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866740A4-8379-4FB1-8F83-AEE38E3CAAA4}"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B48" i="367"/>
  <c r="K71" i="366"/>
  <c r="B71" i="366"/>
  <c r="M49" i="366"/>
  <c r="N49" i="366" s="1"/>
  <c r="J49" i="366"/>
  <c r="B49" i="366"/>
  <c r="M48" i="366"/>
  <c r="N48" i="366" s="1"/>
  <c r="B48" i="366"/>
  <c r="K72" i="365"/>
  <c r="N72" i="365" s="1"/>
  <c r="B72" i="365"/>
  <c r="K71" i="365"/>
  <c r="N71" i="365" s="1"/>
  <c r="B71" i="365"/>
  <c r="M50" i="365"/>
  <c r="N50" i="365" s="1"/>
  <c r="J50" i="365"/>
  <c r="B50" i="365"/>
  <c r="M49" i="365"/>
  <c r="N49" i="365" s="1"/>
  <c r="J49" i="365"/>
  <c r="B49" i="365"/>
  <c r="M48" i="365"/>
  <c r="N48" i="365" s="1"/>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B48" i="364"/>
  <c r="K36" i="364"/>
  <c r="N36" i="364" s="1"/>
  <c r="B36" i="364"/>
  <c r="K72" i="363"/>
  <c r="N72" i="363" s="1"/>
  <c r="B72" i="363"/>
  <c r="K71" i="363"/>
  <c r="N71" i="363" s="1"/>
  <c r="B71" i="363"/>
  <c r="M50" i="363"/>
  <c r="N50" i="363" s="1"/>
  <c r="J50" i="363"/>
  <c r="B50" i="363"/>
  <c r="M49" i="363"/>
  <c r="N49" i="363" s="1"/>
  <c r="J49" i="363"/>
  <c r="B49" i="363"/>
  <c r="M48" i="363"/>
  <c r="N48" i="363" s="1"/>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B48" i="360"/>
  <c r="K72" i="359"/>
  <c r="B72" i="359"/>
  <c r="K71" i="359"/>
  <c r="B71" i="359"/>
  <c r="M50" i="359"/>
  <c r="N50" i="359" s="1"/>
  <c r="J50" i="359"/>
  <c r="B50" i="359"/>
  <c r="M49" i="359"/>
  <c r="N49" i="359" s="1"/>
  <c r="J49" i="359"/>
  <c r="B49" i="359"/>
  <c r="M48" i="359"/>
  <c r="N48" i="359" s="1"/>
  <c r="B48" i="359"/>
  <c r="K72" i="357"/>
  <c r="B72" i="357"/>
  <c r="K71" i="357"/>
  <c r="B71" i="357"/>
  <c r="M49" i="357"/>
  <c r="N49" i="357" s="1"/>
  <c r="J49" i="357"/>
  <c r="B49" i="357"/>
  <c r="M48" i="357"/>
  <c r="N48" i="357" s="1"/>
  <c r="B48" i="357"/>
  <c r="K72" i="356"/>
  <c r="N72" i="356" s="1"/>
  <c r="B72" i="356"/>
  <c r="K71" i="356"/>
  <c r="N71" i="356" s="1"/>
  <c r="B71" i="356"/>
  <c r="M49" i="356"/>
  <c r="N49" i="356" s="1"/>
  <c r="J49" i="356"/>
  <c r="B49" i="356"/>
  <c r="M48" i="356"/>
  <c r="N48" i="356" s="1"/>
  <c r="B48" i="356"/>
  <c r="K72" i="355"/>
  <c r="B72" i="355"/>
  <c r="K71" i="355"/>
  <c r="B71" i="355"/>
  <c r="M49" i="355"/>
  <c r="N49" i="355" s="1"/>
  <c r="J49" i="355"/>
  <c r="B49" i="355"/>
  <c r="M48" i="355"/>
  <c r="N48" i="355" s="1"/>
  <c r="B48" i="355"/>
  <c r="K72" i="354"/>
  <c r="N72" i="354" s="1"/>
  <c r="B72" i="354"/>
  <c r="K71" i="354"/>
  <c r="N71" i="354" s="1"/>
  <c r="B71" i="354"/>
  <c r="M49" i="354"/>
  <c r="N49" i="354" s="1"/>
  <c r="J49" i="354"/>
  <c r="B49" i="354"/>
  <c r="M48" i="354"/>
  <c r="N48" i="354" s="1"/>
  <c r="B48" i="354"/>
  <c r="K72" i="353"/>
  <c r="B72" i="353"/>
  <c r="K71" i="353"/>
  <c r="B71" i="353"/>
  <c r="M48" i="353"/>
  <c r="N48" i="353" s="1"/>
  <c r="B48" i="353"/>
  <c r="K72" i="352"/>
  <c r="B72" i="352"/>
  <c r="K71" i="352"/>
  <c r="B71" i="352"/>
  <c r="M48" i="352"/>
  <c r="N48" i="352" s="1"/>
  <c r="N55" i="352" s="1"/>
  <c r="B48" i="352"/>
  <c r="K72" i="351"/>
  <c r="B72" i="351"/>
  <c r="K71" i="351"/>
  <c r="B71" i="351"/>
  <c r="M48" i="351"/>
  <c r="N48" i="351" s="1"/>
  <c r="N55" i="351" s="1"/>
  <c r="B48" i="351"/>
  <c r="K72" i="350"/>
  <c r="B72" i="350"/>
  <c r="K71" i="350"/>
  <c r="B71" i="350"/>
  <c r="M48" i="350"/>
  <c r="N48" i="350" s="1"/>
  <c r="N55" i="350" s="1"/>
  <c r="B48" i="350"/>
  <c r="K36" i="350"/>
  <c r="N36" i="350" s="1"/>
  <c r="B36" i="350"/>
  <c r="K72" i="348"/>
  <c r="N72" i="348" s="1"/>
  <c r="B72" i="348"/>
  <c r="K71" i="348"/>
  <c r="N71" i="348" s="1"/>
  <c r="B71" i="348"/>
  <c r="M50" i="348"/>
  <c r="N50" i="348" s="1"/>
  <c r="J50" i="348"/>
  <c r="B50" i="348"/>
  <c r="M49" i="348"/>
  <c r="N49" i="348" s="1"/>
  <c r="J49" i="348"/>
  <c r="B49" i="348"/>
  <c r="M48" i="348"/>
  <c r="N48" i="348" s="1"/>
  <c r="B48" i="348"/>
  <c r="K72" i="347"/>
  <c r="N72" i="347" s="1"/>
  <c r="B72" i="347"/>
  <c r="K71" i="347"/>
  <c r="N71" i="347" s="1"/>
  <c r="B71" i="347"/>
  <c r="M51" i="347"/>
  <c r="N51" i="347" s="1"/>
  <c r="J51" i="347"/>
  <c r="B51" i="347"/>
  <c r="M50" i="347"/>
  <c r="N50" i="347" s="1"/>
  <c r="J50" i="347"/>
  <c r="B50" i="347"/>
  <c r="M49" i="347"/>
  <c r="N49" i="347" s="1"/>
  <c r="J49" i="347"/>
  <c r="B49" i="347"/>
  <c r="M48" i="347"/>
  <c r="N48" i="347" s="1"/>
  <c r="B48" i="347"/>
  <c r="K71" i="346"/>
  <c r="B71" i="346"/>
  <c r="M49" i="346"/>
  <c r="N49" i="346" s="1"/>
  <c r="J49" i="346"/>
  <c r="B49" i="346"/>
  <c r="M48" i="346"/>
  <c r="N48" i="346" s="1"/>
  <c r="B48" i="346"/>
  <c r="K71" i="345"/>
  <c r="B71" i="345"/>
  <c r="M50" i="345"/>
  <c r="N50" i="345" s="1"/>
  <c r="J50" i="345"/>
  <c r="B50" i="345"/>
  <c r="M49" i="345"/>
  <c r="N49" i="345" s="1"/>
  <c r="J49" i="345"/>
  <c r="B49" i="345"/>
  <c r="M48" i="345"/>
  <c r="N48" i="345" s="1"/>
  <c r="B48" i="345"/>
  <c r="K72" i="344"/>
  <c r="B72" i="344"/>
  <c r="K71" i="344"/>
  <c r="B71" i="344"/>
  <c r="M49" i="344"/>
  <c r="N49" i="344" s="1"/>
  <c r="J49" i="344"/>
  <c r="B49" i="344"/>
  <c r="M48" i="344"/>
  <c r="N48" i="344" s="1"/>
  <c r="B48" i="344"/>
  <c r="K36" i="344"/>
  <c r="N36" i="344" s="1"/>
  <c r="B36" i="344"/>
  <c r="K71" i="343"/>
  <c r="N71" i="343" s="1"/>
  <c r="N77" i="343" s="1"/>
  <c r="N41" i="343" s="1"/>
  <c r="N43" i="343" s="1"/>
  <c r="B71" i="343"/>
  <c r="M48" i="343"/>
  <c r="N48" i="343" s="1"/>
  <c r="N55" i="343" s="1"/>
  <c r="B48" i="343"/>
  <c r="K72" i="342"/>
  <c r="N72" i="342" s="1"/>
  <c r="B72" i="342"/>
  <c r="K71" i="342"/>
  <c r="N71" i="342" s="1"/>
  <c r="B71" i="342"/>
  <c r="M50" i="342"/>
  <c r="N50" i="342" s="1"/>
  <c r="J50" i="342"/>
  <c r="B50" i="342"/>
  <c r="M49" i="342"/>
  <c r="N49" i="342" s="1"/>
  <c r="J49" i="342"/>
  <c r="B49" i="342"/>
  <c r="M48" i="342"/>
  <c r="N48" i="342" s="1"/>
  <c r="B48" i="342"/>
  <c r="K36" i="342"/>
  <c r="N36" i="342" s="1"/>
  <c r="B36" i="342"/>
  <c r="K71" i="340"/>
  <c r="N71" i="340" s="1"/>
  <c r="N77" i="340" s="1"/>
  <c r="N41" i="340" s="1"/>
  <c r="N43" i="340" s="1"/>
  <c r="B71" i="340"/>
  <c r="M48" i="340"/>
  <c r="N48" i="340" s="1"/>
  <c r="N55" i="340" s="1"/>
  <c r="B48" i="340"/>
  <c r="K71" i="371"/>
  <c r="N71" i="371" s="1"/>
  <c r="N77" i="371" s="1"/>
  <c r="N41" i="371" s="1"/>
  <c r="N43" i="371" s="1"/>
  <c r="B71" i="371"/>
  <c r="M48" i="371"/>
  <c r="N48" i="371" s="1"/>
  <c r="N55" i="371" s="1"/>
  <c r="B48" i="371"/>
  <c r="K71" i="339"/>
  <c r="N71" i="339" s="1"/>
  <c r="N77" i="339" s="1"/>
  <c r="N41" i="339" s="1"/>
  <c r="N43" i="339" s="1"/>
  <c r="B71" i="339"/>
  <c r="M48" i="339"/>
  <c r="N48" i="339" s="1"/>
  <c r="N55" i="339" s="1"/>
  <c r="B48" i="339"/>
  <c r="K72" i="337"/>
  <c r="N72" i="337" s="1"/>
  <c r="B72" i="337"/>
  <c r="K71" i="337"/>
  <c r="N71" i="337" s="1"/>
  <c r="B71" i="337"/>
  <c r="M49" i="337"/>
  <c r="N49" i="337" s="1"/>
  <c r="J49" i="337"/>
  <c r="B49" i="337"/>
  <c r="M48" i="337"/>
  <c r="N48" i="337" s="1"/>
  <c r="B48" i="337"/>
  <c r="K36" i="337"/>
  <c r="N36" i="337" s="1"/>
  <c r="B36" i="337"/>
  <c r="K71" i="336"/>
  <c r="B71" i="336"/>
  <c r="M49" i="336"/>
  <c r="N49" i="336" s="1"/>
  <c r="J49" i="336"/>
  <c r="B49" i="336"/>
  <c r="M48" i="336"/>
  <c r="N48" i="336" s="1"/>
  <c r="B48" i="336"/>
  <c r="K36" i="336"/>
  <c r="N36" i="336" s="1"/>
  <c r="B36" i="336"/>
  <c r="K72" i="335"/>
  <c r="B72" i="335"/>
  <c r="K71" i="335"/>
  <c r="B71" i="335"/>
  <c r="M50" i="335"/>
  <c r="N50" i="335" s="1"/>
  <c r="J50" i="335"/>
  <c r="B50" i="335"/>
  <c r="M49" i="335"/>
  <c r="N49" i="335" s="1"/>
  <c r="J49" i="335"/>
  <c r="B49" i="335"/>
  <c r="M48" i="335"/>
  <c r="N48" i="335" s="1"/>
  <c r="B48" i="335"/>
  <c r="K36" i="335"/>
  <c r="N36" i="335" s="1"/>
  <c r="B36" i="335"/>
  <c r="K72" i="334"/>
  <c r="N72" i="334" s="1"/>
  <c r="B72" i="334"/>
  <c r="K71" i="334"/>
  <c r="N71" i="334" s="1"/>
  <c r="B71" i="334"/>
  <c r="M50" i="334"/>
  <c r="N50" i="334" s="1"/>
  <c r="J50" i="334"/>
  <c r="B50" i="334"/>
  <c r="M49" i="334"/>
  <c r="N49" i="334" s="1"/>
  <c r="J49" i="334"/>
  <c r="B49" i="334"/>
  <c r="M48" i="334"/>
  <c r="N48" i="334" s="1"/>
  <c r="B48" i="334"/>
  <c r="K36" i="334"/>
  <c r="N36" i="334" s="1"/>
  <c r="B36" i="334"/>
  <c r="K72" i="333"/>
  <c r="N72" i="333" s="1"/>
  <c r="B72" i="333"/>
  <c r="K71" i="333"/>
  <c r="N71" i="333" s="1"/>
  <c r="N77" i="333" s="1"/>
  <c r="N41" i="333" s="1"/>
  <c r="B71" i="333"/>
  <c r="M49" i="333"/>
  <c r="N49" i="333" s="1"/>
  <c r="J49" i="333"/>
  <c r="B49" i="333"/>
  <c r="M48" i="333"/>
  <c r="N48" i="333" s="1"/>
  <c r="B48" i="333"/>
  <c r="K37" i="333"/>
  <c r="N37" i="333" s="1"/>
  <c r="B37" i="333"/>
  <c r="K36" i="333"/>
  <c r="N36" i="333" s="1"/>
  <c r="B36" i="333"/>
  <c r="K72" i="332"/>
  <c r="N72" i="332" s="1"/>
  <c r="B72" i="332"/>
  <c r="K71" i="332"/>
  <c r="N71" i="332" s="1"/>
  <c r="B71" i="332"/>
  <c r="M49" i="332"/>
  <c r="N49" i="332" s="1"/>
  <c r="J49" i="332"/>
  <c r="B49" i="332"/>
  <c r="M48" i="332"/>
  <c r="N48" i="332" s="1"/>
  <c r="B48" i="332"/>
  <c r="K37" i="332"/>
  <c r="N37" i="332" s="1"/>
  <c r="B37" i="332"/>
  <c r="K36" i="332"/>
  <c r="N36" i="332" s="1"/>
  <c r="B36" i="332"/>
  <c r="K72" i="331"/>
  <c r="B72" i="331"/>
  <c r="K71" i="331"/>
  <c r="B71" i="331"/>
  <c r="M50" i="331"/>
  <c r="N50" i="331" s="1"/>
  <c r="J50" i="331"/>
  <c r="B50" i="331"/>
  <c r="M49" i="331"/>
  <c r="N49" i="331" s="1"/>
  <c r="J49" i="331"/>
  <c r="B49" i="331"/>
  <c r="M48" i="331"/>
  <c r="N48" i="331" s="1"/>
  <c r="B48" i="331"/>
  <c r="K37" i="331"/>
  <c r="N37" i="331" s="1"/>
  <c r="B37" i="331"/>
  <c r="K36" i="331"/>
  <c r="N36" i="331" s="1"/>
  <c r="B36" i="331"/>
  <c r="K72" i="330"/>
  <c r="B72" i="330"/>
  <c r="K71" i="330"/>
  <c r="B71" i="330"/>
  <c r="M49" i="330"/>
  <c r="N49" i="330" s="1"/>
  <c r="J49" i="330"/>
  <c r="B49" i="330"/>
  <c r="M48" i="330"/>
  <c r="N48" i="330" s="1"/>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B48" i="329"/>
  <c r="K37" i="329"/>
  <c r="N37" i="329" s="1"/>
  <c r="B37" i="329"/>
  <c r="K36" i="329"/>
  <c r="N36" i="329" s="1"/>
  <c r="B36" i="329"/>
  <c r="K72" i="328"/>
  <c r="N72" i="328" s="1"/>
  <c r="B72" i="328"/>
  <c r="K71" i="328"/>
  <c r="N71" i="328" s="1"/>
  <c r="B71" i="328"/>
  <c r="M49" i="328"/>
  <c r="N49" i="328" s="1"/>
  <c r="J49" i="328"/>
  <c r="B49" i="328"/>
  <c r="M48" i="328"/>
  <c r="N48" i="328" s="1"/>
  <c r="B48" i="328"/>
  <c r="K71" i="327"/>
  <c r="N71" i="327" s="1"/>
  <c r="N77" i="327" s="1"/>
  <c r="N41" i="327" s="1"/>
  <c r="N43" i="327" s="1"/>
  <c r="B71" i="327"/>
  <c r="M48" i="327"/>
  <c r="N48" i="327" s="1"/>
  <c r="N55" i="327" s="1"/>
  <c r="B48" i="327"/>
  <c r="K70" i="325"/>
  <c r="N70" i="325" s="1"/>
  <c r="B70" i="325"/>
  <c r="K69" i="325"/>
  <c r="N69" i="325" s="1"/>
  <c r="B69" i="325"/>
  <c r="K58" i="325"/>
  <c r="B58" i="325"/>
  <c r="M49" i="325"/>
  <c r="N49" i="325" s="1"/>
  <c r="B49" i="325"/>
  <c r="M48" i="325"/>
  <c r="N48" i="325" s="1"/>
  <c r="B48" i="325"/>
  <c r="K38" i="325"/>
  <c r="N38" i="325" s="1"/>
  <c r="B38" i="325"/>
  <c r="K37" i="325"/>
  <c r="N37" i="325" s="1"/>
  <c r="B37" i="325"/>
  <c r="K36" i="325"/>
  <c r="N36" i="325" s="1"/>
  <c r="B36" i="325"/>
  <c r="K72" i="323"/>
  <c r="N72" i="323" s="1"/>
  <c r="B72" i="323"/>
  <c r="K71" i="323"/>
  <c r="N71" i="323" s="1"/>
  <c r="B71" i="323"/>
  <c r="M48" i="323"/>
  <c r="N48" i="323" s="1"/>
  <c r="N55" i="323" s="1"/>
  <c r="B48" i="323"/>
  <c r="K72" i="322"/>
  <c r="N72" i="322" s="1"/>
  <c r="B72" i="322"/>
  <c r="K71" i="322"/>
  <c r="N71" i="322" s="1"/>
  <c r="B71" i="322"/>
  <c r="M48" i="322"/>
  <c r="N48" i="322" s="1"/>
  <c r="N55" i="322" s="1"/>
  <c r="B48" i="322"/>
  <c r="K72" i="321"/>
  <c r="N72" i="321" s="1"/>
  <c r="B72" i="321"/>
  <c r="K71" i="321"/>
  <c r="N71" i="321" s="1"/>
  <c r="B71" i="321"/>
  <c r="M48" i="321"/>
  <c r="N48" i="321" s="1"/>
  <c r="N55" i="321" s="1"/>
  <c r="B48" i="321"/>
  <c r="K72" i="320"/>
  <c r="B72" i="320"/>
  <c r="K71" i="320"/>
  <c r="B71" i="320"/>
  <c r="M48" i="320"/>
  <c r="N48" i="320" s="1"/>
  <c r="N55" i="320" s="1"/>
  <c r="B48" i="320"/>
  <c r="K72" i="319"/>
  <c r="B72" i="319"/>
  <c r="K71" i="319"/>
  <c r="B71" i="319"/>
  <c r="K60" i="319"/>
  <c r="B60" i="319"/>
  <c r="M51" i="319"/>
  <c r="N51" i="319" s="1"/>
  <c r="J51" i="319"/>
  <c r="B51" i="319"/>
  <c r="M50" i="319"/>
  <c r="N50" i="319" s="1"/>
  <c r="J50" i="319"/>
  <c r="B50" i="319"/>
  <c r="M49" i="319"/>
  <c r="N49" i="319" s="1"/>
  <c r="J49" i="319"/>
  <c r="B49" i="319"/>
  <c r="M48" i="319"/>
  <c r="N48" i="319" s="1"/>
  <c r="B48" i="319"/>
  <c r="K72" i="318"/>
  <c r="B72" i="318"/>
  <c r="K71" i="318"/>
  <c r="B71" i="318"/>
  <c r="K60" i="318"/>
  <c r="B60" i="318"/>
  <c r="M51" i="318"/>
  <c r="N51" i="318" s="1"/>
  <c r="J51" i="318"/>
  <c r="B51" i="318"/>
  <c r="M50" i="318"/>
  <c r="N50" i="318" s="1"/>
  <c r="J50" i="318"/>
  <c r="B50" i="318"/>
  <c r="M49" i="318"/>
  <c r="N49" i="318" s="1"/>
  <c r="J49" i="318"/>
  <c r="B49" i="318"/>
  <c r="M48" i="318"/>
  <c r="N48" i="318" s="1"/>
  <c r="B48" i="318"/>
  <c r="K72" i="317"/>
  <c r="B72" i="317"/>
  <c r="K71" i="317"/>
  <c r="B71" i="317"/>
  <c r="K60" i="317"/>
  <c r="B60" i="317"/>
  <c r="M51" i="317"/>
  <c r="N51" i="317" s="1"/>
  <c r="J51" i="317"/>
  <c r="B51" i="317"/>
  <c r="M50" i="317"/>
  <c r="N50" i="317" s="1"/>
  <c r="J50" i="317"/>
  <c r="B50" i="317"/>
  <c r="M49" i="317"/>
  <c r="N49" i="317" s="1"/>
  <c r="J49" i="317"/>
  <c r="B49" i="317"/>
  <c r="M48" i="317"/>
  <c r="N48" i="317" s="1"/>
  <c r="B48" i="317"/>
  <c r="K72" i="316"/>
  <c r="B72" i="316"/>
  <c r="K71" i="316"/>
  <c r="B71" i="316"/>
  <c r="K60" i="316"/>
  <c r="B60" i="316"/>
  <c r="M51" i="316"/>
  <c r="N51" i="316" s="1"/>
  <c r="J51" i="316"/>
  <c r="B51" i="316"/>
  <c r="M50" i="316"/>
  <c r="N50" i="316" s="1"/>
  <c r="J50" i="316"/>
  <c r="B50" i="316"/>
  <c r="M49" i="316"/>
  <c r="N49" i="316" s="1"/>
  <c r="J49" i="316"/>
  <c r="B49" i="316"/>
  <c r="M48" i="316"/>
  <c r="N48" i="316" s="1"/>
  <c r="B48" i="316"/>
  <c r="K72" i="315"/>
  <c r="B72" i="315"/>
  <c r="K71" i="315"/>
  <c r="B71" i="315"/>
  <c r="K60" i="315"/>
  <c r="B60" i="315"/>
  <c r="M51" i="315"/>
  <c r="N51" i="315" s="1"/>
  <c r="J51" i="315"/>
  <c r="B51" i="315"/>
  <c r="M50" i="315"/>
  <c r="N50" i="315" s="1"/>
  <c r="J50" i="315"/>
  <c r="B50" i="315"/>
  <c r="M49" i="315"/>
  <c r="N49" i="315" s="1"/>
  <c r="J49" i="315"/>
  <c r="B49" i="315"/>
  <c r="M48" i="315"/>
  <c r="N48" i="315" s="1"/>
  <c r="B48" i="315"/>
  <c r="K72" i="314"/>
  <c r="B72" i="314"/>
  <c r="K71" i="314"/>
  <c r="B71" i="314"/>
  <c r="K60" i="314"/>
  <c r="B60" i="314"/>
  <c r="M51" i="314"/>
  <c r="N51" i="314" s="1"/>
  <c r="J51" i="314"/>
  <c r="B51" i="314"/>
  <c r="M50" i="314"/>
  <c r="N50" i="314" s="1"/>
  <c r="J50" i="314"/>
  <c r="B50" i="314"/>
  <c r="M49" i="314"/>
  <c r="N49" i="314" s="1"/>
  <c r="J49" i="314"/>
  <c r="B49" i="314"/>
  <c r="M48" i="314"/>
  <c r="N48" i="314" s="1"/>
  <c r="B48" i="314"/>
  <c r="K72" i="313"/>
  <c r="B72" i="313"/>
  <c r="K71" i="313"/>
  <c r="B71" i="313"/>
  <c r="K60" i="313"/>
  <c r="B60" i="313"/>
  <c r="M51" i="313"/>
  <c r="N51" i="313" s="1"/>
  <c r="J51" i="313"/>
  <c r="B51" i="313"/>
  <c r="M50" i="313"/>
  <c r="N50" i="313" s="1"/>
  <c r="J50" i="313"/>
  <c r="B50" i="313"/>
  <c r="M49" i="313"/>
  <c r="N49" i="313" s="1"/>
  <c r="J49" i="313"/>
  <c r="B49" i="313"/>
  <c r="M48" i="313"/>
  <c r="N48" i="313" s="1"/>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B48" i="312"/>
  <c r="K72" i="311"/>
  <c r="B72" i="311"/>
  <c r="K71" i="311"/>
  <c r="B71" i="311"/>
  <c r="K60" i="311"/>
  <c r="B60" i="311"/>
  <c r="M49" i="311"/>
  <c r="N49" i="311" s="1"/>
  <c r="J49" i="311"/>
  <c r="B49" i="311"/>
  <c r="M48" i="311"/>
  <c r="N48" i="311" s="1"/>
  <c r="B48" i="311"/>
  <c r="K37" i="311"/>
  <c r="N37" i="311" s="1"/>
  <c r="B37" i="311"/>
  <c r="K36" i="311"/>
  <c r="N36" i="311" s="1"/>
  <c r="B36" i="311"/>
  <c r="K70" i="310"/>
  <c r="B70" i="310"/>
  <c r="K69" i="310"/>
  <c r="B69" i="310"/>
  <c r="M49" i="310"/>
  <c r="N49" i="310" s="1"/>
  <c r="J49" i="310"/>
  <c r="B49" i="310"/>
  <c r="M48" i="310"/>
  <c r="N48" i="310" s="1"/>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B48" i="309"/>
  <c r="K37" i="309"/>
  <c r="N37" i="309" s="1"/>
  <c r="B37" i="309"/>
  <c r="K36" i="309"/>
  <c r="N36" i="309" s="1"/>
  <c r="B36" i="309"/>
  <c r="K72" i="308"/>
  <c r="N72" i="308" s="1"/>
  <c r="B72" i="308"/>
  <c r="K71" i="308"/>
  <c r="N71" i="308" s="1"/>
  <c r="N77" i="308" s="1"/>
  <c r="N41" i="308" s="1"/>
  <c r="B71" i="308"/>
  <c r="M48" i="308"/>
  <c r="N48" i="308" s="1"/>
  <c r="N55" i="308" s="1"/>
  <c r="B48" i="308"/>
  <c r="K36" i="308"/>
  <c r="N36" i="308" s="1"/>
  <c r="B36" i="308"/>
  <c r="K72" i="307"/>
  <c r="B72" i="307"/>
  <c r="K71" i="307"/>
  <c r="B71" i="307"/>
  <c r="M48" i="307"/>
  <c r="N48" i="307" s="1"/>
  <c r="N55" i="307" s="1"/>
  <c r="B48" i="307"/>
  <c r="K36" i="307"/>
  <c r="N36" i="307" s="1"/>
  <c r="B36" i="307"/>
  <c r="K71" i="306"/>
  <c r="N71" i="306" s="1"/>
  <c r="N77" i="306" s="1"/>
  <c r="N41" i="306" s="1"/>
  <c r="B71" i="306"/>
  <c r="K60" i="306"/>
  <c r="B60" i="306"/>
  <c r="M48" i="306"/>
  <c r="N48" i="306" s="1"/>
  <c r="N55" i="306" s="1"/>
  <c r="B48" i="306"/>
  <c r="K36" i="306"/>
  <c r="N36" i="306" s="1"/>
  <c r="N43" i="306" s="1"/>
  <c r="B36" i="306"/>
  <c r="K69" i="305"/>
  <c r="N69" i="305" s="1"/>
  <c r="N75" i="305" s="1"/>
  <c r="N41" i="305" s="1"/>
  <c r="N43" i="305" s="1"/>
  <c r="B69" i="305"/>
  <c r="K58" i="305"/>
  <c r="B58" i="305"/>
  <c r="M48" i="305"/>
  <c r="N48" i="305" s="1"/>
  <c r="N53" i="305" s="1"/>
  <c r="B48" i="305"/>
  <c r="K69" i="304"/>
  <c r="B69" i="304"/>
  <c r="M48" i="304"/>
  <c r="N48" i="304" s="1"/>
  <c r="N53" i="304" s="1"/>
  <c r="B48" i="304"/>
  <c r="K69" i="303"/>
  <c r="N69" i="303" s="1"/>
  <c r="N75" i="303" s="1"/>
  <c r="N41" i="303" s="1"/>
  <c r="N43" i="303" s="1"/>
  <c r="B69" i="303"/>
  <c r="M48" i="303"/>
  <c r="N48" i="303" s="1"/>
  <c r="N53" i="303" s="1"/>
  <c r="B48" i="303"/>
  <c r="K70" i="302"/>
  <c r="N70" i="302" s="1"/>
  <c r="B70" i="302"/>
  <c r="K69" i="302"/>
  <c r="N69" i="302" s="1"/>
  <c r="B69" i="302"/>
  <c r="K58" i="302"/>
  <c r="B58" i="302"/>
  <c r="M49" i="302"/>
  <c r="N49" i="302" s="1"/>
  <c r="J49" i="302"/>
  <c r="B49" i="302"/>
  <c r="M48" i="302"/>
  <c r="N48" i="302" s="1"/>
  <c r="B48" i="302"/>
  <c r="K70" i="301"/>
  <c r="N70" i="301" s="1"/>
  <c r="B70" i="301"/>
  <c r="K69" i="301"/>
  <c r="N69" i="301" s="1"/>
  <c r="B69" i="301"/>
  <c r="K58" i="301"/>
  <c r="B58" i="301"/>
  <c r="M50" i="301"/>
  <c r="N50" i="301" s="1"/>
  <c r="J50" i="301"/>
  <c r="B50" i="301"/>
  <c r="M49" i="301"/>
  <c r="N49" i="301" s="1"/>
  <c r="J49" i="301"/>
  <c r="B49" i="301"/>
  <c r="M48" i="301"/>
  <c r="N48" i="301" s="1"/>
  <c r="B48" i="301"/>
  <c r="K70" i="300"/>
  <c r="B70" i="300"/>
  <c r="K69" i="300"/>
  <c r="B69" i="300"/>
  <c r="M48" i="300"/>
  <c r="N48" i="300" s="1"/>
  <c r="N53" i="300" s="1"/>
  <c r="B48" i="300"/>
  <c r="K70" i="299"/>
  <c r="N70" i="299" s="1"/>
  <c r="B70" i="299"/>
  <c r="K69" i="299"/>
  <c r="N69" i="299" s="1"/>
  <c r="B69" i="299"/>
  <c r="K58" i="299"/>
  <c r="B58" i="299"/>
  <c r="M49" i="299"/>
  <c r="N49" i="299" s="1"/>
  <c r="J49" i="299"/>
  <c r="B49" i="299"/>
  <c r="M48" i="299"/>
  <c r="N48" i="299" s="1"/>
  <c r="B48" i="299"/>
  <c r="K70" i="298"/>
  <c r="N70" i="298" s="1"/>
  <c r="B70" i="298"/>
  <c r="K69" i="298"/>
  <c r="N69" i="298" s="1"/>
  <c r="B69" i="298"/>
  <c r="K58" i="298"/>
  <c r="B58" i="298"/>
  <c r="M50" i="298"/>
  <c r="N50" i="298" s="1"/>
  <c r="J50" i="298"/>
  <c r="B50" i="298"/>
  <c r="M49" i="298"/>
  <c r="N49" i="298" s="1"/>
  <c r="J49" i="298"/>
  <c r="B49" i="298"/>
  <c r="M48" i="298"/>
  <c r="N48" i="298" s="1"/>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B48" i="297"/>
  <c r="K36" i="297"/>
  <c r="N36" i="297" s="1"/>
  <c r="B36" i="297"/>
  <c r="K72" i="296"/>
  <c r="N72" i="296" s="1"/>
  <c r="B72" i="296"/>
  <c r="K71" i="296"/>
  <c r="N71" i="296" s="1"/>
  <c r="B71" i="296"/>
  <c r="M49" i="296"/>
  <c r="N49" i="296" s="1"/>
  <c r="J49" i="296"/>
  <c r="B49" i="296"/>
  <c r="M48" i="296"/>
  <c r="N48" i="296" s="1"/>
  <c r="B48" i="296"/>
  <c r="K72" i="295"/>
  <c r="N72" i="295" s="1"/>
  <c r="B72" i="295"/>
  <c r="K71" i="295"/>
  <c r="N71" i="295" s="1"/>
  <c r="B71" i="295"/>
  <c r="K60" i="295"/>
  <c r="B60" i="295"/>
  <c r="M50" i="295"/>
  <c r="N50" i="295" s="1"/>
  <c r="J50" i="295"/>
  <c r="B50" i="295"/>
  <c r="M49" i="295"/>
  <c r="N49" i="295" s="1"/>
  <c r="J49" i="295"/>
  <c r="B49" i="295"/>
  <c r="M48" i="295"/>
  <c r="N48" i="295" s="1"/>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B48" i="290"/>
  <c r="K70" i="289"/>
  <c r="N70" i="289" s="1"/>
  <c r="B70" i="289"/>
  <c r="K69" i="289"/>
  <c r="N69" i="289" s="1"/>
  <c r="B69" i="289"/>
  <c r="M48" i="289"/>
  <c r="N48" i="289" s="1"/>
  <c r="N53" i="289" s="1"/>
  <c r="B48" i="289"/>
  <c r="K70" i="287"/>
  <c r="B70" i="287"/>
  <c r="K69" i="287"/>
  <c r="B69" i="287"/>
  <c r="K58" i="287"/>
  <c r="N58" i="287" s="1"/>
  <c r="M49" i="287"/>
  <c r="N49" i="287" s="1"/>
  <c r="J49" i="287"/>
  <c r="B49" i="287"/>
  <c r="M48" i="287"/>
  <c r="N48" i="287" s="1"/>
  <c r="B48" i="287"/>
  <c r="K37" i="287"/>
  <c r="N37" i="287" s="1"/>
  <c r="B37" i="287"/>
  <c r="K36" i="287"/>
  <c r="N36" i="287" s="1"/>
  <c r="B36" i="287"/>
  <c r="K70" i="286"/>
  <c r="N70" i="286" s="1"/>
  <c r="B70" i="286"/>
  <c r="K69" i="286"/>
  <c r="N69" i="286" s="1"/>
  <c r="B69" i="286"/>
  <c r="M49" i="286"/>
  <c r="N49" i="286" s="1"/>
  <c r="J49" i="286"/>
  <c r="B49" i="286"/>
  <c r="M48" i="286"/>
  <c r="N48" i="286" s="1"/>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B48" i="285"/>
  <c r="K36" i="285"/>
  <c r="N36" i="285" s="1"/>
  <c r="B36" i="285"/>
  <c r="K70" i="284"/>
  <c r="N70" i="284" s="1"/>
  <c r="B70" i="284"/>
  <c r="K69" i="284"/>
  <c r="N69" i="284" s="1"/>
  <c r="B69" i="284"/>
  <c r="M50" i="284"/>
  <c r="N50" i="284" s="1"/>
  <c r="J50" i="284"/>
  <c r="B50" i="284"/>
  <c r="M49" i="284"/>
  <c r="N49" i="284" s="1"/>
  <c r="J49" i="284"/>
  <c r="B49" i="284"/>
  <c r="M48" i="284"/>
  <c r="N48" i="284" s="1"/>
  <c r="B48" i="284"/>
  <c r="K36" i="284"/>
  <c r="N36" i="284" s="1"/>
  <c r="B36" i="284"/>
  <c r="K70" i="283"/>
  <c r="N70" i="283" s="1"/>
  <c r="B70" i="283"/>
  <c r="K69" i="283"/>
  <c r="N69" i="283" s="1"/>
  <c r="B69" i="283"/>
  <c r="M50" i="283"/>
  <c r="N50" i="283" s="1"/>
  <c r="J50" i="283"/>
  <c r="B50" i="283"/>
  <c r="M49" i="283"/>
  <c r="N49" i="283" s="1"/>
  <c r="J49" i="283"/>
  <c r="B49" i="283"/>
  <c r="M48" i="283"/>
  <c r="N48" i="283" s="1"/>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B48" i="273"/>
  <c r="K36" i="273"/>
  <c r="N36" i="273" s="1"/>
  <c r="B36" i="273"/>
  <c r="K73" i="272"/>
  <c r="N73" i="272" s="1"/>
  <c r="B73" i="272"/>
  <c r="K72" i="272"/>
  <c r="N72" i="272" s="1"/>
  <c r="B72" i="272"/>
  <c r="L61" i="272"/>
  <c r="K61" i="272"/>
  <c r="B61" i="272"/>
  <c r="M49" i="272"/>
  <c r="N49" i="272" s="1"/>
  <c r="J49" i="272"/>
  <c r="B49" i="272"/>
  <c r="M48" i="272"/>
  <c r="N48" i="272" s="1"/>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B48" i="251"/>
  <c r="K36" i="251"/>
  <c r="N36" i="251" s="1"/>
  <c r="N43" i="251" s="1"/>
  <c r="B36" i="251"/>
  <c r="K72" i="250"/>
  <c r="N72" i="250" s="1"/>
  <c r="B72" i="250"/>
  <c r="K71" i="250"/>
  <c r="N71" i="250" s="1"/>
  <c r="B71" i="250"/>
  <c r="M48" i="250"/>
  <c r="N48" i="250" s="1"/>
  <c r="N55" i="250" s="1"/>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B48" i="243"/>
  <c r="M47" i="243"/>
  <c r="N47" i="243" s="1"/>
  <c r="B47" i="243"/>
  <c r="K38" i="243"/>
  <c r="N38" i="243" s="1"/>
  <c r="B38" i="243"/>
  <c r="K37" i="243"/>
  <c r="N37" i="243" s="1"/>
  <c r="B37" i="243"/>
  <c r="K36" i="243"/>
  <c r="N36" i="243" s="1"/>
  <c r="B36" i="243"/>
  <c r="K72" i="242"/>
  <c r="N72" i="242" s="1"/>
  <c r="B72" i="242"/>
  <c r="K71" i="242"/>
  <c r="N71" i="242" s="1"/>
  <c r="B71" i="242"/>
  <c r="K70" i="242"/>
  <c r="N70" i="242" s="1"/>
  <c r="N76" i="242" s="1"/>
  <c r="N40" i="242" s="1"/>
  <c r="B70" i="242"/>
  <c r="L59" i="242"/>
  <c r="K59" i="242"/>
  <c r="B59" i="242"/>
  <c r="M50" i="242"/>
  <c r="N50" i="242" s="1"/>
  <c r="J50" i="242"/>
  <c r="B50" i="242"/>
  <c r="M49" i="242"/>
  <c r="N49" i="242" s="1"/>
  <c r="J49" i="242"/>
  <c r="B49" i="242"/>
  <c r="M48" i="242"/>
  <c r="N48" i="242" s="1"/>
  <c r="B48" i="242"/>
  <c r="M47" i="242"/>
  <c r="N47" i="242" s="1"/>
  <c r="B47" i="242"/>
  <c r="K38" i="242"/>
  <c r="N38" i="242" s="1"/>
  <c r="B38" i="242"/>
  <c r="K37" i="242"/>
  <c r="N37" i="242" s="1"/>
  <c r="B37" i="242"/>
  <c r="K36" i="242"/>
  <c r="N36" i="242" s="1"/>
  <c r="B36" i="242"/>
  <c r="K71" i="241"/>
  <c r="N71" i="241" s="1"/>
  <c r="N77" i="241" s="1"/>
  <c r="N41" i="241" s="1"/>
  <c r="N43" i="241" s="1"/>
  <c r="B71" i="241"/>
  <c r="B60" i="241"/>
  <c r="M48" i="241"/>
  <c r="N48" i="241" s="1"/>
  <c r="N55" i="241" s="1"/>
  <c r="B48" i="241"/>
  <c r="K71" i="240"/>
  <c r="N71" i="240" s="1"/>
  <c r="N77" i="240" s="1"/>
  <c r="N41" i="240" s="1"/>
  <c r="N43" i="240" s="1"/>
  <c r="B71" i="240"/>
  <c r="B60" i="240"/>
  <c r="M48" i="240"/>
  <c r="N48" i="240" s="1"/>
  <c r="N55" i="240" s="1"/>
  <c r="B48" i="240"/>
  <c r="K71" i="239"/>
  <c r="N71" i="239" s="1"/>
  <c r="N77" i="239" s="1"/>
  <c r="B71" i="239"/>
  <c r="B60" i="239"/>
  <c r="M48" i="239"/>
  <c r="N48" i="239" s="1"/>
  <c r="N55" i="239" s="1"/>
  <c r="B48" i="239"/>
  <c r="K71" i="238"/>
  <c r="N71" i="238" s="1"/>
  <c r="N77" i="238" s="1"/>
  <c r="N41" i="238" s="1"/>
  <c r="B71" i="238"/>
  <c r="B60" i="238"/>
  <c r="M49" i="238"/>
  <c r="N49" i="238" s="1"/>
  <c r="J49" i="238"/>
  <c r="B49" i="238"/>
  <c r="M48" i="238"/>
  <c r="N48" i="238" s="1"/>
  <c r="B48" i="238"/>
  <c r="K36" i="238"/>
  <c r="N36" i="238" s="1"/>
  <c r="B36" i="238"/>
  <c r="K71" i="237"/>
  <c r="N71" i="237" s="1"/>
  <c r="N77" i="237" s="1"/>
  <c r="N41" i="237" s="1"/>
  <c r="B71" i="237"/>
  <c r="B60" i="237"/>
  <c r="M49" i="237"/>
  <c r="N49" i="237" s="1"/>
  <c r="J49" i="237"/>
  <c r="B49" i="237"/>
  <c r="M48" i="237"/>
  <c r="N48" i="237" s="1"/>
  <c r="B48" i="237"/>
  <c r="K36" i="237"/>
  <c r="N36" i="237" s="1"/>
  <c r="B36" i="237"/>
  <c r="K71" i="236"/>
  <c r="N71" i="236" s="1"/>
  <c r="N77" i="236" s="1"/>
  <c r="N41" i="236" s="1"/>
  <c r="B71" i="236"/>
  <c r="B60" i="236"/>
  <c r="M49" i="236"/>
  <c r="N49" i="236" s="1"/>
  <c r="J49" i="236"/>
  <c r="B49" i="236"/>
  <c r="M48" i="236"/>
  <c r="N48" i="236" s="1"/>
  <c r="B48" i="236"/>
  <c r="K36" i="236"/>
  <c r="N36" i="236" s="1"/>
  <c r="B36" i="236"/>
  <c r="K71" i="235"/>
  <c r="N71" i="235" s="1"/>
  <c r="N77" i="235" s="1"/>
  <c r="N41" i="235" s="1"/>
  <c r="B71" i="235"/>
  <c r="B60" i="235"/>
  <c r="M49" i="235"/>
  <c r="N49" i="235" s="1"/>
  <c r="J49" i="235"/>
  <c r="B49" i="235"/>
  <c r="M48" i="235"/>
  <c r="N48" i="235" s="1"/>
  <c r="B48" i="235"/>
  <c r="K36" i="235"/>
  <c r="N36" i="235" s="1"/>
  <c r="B36" i="235"/>
  <c r="K71" i="234"/>
  <c r="N71" i="234" s="1"/>
  <c r="B71" i="234"/>
  <c r="K70" i="234"/>
  <c r="N70" i="234" s="1"/>
  <c r="B70" i="234"/>
  <c r="B59" i="234"/>
  <c r="M47" i="234"/>
  <c r="N47" i="234" s="1"/>
  <c r="B47" i="234"/>
  <c r="K37" i="234"/>
  <c r="N37" i="234" s="1"/>
  <c r="B37" i="234"/>
  <c r="K36" i="234"/>
  <c r="N36" i="234" s="1"/>
  <c r="B36" i="234"/>
  <c r="K35" i="234"/>
  <c r="N35" i="234" s="1"/>
  <c r="B35" i="234"/>
  <c r="K72" i="233"/>
  <c r="N72" i="233" s="1"/>
  <c r="B72" i="233"/>
  <c r="K71" i="233"/>
  <c r="N71" i="233" s="1"/>
  <c r="B71" i="233"/>
  <c r="K60" i="233"/>
  <c r="B60" i="233"/>
  <c r="N54" i="233"/>
  <c r="M48" i="233"/>
  <c r="N48" i="233" s="1"/>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B48" i="231"/>
  <c r="M47" i="231"/>
  <c r="N47" i="231" s="1"/>
  <c r="B47" i="231"/>
  <c r="K38" i="231"/>
  <c r="N38" i="231" s="1"/>
  <c r="B38" i="231"/>
  <c r="K37" i="231"/>
  <c r="N37" i="231" s="1"/>
  <c r="B37" i="231"/>
  <c r="K36" i="231"/>
  <c r="N36" i="231" s="1"/>
  <c r="B36" i="231"/>
  <c r="K68" i="229"/>
  <c r="N68" i="229" s="1"/>
  <c r="B68" i="229"/>
  <c r="K67" i="229"/>
  <c r="N67" i="229" s="1"/>
  <c r="B67" i="229"/>
  <c r="K56" i="229"/>
  <c r="B56" i="229"/>
  <c r="M47" i="229"/>
  <c r="N47" i="229" s="1"/>
  <c r="N51" i="229" s="1"/>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B48" i="228"/>
  <c r="M47" i="228"/>
  <c r="N47" i="228" s="1"/>
  <c r="B47" i="228"/>
  <c r="M46" i="228"/>
  <c r="N46" i="228" s="1"/>
  <c r="B46" i="228"/>
  <c r="M45" i="228"/>
  <c r="N45" i="228" s="1"/>
  <c r="B45" i="228"/>
  <c r="K36" i="228"/>
  <c r="N36" i="228" s="1"/>
  <c r="B36" i="228"/>
  <c r="K68" i="227"/>
  <c r="N68" i="227" s="1"/>
  <c r="B68" i="227"/>
  <c r="K67" i="227"/>
  <c r="N67" i="227" s="1"/>
  <c r="B67" i="227"/>
  <c r="K57" i="227"/>
  <c r="B57" i="227"/>
  <c r="M48" i="227"/>
  <c r="N48" i="227" s="1"/>
  <c r="N52" i="227" s="1"/>
  <c r="B48" i="227"/>
  <c r="K38" i="227"/>
  <c r="N38" i="227" s="1"/>
  <c r="B38" i="227"/>
  <c r="K37" i="227"/>
  <c r="N37" i="227" s="1"/>
  <c r="B37" i="227"/>
  <c r="K36" i="227"/>
  <c r="N36" i="227" s="1"/>
  <c r="B36" i="227"/>
  <c r="M49" i="226"/>
  <c r="N49" i="226" s="1"/>
  <c r="N54" i="226" s="1"/>
  <c r="J49" i="226"/>
  <c r="M49" i="225"/>
  <c r="N49" i="225" s="1"/>
  <c r="N54" i="225" s="1"/>
  <c r="J49" i="225"/>
  <c r="M49" i="224"/>
  <c r="N49" i="224" s="1"/>
  <c r="N54" i="224" s="1"/>
  <c r="J49" i="224"/>
  <c r="K78" i="221"/>
  <c r="N78" i="221" s="1"/>
  <c r="B78" i="221"/>
  <c r="K77" i="221"/>
  <c r="N77" i="221" s="1"/>
  <c r="B77" i="221"/>
  <c r="K66" i="221"/>
  <c r="B66" i="221"/>
  <c r="M59" i="221"/>
  <c r="N59" i="221" s="1"/>
  <c r="B59" i="221"/>
  <c r="M58" i="221"/>
  <c r="N58" i="221" s="1"/>
  <c r="B58" i="22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K71" i="215"/>
  <c r="N71" i="215" s="1"/>
  <c r="B71" i="215"/>
  <c r="K70" i="215"/>
  <c r="N70" i="215" s="1"/>
  <c r="B70" i="215"/>
  <c r="K59" i="215"/>
  <c r="B59" i="215"/>
  <c r="M49" i="215"/>
  <c r="N49" i="215" s="1"/>
  <c r="N54" i="215" s="1"/>
  <c r="J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B48" i="143"/>
  <c r="K37" i="143"/>
  <c r="N37" i="143" s="1"/>
  <c r="B37" i="143"/>
  <c r="K36" i="143"/>
  <c r="N36" i="143" s="1"/>
  <c r="B36" i="143"/>
  <c r="K70" i="144"/>
  <c r="N70" i="144" s="1"/>
  <c r="B70" i="144"/>
  <c r="K69" i="144"/>
  <c r="N69" i="144" s="1"/>
  <c r="B69" i="144"/>
  <c r="K58" i="144"/>
  <c r="B58" i="144"/>
  <c r="M49" i="144"/>
  <c r="N49" i="144" s="1"/>
  <c r="J49" i="144"/>
  <c r="B49" i="144"/>
  <c r="M48" i="144"/>
  <c r="N48" i="144" s="1"/>
  <c r="B48" i="144"/>
  <c r="K37" i="144"/>
  <c r="N37" i="144" s="1"/>
  <c r="B37" i="144"/>
  <c r="K36" i="144"/>
  <c r="N36" i="144" s="1"/>
  <c r="B36" i="144"/>
  <c r="K70" i="145"/>
  <c r="N70" i="145" s="1"/>
  <c r="B70" i="145"/>
  <c r="K69" i="145"/>
  <c r="N69" i="145" s="1"/>
  <c r="B69" i="145"/>
  <c r="K58" i="145"/>
  <c r="B58" i="145"/>
  <c r="M49" i="145"/>
  <c r="N49" i="145" s="1"/>
  <c r="J49" i="145"/>
  <c r="B49" i="145"/>
  <c r="M48" i="145"/>
  <c r="N48" i="145" s="1"/>
  <c r="B48" i="145"/>
  <c r="K37" i="145"/>
  <c r="N37" i="145" s="1"/>
  <c r="B37" i="145"/>
  <c r="K36" i="145"/>
  <c r="N36" i="145" s="1"/>
  <c r="B36" i="145"/>
  <c r="K70" i="146"/>
  <c r="N70" i="146" s="1"/>
  <c r="B70" i="146"/>
  <c r="K69" i="146"/>
  <c r="N69" i="146" s="1"/>
  <c r="B69" i="146"/>
  <c r="K58" i="146"/>
  <c r="B58" i="146"/>
  <c r="M49" i="146"/>
  <c r="N49" i="146" s="1"/>
  <c r="J49" i="146"/>
  <c r="B49" i="146"/>
  <c r="M48" i="146"/>
  <c r="N48" i="146" s="1"/>
  <c r="B48" i="146"/>
  <c r="K37" i="146"/>
  <c r="N37" i="146" s="1"/>
  <c r="B37" i="146"/>
  <c r="K36" i="146"/>
  <c r="N36" i="146" s="1"/>
  <c r="B36" i="146"/>
  <c r="K70" i="147"/>
  <c r="N70" i="147" s="1"/>
  <c r="B70" i="147"/>
  <c r="K69" i="147"/>
  <c r="N69" i="147" s="1"/>
  <c r="B69" i="147"/>
  <c r="K58" i="147"/>
  <c r="B58" i="147"/>
  <c r="M49" i="147"/>
  <c r="N49" i="147" s="1"/>
  <c r="J49" i="147"/>
  <c r="B49" i="147"/>
  <c r="M48" i="147"/>
  <c r="N48" i="147" s="1"/>
  <c r="B48" i="147"/>
  <c r="K37" i="147"/>
  <c r="N37" i="147" s="1"/>
  <c r="B37" i="147"/>
  <c r="K36" i="147"/>
  <c r="N36" i="147" s="1"/>
  <c r="B36" i="147"/>
  <c r="K71" i="148"/>
  <c r="N71" i="148" s="1"/>
  <c r="B71" i="148"/>
  <c r="K70" i="148"/>
  <c r="N70" i="148" s="1"/>
  <c r="B70" i="148"/>
  <c r="K59" i="148"/>
  <c r="B59" i="148"/>
  <c r="M49" i="148"/>
  <c r="N49" i="148" s="1"/>
  <c r="J49" i="148"/>
  <c r="B49" i="148"/>
  <c r="M48" i="148"/>
  <c r="N48" i="148" s="1"/>
  <c r="B48" i="148"/>
  <c r="K37" i="148"/>
  <c r="N37" i="148" s="1"/>
  <c r="B37" i="148"/>
  <c r="K36" i="148"/>
  <c r="N36" i="148" s="1"/>
  <c r="B36" i="148"/>
  <c r="K70" i="149"/>
  <c r="N70" i="149" s="1"/>
  <c r="B70" i="149"/>
  <c r="K69" i="149"/>
  <c r="N69" i="149" s="1"/>
  <c r="B69" i="149"/>
  <c r="K58" i="149"/>
  <c r="B58" i="149"/>
  <c r="M49" i="149"/>
  <c r="N49" i="149" s="1"/>
  <c r="J49" i="149"/>
  <c r="B49" i="149"/>
  <c r="M48" i="149"/>
  <c r="N48" i="149" s="1"/>
  <c r="B48" i="149"/>
  <c r="K37" i="149"/>
  <c r="N37" i="149" s="1"/>
  <c r="B37" i="149"/>
  <c r="K36" i="149"/>
  <c r="N36" i="149" s="1"/>
  <c r="B36" i="149"/>
  <c r="K70" i="142"/>
  <c r="N70" i="142" s="1"/>
  <c r="B70" i="142"/>
  <c r="K69" i="142"/>
  <c r="N69" i="142" s="1"/>
  <c r="B69" i="142"/>
  <c r="K58" i="142"/>
  <c r="B58" i="142"/>
  <c r="M49" i="142"/>
  <c r="N49" i="142" s="1"/>
  <c r="J49" i="142"/>
  <c r="B49" i="142"/>
  <c r="M48" i="142"/>
  <c r="N48" i="142" s="1"/>
  <c r="B48" i="142"/>
  <c r="K37" i="142"/>
  <c r="N37" i="142" s="1"/>
  <c r="B37" i="142"/>
  <c r="K36" i="142"/>
  <c r="N36" i="142" s="1"/>
  <c r="B36" i="142"/>
  <c r="K70" i="141"/>
  <c r="N70" i="141" s="1"/>
  <c r="B70" i="141"/>
  <c r="K69" i="141"/>
  <c r="N69" i="141" s="1"/>
  <c r="B69" i="141"/>
  <c r="K58" i="141"/>
  <c r="B58" i="141"/>
  <c r="M49" i="141"/>
  <c r="N49" i="141" s="1"/>
  <c r="B49" i="141"/>
  <c r="M48" i="141"/>
  <c r="N48" i="141" s="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B48" i="133"/>
  <c r="K39" i="133"/>
  <c r="N39" i="133" s="1"/>
  <c r="B39" i="133"/>
  <c r="K38" i="133"/>
  <c r="N38" i="133" s="1"/>
  <c r="B38" i="133"/>
  <c r="K37" i="133"/>
  <c r="N37" i="133" s="1"/>
  <c r="B37" i="133"/>
  <c r="K36" i="133"/>
  <c r="N36" i="133" s="1"/>
  <c r="B36" i="133"/>
  <c r="K70" i="132"/>
  <c r="N70" i="132" s="1"/>
  <c r="N76" i="132" s="1"/>
  <c r="N41" i="132" s="1"/>
  <c r="B70" i="132"/>
  <c r="K37" i="132"/>
  <c r="N37" i="132" s="1"/>
  <c r="B37" i="132"/>
  <c r="K36" i="132"/>
  <c r="N36" i="132" s="1"/>
  <c r="B36" i="132"/>
  <c r="K70" i="131"/>
  <c r="N70" i="131" s="1"/>
  <c r="N76" i="131" s="1"/>
  <c r="N41" i="131" s="1"/>
  <c r="B70" i="131"/>
  <c r="K37" i="131"/>
  <c r="N37" i="131" s="1"/>
  <c r="B37" i="131"/>
  <c r="K36" i="131"/>
  <c r="N36" i="131" s="1"/>
  <c r="B36" i="131"/>
  <c r="K70" i="130"/>
  <c r="N70" i="130" s="1"/>
  <c r="N76" i="130" s="1"/>
  <c r="N41" i="130" s="1"/>
  <c r="B70" i="130"/>
  <c r="K37" i="130"/>
  <c r="N37" i="130" s="1"/>
  <c r="B37" i="130"/>
  <c r="K36" i="130"/>
  <c r="N36" i="130" s="1"/>
  <c r="B36" i="130"/>
  <c r="K70" i="128"/>
  <c r="N70" i="128" s="1"/>
  <c r="N76" i="128" s="1"/>
  <c r="N41" i="128" s="1"/>
  <c r="B70" i="128"/>
  <c r="K37" i="128"/>
  <c r="N37" i="128" s="1"/>
  <c r="B37" i="128"/>
  <c r="K36" i="128"/>
  <c r="N36" i="128" s="1"/>
  <c r="B36" i="128"/>
  <c r="K70" i="208"/>
  <c r="N70" i="208" s="1"/>
  <c r="N76" i="208" s="1"/>
  <c r="N41" i="208" s="1"/>
  <c r="B70" i="208"/>
  <c r="K37" i="208"/>
  <c r="N37" i="208" s="1"/>
  <c r="B37" i="208"/>
  <c r="K36" i="208"/>
  <c r="N36" i="208" s="1"/>
  <c r="B36" i="208"/>
  <c r="K70" i="129"/>
  <c r="N70" i="129" s="1"/>
  <c r="N76" i="129" s="1"/>
  <c r="N41" i="129" s="1"/>
  <c r="B70" i="129"/>
  <c r="K37" i="129"/>
  <c r="N37" i="129" s="1"/>
  <c r="B37" i="129"/>
  <c r="K36" i="129"/>
  <c r="N36" i="129" s="1"/>
  <c r="B36" i="129"/>
  <c r="K70" i="127"/>
  <c r="N70" i="127" s="1"/>
  <c r="N75" i="127" s="1"/>
  <c r="N41" i="127" s="1"/>
  <c r="B70" i="127"/>
  <c r="K37" i="127"/>
  <c r="N37" i="127" s="1"/>
  <c r="B37" i="127"/>
  <c r="K36" i="127"/>
  <c r="N36" i="127" s="1"/>
  <c r="B36" i="127"/>
  <c r="K71" i="108"/>
  <c r="N71" i="108" s="1"/>
  <c r="B71" i="108"/>
  <c r="K70" i="108"/>
  <c r="N70" i="108" s="1"/>
  <c r="B70" i="108"/>
  <c r="K59" i="108"/>
  <c r="B59" i="108"/>
  <c r="K38" i="108"/>
  <c r="N38" i="108" s="1"/>
  <c r="B38" i="108"/>
  <c r="K37" i="108"/>
  <c r="N37" i="108" s="1"/>
  <c r="B37" i="108"/>
  <c r="K36" i="108"/>
  <c r="N36" i="108" s="1"/>
  <c r="B36" i="108"/>
  <c r="K71" i="107"/>
  <c r="N71" i="107" s="1"/>
  <c r="B71" i="107"/>
  <c r="K70" i="107"/>
  <c r="N70" i="107" s="1"/>
  <c r="B70" i="107"/>
  <c r="K59" i="107"/>
  <c r="B59" i="107"/>
  <c r="K38" i="107"/>
  <c r="N38" i="107" s="1"/>
  <c r="B38" i="107"/>
  <c r="K37" i="107"/>
  <c r="N37" i="107" s="1"/>
  <c r="B37" i="107"/>
  <c r="K36" i="107"/>
  <c r="N36" i="107" s="1"/>
  <c r="B36" i="107"/>
  <c r="K71" i="106"/>
  <c r="N71" i="106" s="1"/>
  <c r="B71" i="106"/>
  <c r="K70" i="106"/>
  <c r="N70" i="106" s="1"/>
  <c r="B70" i="106"/>
  <c r="K59" i="106"/>
  <c r="B59" i="106"/>
  <c r="M49" i="106"/>
  <c r="N49" i="106" s="1"/>
  <c r="J49" i="106"/>
  <c r="B49" i="106"/>
  <c r="K38" i="106"/>
  <c r="N38" i="106" s="1"/>
  <c r="B38" i="106"/>
  <c r="K37" i="106"/>
  <c r="N37" i="106" s="1"/>
  <c r="B37" i="106"/>
  <c r="K36" i="106"/>
  <c r="N36" i="106" s="1"/>
  <c r="B36" i="106"/>
  <c r="K71" i="105"/>
  <c r="N71" i="105" s="1"/>
  <c r="B71" i="105"/>
  <c r="K70" i="105"/>
  <c r="N70" i="105" s="1"/>
  <c r="B70" i="105"/>
  <c r="K59" i="105"/>
  <c r="B59" i="105"/>
  <c r="M49" i="105"/>
  <c r="N49" i="105" s="1"/>
  <c r="J49" i="105"/>
  <c r="B49" i="105"/>
  <c r="K38" i="105"/>
  <c r="N38" i="105" s="1"/>
  <c r="B38" i="105"/>
  <c r="K37" i="105"/>
  <c r="N37" i="105" s="1"/>
  <c r="B37" i="105"/>
  <c r="K36" i="105"/>
  <c r="N36" i="105" s="1"/>
  <c r="B36" i="105"/>
  <c r="K71" i="103"/>
  <c r="N71" i="103" s="1"/>
  <c r="B71" i="103"/>
  <c r="K70" i="103"/>
  <c r="N70" i="103" s="1"/>
  <c r="B70" i="103"/>
  <c r="K59" i="103"/>
  <c r="B59" i="103"/>
  <c r="K38" i="103"/>
  <c r="N38" i="103" s="1"/>
  <c r="B38" i="103"/>
  <c r="K37" i="103"/>
  <c r="N37" i="103" s="1"/>
  <c r="B37" i="103"/>
  <c r="K36" i="103"/>
  <c r="N36" i="103" s="1"/>
  <c r="B36" i="103"/>
  <c r="K71" i="102"/>
  <c r="N71" i="102" s="1"/>
  <c r="B71" i="102"/>
  <c r="K70" i="102"/>
  <c r="N70" i="102" s="1"/>
  <c r="B70" i="102"/>
  <c r="K59" i="102"/>
  <c r="B59" i="102"/>
  <c r="K38" i="102"/>
  <c r="N38" i="102" s="1"/>
  <c r="B38" i="102"/>
  <c r="K37" i="102"/>
  <c r="N37" i="102" s="1"/>
  <c r="B37" i="102"/>
  <c r="K36" i="102"/>
  <c r="N36" i="102" s="1"/>
  <c r="B36" i="102"/>
  <c r="K71" i="101"/>
  <c r="N71" i="101" s="1"/>
  <c r="B71" i="101"/>
  <c r="K70" i="101"/>
  <c r="N70" i="101" s="1"/>
  <c r="B70" i="101"/>
  <c r="K59" i="101"/>
  <c r="B59" i="101"/>
  <c r="K38" i="101"/>
  <c r="N38" i="101" s="1"/>
  <c r="B38" i="101"/>
  <c r="K37" i="101"/>
  <c r="N37" i="101" s="1"/>
  <c r="B37" i="101"/>
  <c r="K36" i="101"/>
  <c r="N36" i="101" s="1"/>
  <c r="B36" i="101"/>
  <c r="K71" i="100"/>
  <c r="N71" i="100" s="1"/>
  <c r="B71" i="100"/>
  <c r="K70" i="100"/>
  <c r="N70" i="100" s="1"/>
  <c r="B70" i="100"/>
  <c r="K59" i="100"/>
  <c r="B59" i="100"/>
  <c r="K38" i="100"/>
  <c r="N38" i="100" s="1"/>
  <c r="B38" i="100"/>
  <c r="K37" i="100"/>
  <c r="N37" i="100" s="1"/>
  <c r="B37" i="100"/>
  <c r="K36" i="100"/>
  <c r="N36" i="100" s="1"/>
  <c r="B36" i="100"/>
  <c r="K71" i="99"/>
  <c r="N71" i="99" s="1"/>
  <c r="B71" i="99"/>
  <c r="K70" i="99"/>
  <c r="N70" i="99" s="1"/>
  <c r="B70" i="99"/>
  <c r="K59" i="99"/>
  <c r="B59" i="99"/>
  <c r="M49" i="99"/>
  <c r="N49" i="99" s="1"/>
  <c r="J49" i="99"/>
  <c r="B49" i="99"/>
  <c r="K38" i="99"/>
  <c r="N38" i="99" s="1"/>
  <c r="B38" i="99"/>
  <c r="K37" i="99"/>
  <c r="N37" i="99" s="1"/>
  <c r="B37" i="99"/>
  <c r="K36" i="99"/>
  <c r="N36" i="99" s="1"/>
  <c r="B36" i="99"/>
  <c r="K71" i="98"/>
  <c r="N71" i="98" s="1"/>
  <c r="B71" i="98"/>
  <c r="K70" i="98"/>
  <c r="N70" i="98" s="1"/>
  <c r="B70" i="98"/>
  <c r="K59" i="98"/>
  <c r="B59" i="98"/>
  <c r="M49" i="98"/>
  <c r="N49" i="98" s="1"/>
  <c r="J49" i="98"/>
  <c r="B49" i="98"/>
  <c r="K38" i="98"/>
  <c r="N38" i="98" s="1"/>
  <c r="B38" i="98"/>
  <c r="K37" i="98"/>
  <c r="N37" i="98" s="1"/>
  <c r="B37" i="98"/>
  <c r="K36" i="98"/>
  <c r="N36" i="98" s="1"/>
  <c r="B36" i="98"/>
  <c r="K71" i="97"/>
  <c r="N71" i="97" s="1"/>
  <c r="B71" i="97"/>
  <c r="K70" i="97"/>
  <c r="N70" i="97" s="1"/>
  <c r="B70" i="97"/>
  <c r="K59" i="97"/>
  <c r="B59" i="97"/>
  <c r="M49" i="97"/>
  <c r="N49" i="97" s="1"/>
  <c r="J49" i="97"/>
  <c r="B49" i="97"/>
  <c r="K38" i="97"/>
  <c r="N38" i="97" s="1"/>
  <c r="B38" i="97"/>
  <c r="K37" i="97"/>
  <c r="N37" i="97" s="1"/>
  <c r="B37" i="97"/>
  <c r="K36" i="97"/>
  <c r="N36" i="97" s="1"/>
  <c r="B36" i="97"/>
  <c r="K71" i="96"/>
  <c r="N71" i="96" s="1"/>
  <c r="B71" i="96"/>
  <c r="K70" i="96"/>
  <c r="N70" i="96" s="1"/>
  <c r="B70" i="96"/>
  <c r="K59" i="96"/>
  <c r="B59" i="96"/>
  <c r="M49" i="96"/>
  <c r="N49" i="96" s="1"/>
  <c r="J49" i="96"/>
  <c r="B49" i="96"/>
  <c r="K38" i="96"/>
  <c r="N38" i="96" s="1"/>
  <c r="B38" i="96"/>
  <c r="K37" i="96"/>
  <c r="N37" i="96" s="1"/>
  <c r="B37" i="96"/>
  <c r="K36" i="96"/>
  <c r="N36" i="96" s="1"/>
  <c r="B36" i="96"/>
  <c r="K71" i="95"/>
  <c r="N71" i="95" s="1"/>
  <c r="B71" i="95"/>
  <c r="K70" i="95"/>
  <c r="N70" i="95" s="1"/>
  <c r="B70" i="95"/>
  <c r="K59" i="95"/>
  <c r="B59" i="95"/>
  <c r="K38" i="95"/>
  <c r="N38" i="95" s="1"/>
  <c r="B38" i="95"/>
  <c r="K37" i="95"/>
  <c r="N37" i="95" s="1"/>
  <c r="B37" i="95"/>
  <c r="K36" i="95"/>
  <c r="N36" i="95" s="1"/>
  <c r="B36" i="95"/>
  <c r="K71" i="94"/>
  <c r="N71" i="94" s="1"/>
  <c r="B71" i="94"/>
  <c r="K70" i="94"/>
  <c r="N70" i="94" s="1"/>
  <c r="B70" i="94"/>
  <c r="K59" i="94"/>
  <c r="B59" i="94"/>
  <c r="K38" i="94"/>
  <c r="N38" i="94" s="1"/>
  <c r="B38" i="94"/>
  <c r="K37" i="94"/>
  <c r="N37" i="94" s="1"/>
  <c r="B37" i="94"/>
  <c r="K36" i="94"/>
  <c r="N36" i="94" s="1"/>
  <c r="B36" i="94"/>
  <c r="K71" i="92"/>
  <c r="N71" i="92" s="1"/>
  <c r="B71" i="92"/>
  <c r="K70" i="92"/>
  <c r="N70" i="92" s="1"/>
  <c r="B70" i="92"/>
  <c r="K59" i="92"/>
  <c r="B59" i="92"/>
  <c r="K38" i="92"/>
  <c r="N38" i="92" s="1"/>
  <c r="B38" i="92"/>
  <c r="K37" i="92"/>
  <c r="N37" i="92" s="1"/>
  <c r="B37" i="92"/>
  <c r="K36" i="92"/>
  <c r="N36" i="92" s="1"/>
  <c r="B36" i="92"/>
  <c r="K71" i="91"/>
  <c r="N71" i="91" s="1"/>
  <c r="B71" i="91"/>
  <c r="K70" i="91"/>
  <c r="N70" i="91" s="1"/>
  <c r="B70" i="91"/>
  <c r="K59" i="91"/>
  <c r="B59" i="91"/>
  <c r="M49" i="91"/>
  <c r="N49" i="91" s="1"/>
  <c r="J49" i="91"/>
  <c r="B49" i="91"/>
  <c r="K36" i="91"/>
  <c r="N36" i="91" s="1"/>
  <c r="B36" i="91"/>
  <c r="K71" i="90"/>
  <c r="N71" i="90" s="1"/>
  <c r="B71" i="90"/>
  <c r="K70" i="90"/>
  <c r="N70" i="90" s="1"/>
  <c r="B70" i="90"/>
  <c r="K59" i="90"/>
  <c r="B59" i="90"/>
  <c r="M49" i="90"/>
  <c r="N49" i="90" s="1"/>
  <c r="J49" i="90"/>
  <c r="B49" i="90"/>
  <c r="K36" i="90"/>
  <c r="N36" i="90" s="1"/>
  <c r="B36" i="90"/>
  <c r="K71" i="89"/>
  <c r="N71" i="89" s="1"/>
  <c r="B71" i="89"/>
  <c r="K70" i="89"/>
  <c r="N70" i="89" s="1"/>
  <c r="B70" i="89"/>
  <c r="K59" i="89"/>
  <c r="B59" i="89"/>
  <c r="M49" i="89"/>
  <c r="N49" i="89" s="1"/>
  <c r="J49" i="89"/>
  <c r="B49" i="89"/>
  <c r="K36" i="89"/>
  <c r="N36" i="89" s="1"/>
  <c r="B36" i="89"/>
  <c r="K71" i="88"/>
  <c r="N71" i="88" s="1"/>
  <c r="B71" i="88"/>
  <c r="K70" i="88"/>
  <c r="N70" i="88" s="1"/>
  <c r="N76" i="88" s="1"/>
  <c r="N41" i="88" s="1"/>
  <c r="B70" i="88"/>
  <c r="K59" i="88"/>
  <c r="B59" i="88"/>
  <c r="M49" i="88"/>
  <c r="N49" i="88" s="1"/>
  <c r="J49" i="88"/>
  <c r="B49" i="88"/>
  <c r="K38" i="88"/>
  <c r="N38" i="88" s="1"/>
  <c r="B38" i="88"/>
  <c r="K37" i="88"/>
  <c r="N37" i="88" s="1"/>
  <c r="B37" i="88"/>
  <c r="K36" i="88"/>
  <c r="N36" i="88" s="1"/>
  <c r="B36" i="88"/>
  <c r="K71" i="87"/>
  <c r="N71" i="87" s="1"/>
  <c r="B71" i="87"/>
  <c r="K70" i="87"/>
  <c r="N70" i="87" s="1"/>
  <c r="B70" i="87"/>
  <c r="K59" i="87"/>
  <c r="B59" i="87"/>
  <c r="M49" i="87"/>
  <c r="N49" i="87" s="1"/>
  <c r="J49" i="87"/>
  <c r="B49" i="87"/>
  <c r="K38" i="87"/>
  <c r="N38" i="87" s="1"/>
  <c r="B38" i="87"/>
  <c r="K37" i="87"/>
  <c r="N37" i="87" s="1"/>
  <c r="B37" i="87"/>
  <c r="K36" i="87"/>
  <c r="N36" i="87" s="1"/>
  <c r="B36" i="87"/>
  <c r="K71" i="86"/>
  <c r="N71" i="86" s="1"/>
  <c r="B71" i="86"/>
  <c r="K70" i="86"/>
  <c r="N70" i="86" s="1"/>
  <c r="B70" i="86"/>
  <c r="K59" i="86"/>
  <c r="B59" i="86"/>
  <c r="M49" i="86"/>
  <c r="N49" i="86" s="1"/>
  <c r="J49" i="86"/>
  <c r="B49" i="86"/>
  <c r="K38" i="86"/>
  <c r="N38" i="86" s="1"/>
  <c r="B38" i="86"/>
  <c r="K37" i="86"/>
  <c r="N37" i="86" s="1"/>
  <c r="B37" i="86"/>
  <c r="K36" i="86"/>
  <c r="N36" i="86" s="1"/>
  <c r="B36" i="86"/>
  <c r="K71" i="85"/>
  <c r="N71" i="85" s="1"/>
  <c r="B71" i="85"/>
  <c r="K70" i="85"/>
  <c r="N70" i="85" s="1"/>
  <c r="B70" i="85"/>
  <c r="K59" i="85"/>
  <c r="B59" i="85"/>
  <c r="M49" i="85"/>
  <c r="N49" i="85" s="1"/>
  <c r="J49" i="85"/>
  <c r="B49" i="85"/>
  <c r="K36" i="85"/>
  <c r="N36" i="85" s="1"/>
  <c r="B36" i="85"/>
  <c r="K71" i="84"/>
  <c r="N71" i="84" s="1"/>
  <c r="B71" i="84"/>
  <c r="K70" i="84"/>
  <c r="N70" i="84" s="1"/>
  <c r="B70" i="84"/>
  <c r="K59" i="84"/>
  <c r="B59" i="84"/>
  <c r="M49" i="84"/>
  <c r="N49" i="84" s="1"/>
  <c r="J49" i="84"/>
  <c r="B49" i="84"/>
  <c r="K36" i="84"/>
  <c r="N36" i="84" s="1"/>
  <c r="B36" i="84"/>
  <c r="K71" i="83"/>
  <c r="N71" i="83" s="1"/>
  <c r="B71" i="83"/>
  <c r="K70" i="83"/>
  <c r="N70" i="83" s="1"/>
  <c r="B70" i="83"/>
  <c r="K59" i="83"/>
  <c r="B59" i="83"/>
  <c r="M49" i="83"/>
  <c r="N49" i="83" s="1"/>
  <c r="J49" i="83"/>
  <c r="B49" i="83"/>
  <c r="K36" i="83"/>
  <c r="N36" i="83" s="1"/>
  <c r="B36" i="83"/>
  <c r="K71" i="82"/>
  <c r="N71" i="82" s="1"/>
  <c r="B71" i="82"/>
  <c r="K70" i="82"/>
  <c r="N70" i="82" s="1"/>
  <c r="B70" i="82"/>
  <c r="K59" i="82"/>
  <c r="B59" i="82"/>
  <c r="M49" i="82"/>
  <c r="N49" i="82" s="1"/>
  <c r="J49" i="82"/>
  <c r="B49" i="82"/>
  <c r="K38" i="82"/>
  <c r="N38" i="82" s="1"/>
  <c r="B38" i="82"/>
  <c r="K37" i="82"/>
  <c r="N37" i="82" s="1"/>
  <c r="B37" i="82"/>
  <c r="K36" i="82"/>
  <c r="N36" i="82" s="1"/>
  <c r="B36" i="82"/>
  <c r="K71" i="81"/>
  <c r="N71" i="81" s="1"/>
  <c r="B71" i="81"/>
  <c r="K70" i="81"/>
  <c r="N70" i="81" s="1"/>
  <c r="B70" i="81"/>
  <c r="K59" i="81"/>
  <c r="B59" i="81"/>
  <c r="M49" i="81"/>
  <c r="N49" i="81" s="1"/>
  <c r="J49" i="81"/>
  <c r="B49" i="81"/>
  <c r="K38" i="81"/>
  <c r="N38" i="81" s="1"/>
  <c r="B38" i="81"/>
  <c r="K37" i="81"/>
  <c r="N37" i="81" s="1"/>
  <c r="B37" i="81"/>
  <c r="K36" i="81"/>
  <c r="N36" i="81" s="1"/>
  <c r="B36" i="81"/>
  <c r="K71" i="80"/>
  <c r="N71" i="80" s="1"/>
  <c r="B71" i="80"/>
  <c r="K70" i="80"/>
  <c r="N70" i="80" s="1"/>
  <c r="B70" i="80"/>
  <c r="K59" i="80"/>
  <c r="B59" i="80"/>
  <c r="M49" i="80"/>
  <c r="N49" i="80" s="1"/>
  <c r="J49" i="80"/>
  <c r="B49" i="80"/>
  <c r="K38" i="80"/>
  <c r="N38" i="80" s="1"/>
  <c r="B38" i="80"/>
  <c r="K37" i="80"/>
  <c r="N37" i="80" s="1"/>
  <c r="B37" i="80"/>
  <c r="K36" i="80"/>
  <c r="N36" i="80" s="1"/>
  <c r="B36" i="80"/>
  <c r="K71" i="79"/>
  <c r="N71" i="79" s="1"/>
  <c r="B71" i="79"/>
  <c r="K70" i="79"/>
  <c r="N70" i="79" s="1"/>
  <c r="B70" i="79"/>
  <c r="K59" i="79"/>
  <c r="B59" i="79"/>
  <c r="M49" i="79"/>
  <c r="N49" i="79" s="1"/>
  <c r="J49" i="79"/>
  <c r="B49" i="79"/>
  <c r="K38" i="79"/>
  <c r="N38" i="79" s="1"/>
  <c r="B38" i="79"/>
  <c r="K37" i="79"/>
  <c r="N37" i="79" s="1"/>
  <c r="B37" i="79"/>
  <c r="K36" i="79"/>
  <c r="N36" i="79" s="1"/>
  <c r="B36" i="79"/>
  <c r="M49" i="78"/>
  <c r="N49" i="78" s="1"/>
  <c r="J49" i="78"/>
  <c r="B49" i="78"/>
  <c r="M48" i="78"/>
  <c r="N48" i="78" s="1"/>
  <c r="B48" i="78"/>
  <c r="K70" i="75"/>
  <c r="N70" i="75" s="1"/>
  <c r="B70" i="75"/>
  <c r="K69" i="75"/>
  <c r="N69" i="75" s="1"/>
  <c r="B69" i="75"/>
  <c r="K58" i="75"/>
  <c r="B58" i="75"/>
  <c r="M49" i="75"/>
  <c r="N49" i="75" s="1"/>
  <c r="J49" i="75"/>
  <c r="B49" i="75"/>
  <c r="M48" i="75"/>
  <c r="N48" i="75" s="1"/>
  <c r="B48" i="75"/>
  <c r="K38" i="75"/>
  <c r="N38" i="75" s="1"/>
  <c r="B38" i="75"/>
  <c r="K37" i="75"/>
  <c r="N37" i="75" s="1"/>
  <c r="B37" i="75"/>
  <c r="K36" i="75"/>
  <c r="N36" i="75" s="1"/>
  <c r="B36" i="75"/>
  <c r="K70" i="74"/>
  <c r="N70" i="74" s="1"/>
  <c r="B70" i="74"/>
  <c r="K69" i="74"/>
  <c r="N69" i="74" s="1"/>
  <c r="B69" i="74"/>
  <c r="M48" i="74"/>
  <c r="N48" i="74" s="1"/>
  <c r="N53" i="74" s="1"/>
  <c r="B48" i="74"/>
  <c r="K38" i="74"/>
  <c r="N38" i="74" s="1"/>
  <c r="B38" i="74"/>
  <c r="K37" i="74"/>
  <c r="N37" i="74" s="1"/>
  <c r="B37" i="74"/>
  <c r="K36" i="74"/>
  <c r="N36" i="74" s="1"/>
  <c r="B36" i="74"/>
  <c r="K70" i="72"/>
  <c r="N70" i="72" s="1"/>
  <c r="B70" i="72"/>
  <c r="K69" i="72"/>
  <c r="N69" i="72" s="1"/>
  <c r="B69" i="72"/>
  <c r="M48" i="72"/>
  <c r="N48" i="72" s="1"/>
  <c r="N53" i="72" s="1"/>
  <c r="B48" i="72"/>
  <c r="K38" i="72"/>
  <c r="N38" i="72" s="1"/>
  <c r="B38" i="72"/>
  <c r="K37" i="72"/>
  <c r="N37" i="72" s="1"/>
  <c r="B37" i="72"/>
  <c r="K36" i="72"/>
  <c r="N36" i="72" s="1"/>
  <c r="B36" i="72"/>
  <c r="K71" i="71"/>
  <c r="B71" i="71"/>
  <c r="K70" i="71"/>
  <c r="B70" i="71"/>
  <c r="M49" i="71"/>
  <c r="N49" i="71" s="1"/>
  <c r="J49" i="71"/>
  <c r="B49" i="71"/>
  <c r="K38" i="71"/>
  <c r="N38" i="71" s="1"/>
  <c r="B38" i="71"/>
  <c r="K37" i="71"/>
  <c r="N37" i="71" s="1"/>
  <c r="B37" i="71"/>
  <c r="K36" i="71"/>
  <c r="N36" i="71" s="1"/>
  <c r="B36" i="71"/>
  <c r="N76" i="70"/>
  <c r="K71" i="69"/>
  <c r="B71" i="69"/>
  <c r="K70" i="69"/>
  <c r="B70" i="69"/>
  <c r="K38" i="69"/>
  <c r="N38" i="69" s="1"/>
  <c r="B38" i="69"/>
  <c r="K37" i="69"/>
  <c r="N37" i="69" s="1"/>
  <c r="B37" i="69"/>
  <c r="K36" i="69"/>
  <c r="N36" i="69" s="1"/>
  <c r="B36" i="69"/>
  <c r="K71" i="68"/>
  <c r="N71" i="68" s="1"/>
  <c r="B71" i="68"/>
  <c r="K70" i="68"/>
  <c r="N70" i="68" s="1"/>
  <c r="B70" i="68"/>
  <c r="M49" i="68"/>
  <c r="N49" i="68" s="1"/>
  <c r="J49" i="68"/>
  <c r="B49"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K71" i="65"/>
  <c r="N71" i="65" s="1"/>
  <c r="B71" i="65"/>
  <c r="K70" i="65"/>
  <c r="N70" i="65" s="1"/>
  <c r="B70" i="65"/>
  <c r="K71" i="64"/>
  <c r="N71" i="64" s="1"/>
  <c r="B71" i="64"/>
  <c r="K70" i="64"/>
  <c r="N70" i="64" s="1"/>
  <c r="B70" i="64"/>
  <c r="N48" i="64"/>
  <c r="N54" i="64" s="1"/>
  <c r="K71" i="63"/>
  <c r="N71" i="63" s="1"/>
  <c r="B71" i="63"/>
  <c r="K70" i="63"/>
  <c r="N70" i="63" s="1"/>
  <c r="B70"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K39" i="61"/>
  <c r="N39" i="61" s="1"/>
  <c r="B39" i="61"/>
  <c r="K38" i="61"/>
  <c r="N38" i="61" s="1"/>
  <c r="B38" i="61"/>
  <c r="K37" i="61"/>
  <c r="N37" i="61" s="1"/>
  <c r="B37" i="61"/>
  <c r="K36" i="61"/>
  <c r="N36" i="61" s="1"/>
  <c r="B36" i="61"/>
  <c r="K71" i="60"/>
  <c r="B71" i="60"/>
  <c r="K70" i="60"/>
  <c r="B70" i="60"/>
  <c r="K59" i="60"/>
  <c r="B59" i="60"/>
  <c r="K39" i="60"/>
  <c r="N39" i="60" s="1"/>
  <c r="B39" i="60"/>
  <c r="K38" i="60"/>
  <c r="N38" i="60" s="1"/>
  <c r="B38" i="60"/>
  <c r="K37" i="60"/>
  <c r="N37" i="60" s="1"/>
  <c r="B37" i="60"/>
  <c r="K36" i="60"/>
  <c r="N36" i="60" s="1"/>
  <c r="B36" i="60"/>
  <c r="K71" i="59"/>
  <c r="N71" i="59" s="1"/>
  <c r="B71" i="59"/>
  <c r="K70" i="59"/>
  <c r="N70" i="59" s="1"/>
  <c r="B70" i="59"/>
  <c r="K59" i="59"/>
  <c r="B59" i="59"/>
  <c r="K39" i="59"/>
  <c r="N39" i="59" s="1"/>
  <c r="B39" i="59"/>
  <c r="K38" i="59"/>
  <c r="N38" i="59" s="1"/>
  <c r="B38" i="59"/>
  <c r="K37" i="59"/>
  <c r="N37" i="59" s="1"/>
  <c r="B37" i="59"/>
  <c r="K36" i="59"/>
  <c r="N36" i="59" s="1"/>
  <c r="B36" i="59"/>
  <c r="K71" i="58"/>
  <c r="N71" i="58" s="1"/>
  <c r="B71" i="58"/>
  <c r="K70" i="58"/>
  <c r="N70" i="58" s="1"/>
  <c r="B70"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K37" i="50"/>
  <c r="N37" i="50" s="1"/>
  <c r="B37" i="50"/>
  <c r="K36" i="50"/>
  <c r="N36" i="50" s="1"/>
  <c r="B36" i="50"/>
  <c r="K70" i="49"/>
  <c r="B70"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K37" i="46"/>
  <c r="N37" i="46" s="1"/>
  <c r="B37" i="46"/>
  <c r="K36" i="46"/>
  <c r="N36" i="46" s="1"/>
  <c r="B36" i="46"/>
  <c r="K70" i="35"/>
  <c r="N70" i="35" s="1"/>
  <c r="N76" i="35" s="1"/>
  <c r="N42" i="35" s="1"/>
  <c r="B70" i="35"/>
  <c r="M50" i="35"/>
  <c r="N50" i="35" s="1"/>
  <c r="J50" i="35"/>
  <c r="B50" i="35"/>
  <c r="M49" i="35"/>
  <c r="N49" i="35" s="1"/>
  <c r="J49" i="35"/>
  <c r="B49" i="35"/>
  <c r="M48" i="35"/>
  <c r="N48" i="35" s="1"/>
  <c r="K37" i="35"/>
  <c r="N37" i="35" s="1"/>
  <c r="B37" i="35"/>
  <c r="K36" i="35"/>
  <c r="N36" i="35" s="1"/>
  <c r="B36" i="35"/>
  <c r="K70" i="45"/>
  <c r="N70" i="45" s="1"/>
  <c r="N76" i="45" s="1"/>
  <c r="N42" i="45" s="1"/>
  <c r="B70" i="45"/>
  <c r="M50" i="45"/>
  <c r="N50" i="45" s="1"/>
  <c r="J50" i="45"/>
  <c r="B50" i="45"/>
  <c r="M49" i="45"/>
  <c r="N49" i="45" s="1"/>
  <c r="J49" i="45"/>
  <c r="B49" i="45"/>
  <c r="M48" i="45"/>
  <c r="N48" i="45" s="1"/>
  <c r="K37" i="45"/>
  <c r="N37" i="45" s="1"/>
  <c r="B37" i="45"/>
  <c r="K36" i="45"/>
  <c r="N36" i="45" s="1"/>
  <c r="B36" i="45"/>
  <c r="K70" i="44"/>
  <c r="N70" i="44" s="1"/>
  <c r="N76" i="44" s="1"/>
  <c r="N42" i="44" s="1"/>
  <c r="B70" i="44"/>
  <c r="M50" i="44"/>
  <c r="N50" i="44" s="1"/>
  <c r="J50" i="44"/>
  <c r="B50" i="44"/>
  <c r="M49" i="44"/>
  <c r="N49" i="44" s="1"/>
  <c r="J49" i="44"/>
  <c r="B49" i="44"/>
  <c r="M48" i="44"/>
  <c r="N48" i="44" s="1"/>
  <c r="K36" i="44"/>
  <c r="N36" i="44" s="1"/>
  <c r="B36" i="44"/>
  <c r="K70" i="43"/>
  <c r="N70" i="43" s="1"/>
  <c r="N76" i="43" s="1"/>
  <c r="N42" i="43" s="1"/>
  <c r="B70" i="43"/>
  <c r="M50" i="43"/>
  <c r="N50" i="43" s="1"/>
  <c r="J50" i="43"/>
  <c r="B50" i="43"/>
  <c r="M49" i="43"/>
  <c r="N49" i="43" s="1"/>
  <c r="J49" i="43"/>
  <c r="B49" i="43"/>
  <c r="M48" i="43"/>
  <c r="N48" i="43" s="1"/>
  <c r="K37" i="43"/>
  <c r="N37" i="43" s="1"/>
  <c r="B37" i="43"/>
  <c r="K36" i="43"/>
  <c r="N36" i="43" s="1"/>
  <c r="B36" i="43"/>
  <c r="K70" i="42"/>
  <c r="N70" i="42" s="1"/>
  <c r="N76" i="42" s="1"/>
  <c r="N42" i="42" s="1"/>
  <c r="B70" i="42"/>
  <c r="M50" i="42"/>
  <c r="N50" i="42" s="1"/>
  <c r="J50" i="42"/>
  <c r="B50" i="42"/>
  <c r="M49" i="42"/>
  <c r="N49" i="42" s="1"/>
  <c r="J49" i="42"/>
  <c r="B49" i="42"/>
  <c r="M48" i="42"/>
  <c r="N48" i="42" s="1"/>
  <c r="K37" i="42"/>
  <c r="N37" i="42" s="1"/>
  <c r="B37" i="42"/>
  <c r="K36" i="42"/>
  <c r="N36" i="42" s="1"/>
  <c r="B36" i="42"/>
  <c r="K70" i="41"/>
  <c r="N70" i="41" s="1"/>
  <c r="N76" i="41" s="1"/>
  <c r="N42" i="41" s="1"/>
  <c r="B70" i="41"/>
  <c r="M50" i="41"/>
  <c r="N50" i="41" s="1"/>
  <c r="J50" i="41"/>
  <c r="B50" i="41"/>
  <c r="M49" i="41"/>
  <c r="N49" i="41" s="1"/>
  <c r="J49" i="41"/>
  <c r="B49" i="41"/>
  <c r="M48" i="41"/>
  <c r="N48" i="41" s="1"/>
  <c r="K36" i="41"/>
  <c r="N36" i="41" s="1"/>
  <c r="B36" i="41"/>
  <c r="K70" i="40"/>
  <c r="N70" i="40" s="1"/>
  <c r="N76" i="40" s="1"/>
  <c r="N42" i="40" s="1"/>
  <c r="B70" i="40"/>
  <c r="M50" i="40"/>
  <c r="N50" i="40" s="1"/>
  <c r="J50" i="40"/>
  <c r="B50" i="40"/>
  <c r="M49" i="40"/>
  <c r="N49" i="40" s="1"/>
  <c r="J49" i="40"/>
  <c r="B49" i="40"/>
  <c r="M48" i="40"/>
  <c r="N48" i="40" s="1"/>
  <c r="K37" i="40"/>
  <c r="N37" i="40" s="1"/>
  <c r="B37" i="40"/>
  <c r="K36" i="40"/>
  <c r="N36" i="40" s="1"/>
  <c r="B36" i="40"/>
  <c r="K70" i="39"/>
  <c r="N70" i="39" s="1"/>
  <c r="N76" i="39" s="1"/>
  <c r="N42" i="39" s="1"/>
  <c r="B70" i="39"/>
  <c r="M50" i="39"/>
  <c r="N50" i="39" s="1"/>
  <c r="J50" i="39"/>
  <c r="B50" i="39"/>
  <c r="M49" i="39"/>
  <c r="N49" i="39" s="1"/>
  <c r="J49" i="39"/>
  <c r="B49" i="39"/>
  <c r="M48" i="39"/>
  <c r="N48" i="39" s="1"/>
  <c r="K37" i="39"/>
  <c r="N37" i="39" s="1"/>
  <c r="B37" i="39"/>
  <c r="K36" i="39"/>
  <c r="N36" i="39" s="1"/>
  <c r="B36" i="39"/>
  <c r="K70" i="38"/>
  <c r="N70" i="38" s="1"/>
  <c r="N76" i="38" s="1"/>
  <c r="N42" i="38" s="1"/>
  <c r="B70" i="38"/>
  <c r="M50" i="38"/>
  <c r="N50" i="38" s="1"/>
  <c r="J50" i="38"/>
  <c r="B50" i="38"/>
  <c r="M49" i="38"/>
  <c r="N49" i="38" s="1"/>
  <c r="J49" i="38"/>
  <c r="B49" i="38"/>
  <c r="M48" i="38"/>
  <c r="N48" i="38" s="1"/>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231" l="1"/>
  <c r="N40" i="231" s="1"/>
  <c r="N76" i="94"/>
  <c r="N41" i="94" s="1"/>
  <c r="N76" i="82"/>
  <c r="N41" i="82" s="1"/>
  <c r="N76" i="144"/>
  <c r="N41" i="144" s="1"/>
  <c r="N83" i="279"/>
  <c r="N46" i="279" s="1"/>
  <c r="N81" i="282"/>
  <c r="N44" i="282" s="1"/>
  <c r="N75" i="289"/>
  <c r="N41" i="289" s="1"/>
  <c r="N43" i="289" s="1"/>
  <c r="N76" i="56"/>
  <c r="N42" i="56" s="1"/>
  <c r="N43" i="56" s="1"/>
  <c r="N78" i="56" s="1"/>
  <c r="L85" i="56" s="1"/>
  <c r="N76" i="67"/>
  <c r="N41" i="67" s="1"/>
  <c r="N76" i="68"/>
  <c r="N41" i="68" s="1"/>
  <c r="N76" i="84"/>
  <c r="N41" i="84" s="1"/>
  <c r="N76" i="90"/>
  <c r="N41" i="90" s="1"/>
  <c r="N76" i="102"/>
  <c r="N41" i="102" s="1"/>
  <c r="N80" i="164"/>
  <c r="N46" i="164" s="1"/>
  <c r="N83" i="165"/>
  <c r="N49" i="165" s="1"/>
  <c r="N81" i="170"/>
  <c r="N47" i="170" s="1"/>
  <c r="N49" i="170" s="1"/>
  <c r="N81" i="176"/>
  <c r="N47" i="176" s="1"/>
  <c r="N81" i="171"/>
  <c r="N47" i="171" s="1"/>
  <c r="N81" i="178"/>
  <c r="N47" i="178" s="1"/>
  <c r="N80" i="179"/>
  <c r="N46" i="179" s="1"/>
  <c r="N80" i="180"/>
  <c r="N46" i="180" s="1"/>
  <c r="N80" i="177"/>
  <c r="N46" i="177" s="1"/>
  <c r="N80" i="181"/>
  <c r="N46" i="181" s="1"/>
  <c r="N80" i="183"/>
  <c r="N46" i="183" s="1"/>
  <c r="N48" i="183" s="1"/>
  <c r="N80" i="184"/>
  <c r="N46" i="184" s="1"/>
  <c r="N81" i="185"/>
  <c r="N47" i="185" s="1"/>
  <c r="N81" i="186"/>
  <c r="N47" i="186" s="1"/>
  <c r="N80" i="188"/>
  <c r="N46" i="188" s="1"/>
  <c r="N81" i="187"/>
  <c r="N47" i="187" s="1"/>
  <c r="N77" i="233"/>
  <c r="N41" i="233" s="1"/>
  <c r="N76" i="243"/>
  <c r="N40" i="243" s="1"/>
  <c r="N77" i="323"/>
  <c r="N79" i="323" s="1"/>
  <c r="L85" i="323" s="1"/>
  <c r="N77" i="328"/>
  <c r="N41" i="328" s="1"/>
  <c r="N43" i="328" s="1"/>
  <c r="N77" i="337"/>
  <c r="N41" i="337" s="1"/>
  <c r="N76" i="92"/>
  <c r="N41" i="92" s="1"/>
  <c r="N75" i="133"/>
  <c r="N41" i="133" s="1"/>
  <c r="N43" i="133" s="1"/>
  <c r="N76" i="134"/>
  <c r="N41" i="134" s="1"/>
  <c r="N76" i="135"/>
  <c r="N41" i="135" s="1"/>
  <c r="N76" i="136"/>
  <c r="N41" i="136" s="1"/>
  <c r="N76" i="65"/>
  <c r="N41" i="65" s="1"/>
  <c r="N43" i="65" s="1"/>
  <c r="N91" i="260"/>
  <c r="N47" i="260" s="1"/>
  <c r="N81" i="266"/>
  <c r="N41" i="266" s="1"/>
  <c r="N78" i="272"/>
  <c r="N41" i="272" s="1"/>
  <c r="N79" i="50"/>
  <c r="N42" i="50" s="1"/>
  <c r="N43" i="50" s="1"/>
  <c r="N76" i="19"/>
  <c r="N42" i="19" s="1"/>
  <c r="N43" i="22"/>
  <c r="N76" i="24"/>
  <c r="N42" i="24" s="1"/>
  <c r="N76" i="25"/>
  <c r="N42" i="25" s="1"/>
  <c r="N43" i="25" s="1"/>
  <c r="N75" i="72"/>
  <c r="N41" i="72" s="1"/>
  <c r="N75" i="74"/>
  <c r="N41" i="74" s="1"/>
  <c r="N76" i="79"/>
  <c r="N41" i="79" s="1"/>
  <c r="N76" i="81"/>
  <c r="N41" i="81" s="1"/>
  <c r="N76" i="87"/>
  <c r="N41" i="87" s="1"/>
  <c r="N76" i="106"/>
  <c r="N41" i="106" s="1"/>
  <c r="N77" i="254"/>
  <c r="N41" i="254" s="1"/>
  <c r="N77" i="294"/>
  <c r="N41" i="294" s="1"/>
  <c r="N43" i="294" s="1"/>
  <c r="N75" i="299"/>
  <c r="N41" i="299" s="1"/>
  <c r="N43" i="299" s="1"/>
  <c r="N76" i="63"/>
  <c r="N41" i="63" s="1"/>
  <c r="N43" i="63" s="1"/>
  <c r="N76" i="95"/>
  <c r="N41" i="95" s="1"/>
  <c r="N76" i="97"/>
  <c r="N41" i="97" s="1"/>
  <c r="N43" i="97" s="1"/>
  <c r="N76" i="99"/>
  <c r="N41" i="99" s="1"/>
  <c r="N76" i="103"/>
  <c r="N41" i="103" s="1"/>
  <c r="N81" i="154"/>
  <c r="N47" i="154" s="1"/>
  <c r="N73" i="229"/>
  <c r="N40" i="229" s="1"/>
  <c r="N42" i="229" s="1"/>
  <c r="N77" i="258"/>
  <c r="N41" i="258" s="1"/>
  <c r="N78" i="270"/>
  <c r="N41" i="270" s="1"/>
  <c r="N78" i="271"/>
  <c r="N41" i="271" s="1"/>
  <c r="N75" i="291"/>
  <c r="N41" i="291" s="1"/>
  <c r="N43" i="291" s="1"/>
  <c r="N77" i="334"/>
  <c r="N41" i="334" s="1"/>
  <c r="N75" i="283"/>
  <c r="N41" i="283" s="1"/>
  <c r="N75" i="292"/>
  <c r="N41" i="292" s="1"/>
  <c r="N43" i="292" s="1"/>
  <c r="N53" i="325"/>
  <c r="N76" i="26"/>
  <c r="N42" i="26" s="1"/>
  <c r="N76" i="96"/>
  <c r="N41" i="96" s="1"/>
  <c r="N76" i="98"/>
  <c r="N41" i="98" s="1"/>
  <c r="N76" i="101"/>
  <c r="N41" i="101" s="1"/>
  <c r="N43" i="101" s="1"/>
  <c r="N76" i="107"/>
  <c r="N41" i="107" s="1"/>
  <c r="N76" i="137"/>
  <c r="N41" i="137" s="1"/>
  <c r="N76" i="146"/>
  <c r="N41" i="146" s="1"/>
  <c r="N84" i="220"/>
  <c r="N46" i="220" s="1"/>
  <c r="N48" i="220" s="1"/>
  <c r="N83" i="221"/>
  <c r="N46" i="221" s="1"/>
  <c r="N72" i="227"/>
  <c r="N41" i="227" s="1"/>
  <c r="N78" i="273"/>
  <c r="N41" i="273" s="1"/>
  <c r="N75" i="293"/>
  <c r="N41" i="293" s="1"/>
  <c r="N43" i="293" s="1"/>
  <c r="N77" i="295"/>
  <c r="N41" i="295" s="1"/>
  <c r="N43" i="295" s="1"/>
  <c r="N75" i="325"/>
  <c r="N41" i="325" s="1"/>
  <c r="N77" i="329"/>
  <c r="N41" i="329" s="1"/>
  <c r="N76" i="61"/>
  <c r="N42" i="61" s="1"/>
  <c r="N43" i="61" s="1"/>
  <c r="N76" i="64"/>
  <c r="N41" i="64" s="1"/>
  <c r="N43" i="64" s="1"/>
  <c r="N76" i="83"/>
  <c r="N41" i="83" s="1"/>
  <c r="N43" i="83" s="1"/>
  <c r="N76" i="85"/>
  <c r="N41" i="85" s="1"/>
  <c r="N43" i="85" s="1"/>
  <c r="N76" i="89"/>
  <c r="N41" i="89" s="1"/>
  <c r="N76" i="91"/>
  <c r="N41" i="91" s="1"/>
  <c r="N76" i="100"/>
  <c r="N41" i="100" s="1"/>
  <c r="N43" i="100" s="1"/>
  <c r="N80" i="160"/>
  <c r="N46" i="160" s="1"/>
  <c r="N77" i="193"/>
  <c r="N43" i="193" s="1"/>
  <c r="N45" i="193" s="1"/>
  <c r="N78" i="232"/>
  <c r="N41" i="232" s="1"/>
  <c r="N76" i="234"/>
  <c r="N40" i="234" s="1"/>
  <c r="N42" i="234" s="1"/>
  <c r="N81" i="244"/>
  <c r="N45" i="244" s="1"/>
  <c r="N47" i="244" s="1"/>
  <c r="N87" i="246"/>
  <c r="N45" i="246" s="1"/>
  <c r="N77" i="250"/>
  <c r="N41" i="250" s="1"/>
  <c r="N81" i="280"/>
  <c r="N44" i="280" s="1"/>
  <c r="N75" i="290"/>
  <c r="N41" i="290" s="1"/>
  <c r="N43" i="290" s="1"/>
  <c r="N77" i="321"/>
  <c r="N79" i="321" s="1"/>
  <c r="L85" i="321" s="1"/>
  <c r="N77" i="342"/>
  <c r="N41" i="342" s="1"/>
  <c r="N43" i="342" s="1"/>
  <c r="N77" i="347"/>
  <c r="N41" i="347" s="1"/>
  <c r="N43" i="347" s="1"/>
  <c r="N77" i="364"/>
  <c r="N41" i="364" s="1"/>
  <c r="N43" i="364" s="1"/>
  <c r="N43" i="31"/>
  <c r="N77" i="262"/>
  <c r="N41" i="262" s="1"/>
  <c r="N75" i="286"/>
  <c r="N41" i="286" s="1"/>
  <c r="N43" i="286" s="1"/>
  <c r="N77" i="348"/>
  <c r="N41" i="348" s="1"/>
  <c r="N43" i="348" s="1"/>
  <c r="N77" i="354"/>
  <c r="N41" i="354" s="1"/>
  <c r="N43" i="354" s="1"/>
  <c r="N77" i="363"/>
  <c r="N41" i="363" s="1"/>
  <c r="N43" i="363" s="1"/>
  <c r="N77" i="365"/>
  <c r="N41" i="365" s="1"/>
  <c r="N75" i="75"/>
  <c r="N41" i="75" s="1"/>
  <c r="N43" i="75" s="1"/>
  <c r="N76" i="80"/>
  <c r="N41" i="80" s="1"/>
  <c r="N76" i="86"/>
  <c r="N41" i="86" s="1"/>
  <c r="N43" i="86" s="1"/>
  <c r="N76" i="105"/>
  <c r="N41" i="105" s="1"/>
  <c r="N76" i="108"/>
  <c r="N41" i="108" s="1"/>
  <c r="N43" i="108" s="1"/>
  <c r="N77" i="259"/>
  <c r="N41" i="259" s="1"/>
  <c r="N81" i="267"/>
  <c r="N41" i="267" s="1"/>
  <c r="N43" i="267" s="1"/>
  <c r="N75" i="302"/>
  <c r="N41" i="302" s="1"/>
  <c r="N43" i="302" s="1"/>
  <c r="N77" i="362"/>
  <c r="N41" i="362" s="1"/>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76" i="53"/>
  <c r="N76" i="58"/>
  <c r="N42" i="58" s="1"/>
  <c r="N4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99"/>
  <c r="N43" i="139"/>
  <c r="N48" i="160"/>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I70" i="49"/>
  <c r="N78" i="64"/>
  <c r="L83" i="64" s="1"/>
  <c r="N70" i="71"/>
  <c r="I70" i="71"/>
  <c r="N71" i="71"/>
  <c r="I71" i="71"/>
  <c r="N43" i="79"/>
  <c r="N43" i="7"/>
  <c r="I70" i="16"/>
  <c r="I70" i="17"/>
  <c r="I71" i="17"/>
  <c r="N43" i="19"/>
  <c r="N59" i="22"/>
  <c r="N65" i="22" s="1"/>
  <c r="N78" i="22" s="1"/>
  <c r="I70" i="22"/>
  <c r="N43" i="34"/>
  <c r="N43" i="37"/>
  <c r="N43" i="45"/>
  <c r="N43" i="35"/>
  <c r="N43" i="46"/>
  <c r="N78" i="46" s="1"/>
  <c r="N43" i="52"/>
  <c r="N70" i="54"/>
  <c r="I70" i="54"/>
  <c r="N71" i="54"/>
  <c r="I71" i="54"/>
  <c r="N70" i="60"/>
  <c r="I70" i="60"/>
  <c r="N71" i="60"/>
  <c r="I71" i="60"/>
  <c r="N70" i="66"/>
  <c r="I70" i="66"/>
  <c r="N71" i="66"/>
  <c r="I71" i="66"/>
  <c r="N70" i="69"/>
  <c r="I70" i="69"/>
  <c r="N71" i="69"/>
  <c r="I71" i="69"/>
  <c r="N43" i="72"/>
  <c r="N77" i="72" s="1"/>
  <c r="L84" i="72" s="1"/>
  <c r="N43" i="81"/>
  <c r="N43" i="87"/>
  <c r="N43" i="127"/>
  <c r="N43" i="129"/>
  <c r="N43" i="208"/>
  <c r="N43" i="128"/>
  <c r="N43" i="130"/>
  <c r="N43" i="131"/>
  <c r="N43" i="132"/>
  <c r="N43" i="80"/>
  <c r="I70" i="80"/>
  <c r="I71" i="80"/>
  <c r="I70" i="84"/>
  <c r="I71" i="84"/>
  <c r="I70" i="86"/>
  <c r="I71" i="86"/>
  <c r="I70" i="90"/>
  <c r="I71" i="90"/>
  <c r="N43" i="92"/>
  <c r="N43" i="94"/>
  <c r="N43" i="96"/>
  <c r="I70" i="96"/>
  <c r="I71" i="96"/>
  <c r="N43" i="102"/>
  <c r="N43" i="106"/>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9" i="171"/>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59"/>
  <c r="N43" i="82"/>
  <c r="N43" i="84"/>
  <c r="N43" i="88"/>
  <c r="N43" i="90"/>
  <c r="N43" i="91"/>
  <c r="N43" i="95"/>
  <c r="N43" i="98"/>
  <c r="N43" i="103"/>
  <c r="N43" i="107"/>
  <c r="N43" i="135"/>
  <c r="N43" i="209"/>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9" i="178"/>
  <c r="N48" i="180"/>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81" i="248"/>
  <c r="N43" i="248" s="1"/>
  <c r="N45" i="248" s="1"/>
  <c r="N47" i="252"/>
  <c r="N43" i="254"/>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34"/>
  <c r="N54" i="37"/>
  <c r="N78" i="37" s="1"/>
  <c r="L85" i="37" s="1"/>
  <c r="N54" i="44"/>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55" i="228"/>
  <c r="N43" i="227"/>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54" i="40"/>
  <c r="N54" i="35"/>
  <c r="N53" i="140"/>
  <c r="N54" i="148"/>
  <c r="N53" i="146"/>
  <c r="N59" i="162"/>
  <c r="N59" i="171"/>
  <c r="N58" i="179"/>
  <c r="N58" i="177"/>
  <c r="N59" i="182"/>
  <c r="N58" i="184"/>
  <c r="N59" i="186"/>
  <c r="N54" i="42"/>
  <c r="N53" i="78"/>
  <c r="N77" i="78" s="1"/>
  <c r="L82" i="78" s="1"/>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8" i="160"/>
  <c r="N59" i="168"/>
  <c r="N59" i="176"/>
  <c r="N59" i="178"/>
  <c r="N58" i="180"/>
  <c r="N58" i="181"/>
  <c r="N55" i="235"/>
  <c r="N55" i="236"/>
  <c r="N55" i="237"/>
  <c r="N55" i="238"/>
  <c r="N59" i="282"/>
  <c r="N53" i="287"/>
  <c r="N53" i="290"/>
  <c r="N53" i="292"/>
  <c r="N55" i="295"/>
  <c r="N53" i="310"/>
  <c r="N55" i="312"/>
  <c r="N55" i="314"/>
  <c r="N55" i="316"/>
  <c r="N55" i="318"/>
  <c r="N55" i="354"/>
  <c r="N55" i="363"/>
  <c r="N55" i="364"/>
  <c r="L83" i="67"/>
  <c r="L83" i="51"/>
  <c r="L83" i="47"/>
  <c r="I70" i="38"/>
  <c r="N43" i="38"/>
  <c r="L84" i="28"/>
  <c r="L83" i="28"/>
  <c r="L85" i="28"/>
  <c r="I70" i="15"/>
  <c r="N76" i="12"/>
  <c r="N42" i="12" s="1"/>
  <c r="N43" i="12" s="1"/>
  <c r="I70" i="12"/>
  <c r="N79" i="354" l="1"/>
  <c r="N79" i="364"/>
  <c r="N78" i="7"/>
  <c r="L84" i="7" s="1"/>
  <c r="P43" i="7"/>
  <c r="L82" i="289"/>
  <c r="L84" i="67"/>
  <c r="N78" i="25"/>
  <c r="L85" i="25" s="1"/>
  <c r="L84" i="78"/>
  <c r="L86" i="323"/>
  <c r="N78" i="21"/>
  <c r="L83" i="7"/>
  <c r="L85" i="51"/>
  <c r="L83" i="78"/>
  <c r="L86" i="356"/>
  <c r="L83" i="289"/>
  <c r="L84" i="226"/>
  <c r="N78" i="39"/>
  <c r="L85" i="39" s="1"/>
  <c r="N93" i="260"/>
  <c r="L99" i="260" s="1"/>
  <c r="N78" i="43"/>
  <c r="L85" i="43" s="1"/>
  <c r="N78" i="34"/>
  <c r="L83" i="34" s="1"/>
  <c r="N80" i="275"/>
  <c r="L87" i="275" s="1"/>
  <c r="L84" i="74"/>
  <c r="L82" i="74"/>
  <c r="L83" i="74"/>
  <c r="N78" i="42"/>
  <c r="L85" i="42" s="1"/>
  <c r="L84" i="253"/>
  <c r="N79" i="333"/>
  <c r="L85" i="46"/>
  <c r="L83" i="46"/>
  <c r="N78" i="38"/>
  <c r="L85" i="38" s="1"/>
  <c r="L82" i="72"/>
  <c r="N79" i="363"/>
  <c r="L84" i="363" s="1"/>
  <c r="L86" i="340"/>
  <c r="L86" i="327"/>
  <c r="L84" i="303"/>
  <c r="N77" i="75"/>
  <c r="L83" i="75" s="1"/>
  <c r="N79" i="296"/>
  <c r="L84" i="340"/>
  <c r="L86" i="339"/>
  <c r="L84" i="327"/>
  <c r="L82" i="303"/>
  <c r="N79" i="365"/>
  <c r="L85" i="365" s="1"/>
  <c r="L89" i="218"/>
  <c r="L85" i="356"/>
  <c r="L85" i="226"/>
  <c r="L84" i="224"/>
  <c r="N79" i="254"/>
  <c r="L84" i="254" s="1"/>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N64" i="287" s="1"/>
  <c r="L59" i="286"/>
  <c r="N59" i="286" s="1"/>
  <c r="N6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L64" i="186"/>
  <c r="N64"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N70" i="168" s="1"/>
  <c r="L63" i="164"/>
  <c r="N63" i="164" s="1"/>
  <c r="L64" i="158"/>
  <c r="N64" i="158" s="1"/>
  <c r="N70" i="158" s="1"/>
  <c r="L64" i="155"/>
  <c r="N64" i="155" s="1"/>
  <c r="N70" i="155" s="1"/>
  <c r="L66" i="165"/>
  <c r="N66" i="165" s="1"/>
  <c r="L63" i="160"/>
  <c r="N63" i="160" s="1"/>
  <c r="L62" i="150"/>
  <c r="N62" i="150" s="1"/>
  <c r="L68" i="246"/>
  <c r="N68" i="246" s="1"/>
  <c r="L59" i="234"/>
  <c r="N59" i="234" s="1"/>
  <c r="N65" i="234" s="1"/>
  <c r="N78" i="234" s="1"/>
  <c r="L61" i="232"/>
  <c r="N61" i="232" s="1"/>
  <c r="N67" i="232" s="1"/>
  <c r="L60" i="251"/>
  <c r="N60" i="251" s="1"/>
  <c r="N66" i="251" s="1"/>
  <c r="N79" i="251" s="1"/>
  <c r="L85" i="251" s="1"/>
  <c r="L64" i="245"/>
  <c r="N64" i="245" s="1"/>
  <c r="N70" i="245" s="1"/>
  <c r="L60" i="233"/>
  <c r="N60" i="233" s="1"/>
  <c r="N66" i="233" s="1"/>
  <c r="N79" i="233" s="1"/>
  <c r="L84" i="233" s="1"/>
  <c r="L59" i="231"/>
  <c r="N59" i="231" s="1"/>
  <c r="N65" i="231" s="1"/>
  <c r="L56" i="229"/>
  <c r="N56" i="229" s="1"/>
  <c r="N62" i="229" s="1"/>
  <c r="L63" i="217"/>
  <c r="N63" i="217" s="1"/>
  <c r="N69" i="217" s="1"/>
  <c r="L64" i="177"/>
  <c r="N64" i="177" s="1"/>
  <c r="L64" i="180"/>
  <c r="N64" i="180" s="1"/>
  <c r="L65" i="171"/>
  <c r="N65" i="171" s="1"/>
  <c r="L65" i="176"/>
  <c r="N65" i="176" s="1"/>
  <c r="L59" i="30"/>
  <c r="N59" i="30" s="1"/>
  <c r="N65" i="30" s="1"/>
  <c r="N78" i="30" s="1"/>
  <c r="L85" i="30" s="1"/>
  <c r="L59" i="29"/>
  <c r="N59" i="29" s="1"/>
  <c r="N65" i="29" s="1"/>
  <c r="N78" i="29" s="1"/>
  <c r="L58" i="144"/>
  <c r="N58" i="144" s="1"/>
  <c r="N64" i="144" s="1"/>
  <c r="L59" i="148"/>
  <c r="N59" i="148" s="1"/>
  <c r="N65" i="148" s="1"/>
  <c r="L61" i="294"/>
  <c r="N61" i="294" s="1"/>
  <c r="L64" i="267"/>
  <c r="N64" i="267" s="1"/>
  <c r="L64" i="266"/>
  <c r="N64" i="266" s="1"/>
  <c r="L64" i="268"/>
  <c r="N64" i="268" s="1"/>
  <c r="L61" i="270"/>
  <c r="N61" i="270" s="1"/>
  <c r="N67" i="270" s="1"/>
  <c r="N80" i="270" s="1"/>
  <c r="L58" i="309"/>
  <c r="N58" i="309" s="1"/>
  <c r="N64" i="309" s="1"/>
  <c r="L58" i="301"/>
  <c r="N58" i="301" s="1"/>
  <c r="N64" i="301" s="1"/>
  <c r="N77" i="301" s="1"/>
  <c r="L82" i="301" s="1"/>
  <c r="L60" i="295"/>
  <c r="N60" i="295" s="1"/>
  <c r="N66" i="295" s="1"/>
  <c r="L61" i="271"/>
  <c r="N61" i="271" s="1"/>
  <c r="N67" i="271" s="1"/>
  <c r="L60" i="265"/>
  <c r="N60" i="265" s="1"/>
  <c r="N66" i="265" s="1"/>
  <c r="L60" i="264"/>
  <c r="N60" i="264" s="1"/>
  <c r="N66" i="264" s="1"/>
  <c r="L60" i="263"/>
  <c r="N60" i="263" s="1"/>
  <c r="N66" i="263" s="1"/>
  <c r="L60" i="258"/>
  <c r="N60" i="258" s="1"/>
  <c r="N66" i="258" s="1"/>
  <c r="N79" i="258" s="1"/>
  <c r="L86" i="258" s="1"/>
  <c r="L60" i="257"/>
  <c r="N60" i="257" s="1"/>
  <c r="N6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80" i="232"/>
  <c r="L87" i="232"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L58" i="147"/>
  <c r="N58" i="147" s="1"/>
  <c r="N64" i="147" s="1"/>
  <c r="N78" i="147" s="1"/>
  <c r="L59" i="90"/>
  <c r="N59" i="90" s="1"/>
  <c r="N65" i="90" s="1"/>
  <c r="L59" i="88"/>
  <c r="N59" i="88" s="1"/>
  <c r="N65" i="88" s="1"/>
  <c r="L59" i="86"/>
  <c r="N59" i="86" s="1"/>
  <c r="N65" i="86" s="1"/>
  <c r="L59" i="84"/>
  <c r="N59" i="84" s="1"/>
  <c r="N65" i="84" s="1"/>
  <c r="L59" i="82"/>
  <c r="N59" i="82" s="1"/>
  <c r="N65" i="82" s="1"/>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N70" i="178" s="1"/>
  <c r="N83" i="178" s="1"/>
  <c r="L64" i="164"/>
  <c r="N64" i="164" s="1"/>
  <c r="N69" i="164" s="1"/>
  <c r="N82" i="164" s="1"/>
  <c r="L65" i="162"/>
  <c r="N65" i="162" s="1"/>
  <c r="L58" i="146"/>
  <c r="N58" i="146" s="1"/>
  <c r="N64" i="146" s="1"/>
  <c r="N78" i="146" s="1"/>
  <c r="L58" i="142"/>
  <c r="N58" i="142" s="1"/>
  <c r="N64" i="142" s="1"/>
  <c r="N78" i="142" s="1"/>
  <c r="L58" i="192"/>
  <c r="N58" i="192" s="1"/>
  <c r="N6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3" i="21"/>
  <c r="L85" i="21"/>
  <c r="L84" i="21"/>
  <c r="L85" i="7"/>
  <c r="N86" i="7" s="1"/>
  <c r="N88" i="7" s="1"/>
  <c r="D3" i="5" s="1"/>
  <c r="L84" i="46"/>
  <c r="L84" i="339"/>
  <c r="N83" i="282"/>
  <c r="L90" i="282" s="1"/>
  <c r="N79" i="256"/>
  <c r="L84" i="256" s="1"/>
  <c r="N78" i="35"/>
  <c r="N77" i="284"/>
  <c r="L84" i="284" s="1"/>
  <c r="L88" i="218"/>
  <c r="N90" i="218" s="1"/>
  <c r="N92" i="218" s="1"/>
  <c r="D180" i="5" s="1"/>
  <c r="L85" i="253"/>
  <c r="N87" i="253" s="1"/>
  <c r="N89" i="253" s="1"/>
  <c r="D213" i="5" s="1"/>
  <c r="N78" i="33"/>
  <c r="L83" i="33" s="1"/>
  <c r="L84" i="64"/>
  <c r="N78" i="53"/>
  <c r="L85" i="53" s="1"/>
  <c r="N78" i="215"/>
  <c r="L84" i="215" s="1"/>
  <c r="L84" i="348"/>
  <c r="L86" i="328"/>
  <c r="N78" i="213"/>
  <c r="L83" i="213" s="1"/>
  <c r="N69" i="172"/>
  <c r="N79" i="312"/>
  <c r="L86" i="312" s="1"/>
  <c r="N80" i="272"/>
  <c r="L85" i="272" s="1"/>
  <c r="N79" i="257"/>
  <c r="L86" i="257" s="1"/>
  <c r="L85" i="32"/>
  <c r="L84" i="31"/>
  <c r="N69" i="180"/>
  <c r="N82" i="180" s="1"/>
  <c r="L84" i="32"/>
  <c r="N79" i="265"/>
  <c r="L86" i="265" s="1"/>
  <c r="L83" i="30"/>
  <c r="L85" i="31"/>
  <c r="N79" i="264"/>
  <c r="L86" i="264" s="1"/>
  <c r="N74" i="227"/>
  <c r="L79" i="227" s="1"/>
  <c r="N70" i="266"/>
  <c r="N83" i="266" s="1"/>
  <c r="N69" i="188"/>
  <c r="N82" i="188" s="1"/>
  <c r="L87" i="188" s="1"/>
  <c r="N70" i="186"/>
  <c r="N83" i="186" s="1"/>
  <c r="L88" i="186" s="1"/>
  <c r="N69" i="160"/>
  <c r="N82" i="160" s="1"/>
  <c r="N70" i="154"/>
  <c r="N83" i="154" s="1"/>
  <c r="L88" i="154" s="1"/>
  <c r="N67" i="150"/>
  <c r="N79" i="261"/>
  <c r="L84" i="261" s="1"/>
  <c r="L82" i="305"/>
  <c r="L83" i="305"/>
  <c r="L83" i="25"/>
  <c r="N79" i="295"/>
  <c r="L86" i="295" s="1"/>
  <c r="L87" i="281"/>
  <c r="N78" i="243"/>
  <c r="L83" i="243" s="1"/>
  <c r="N82" i="217"/>
  <c r="L89" i="217" s="1"/>
  <c r="N70" i="185"/>
  <c r="N83" i="185" s="1"/>
  <c r="L90" i="185" s="1"/>
  <c r="N77" i="293"/>
  <c r="L84" i="293" s="1"/>
  <c r="N70" i="176"/>
  <c r="N83" i="176" s="1"/>
  <c r="L88" i="176" s="1"/>
  <c r="L84" i="25"/>
  <c r="L84" i="306"/>
  <c r="N78" i="231"/>
  <c r="L84" i="231" s="1"/>
  <c r="L84" i="29"/>
  <c r="N70" i="267"/>
  <c r="N83" i="267" s="1"/>
  <c r="L88" i="267" s="1"/>
  <c r="N74" i="246"/>
  <c r="N89" i="246" s="1"/>
  <c r="N79" i="332"/>
  <c r="L85" i="332" s="1"/>
  <c r="N78" i="9"/>
  <c r="L84" i="9" s="1"/>
  <c r="N80" i="273"/>
  <c r="L86" i="273" s="1"/>
  <c r="N78" i="19"/>
  <c r="L85" i="19" s="1"/>
  <c r="N79" i="334"/>
  <c r="L84" i="334" s="1"/>
  <c r="L83" i="22"/>
  <c r="L85" i="22"/>
  <c r="L84" i="22"/>
  <c r="L84" i="34"/>
  <c r="L85" i="47"/>
  <c r="N86" i="47" s="1"/>
  <c r="N88" i="47" s="1"/>
  <c r="D39" i="5" s="1"/>
  <c r="L83" i="72"/>
  <c r="L86" i="360"/>
  <c r="L86" i="348"/>
  <c r="N79" i="342"/>
  <c r="L85" i="342" s="1"/>
  <c r="N78" i="40"/>
  <c r="L84" i="40" s="1"/>
  <c r="L83" i="26"/>
  <c r="N77" i="309"/>
  <c r="L84" i="309" s="1"/>
  <c r="L87" i="277"/>
  <c r="L86" i="277"/>
  <c r="L85" i="250"/>
  <c r="L84" i="250"/>
  <c r="N69" i="181"/>
  <c r="N82" i="181" s="1"/>
  <c r="L89" i="181" s="1"/>
  <c r="N78" i="45"/>
  <c r="L85" i="45" s="1"/>
  <c r="N78" i="36"/>
  <c r="N80" i="274"/>
  <c r="L86" i="274" s="1"/>
  <c r="N79" i="263"/>
  <c r="L85" i="263" s="1"/>
  <c r="N79" i="259"/>
  <c r="L84" i="259" s="1"/>
  <c r="N78" i="143"/>
  <c r="L84" i="143" s="1"/>
  <c r="N78" i="144"/>
  <c r="L85" i="144" s="1"/>
  <c r="N77" i="283"/>
  <c r="N83" i="244"/>
  <c r="L90" i="244" s="1"/>
  <c r="N79" i="346"/>
  <c r="L86" i="346" s="1"/>
  <c r="N78" i="17"/>
  <c r="N78" i="23"/>
  <c r="L85" i="367"/>
  <c r="L83" i="367"/>
  <c r="L84" i="367"/>
  <c r="N78" i="20"/>
  <c r="L83" i="20" s="1"/>
  <c r="L83" i="37"/>
  <c r="L84" i="305"/>
  <c r="N79" i="362"/>
  <c r="N79" i="329"/>
  <c r="L84" i="55"/>
  <c r="L83" i="55"/>
  <c r="L85" i="55"/>
  <c r="N68" i="249"/>
  <c r="N83" i="249" s="1"/>
  <c r="L90" i="249" s="1"/>
  <c r="L85" i="57"/>
  <c r="L83" i="57"/>
  <c r="N78" i="148"/>
  <c r="L84" i="148" s="1"/>
  <c r="N79" i="345"/>
  <c r="N80" i="174"/>
  <c r="N46" i="174" s="1"/>
  <c r="N48" i="174" s="1"/>
  <c r="N82" i="174" s="1"/>
  <c r="L89" i="174" s="1"/>
  <c r="N79" i="247"/>
  <c r="L84" i="247" s="1"/>
  <c r="N78" i="41"/>
  <c r="L84" i="41" s="1"/>
  <c r="N78" i="242"/>
  <c r="L85" i="242" s="1"/>
  <c r="N77" i="191"/>
  <c r="L83" i="191" s="1"/>
  <c r="N80" i="271"/>
  <c r="L87" i="271" s="1"/>
  <c r="N88" i="252"/>
  <c r="L93" i="252" s="1"/>
  <c r="L84" i="37"/>
  <c r="L84" i="57"/>
  <c r="L86" i="347"/>
  <c r="L85" i="371"/>
  <c r="N87" i="371" s="1"/>
  <c r="N89" i="371" s="1"/>
  <c r="D293" i="5" s="1"/>
  <c r="L86" i="343"/>
  <c r="L86" i="321"/>
  <c r="L85" i="328"/>
  <c r="L84" i="323"/>
  <c r="L86" i="250"/>
  <c r="L85" i="224"/>
  <c r="N85" i="245"/>
  <c r="L91" i="245" s="1"/>
  <c r="L85" i="306"/>
  <c r="N79" i="337"/>
  <c r="N75" i="229"/>
  <c r="L80" i="229" s="1"/>
  <c r="L84" i="26"/>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6" i="66"/>
  <c r="N41" i="66" s="1"/>
  <c r="N43" i="66" s="1"/>
  <c r="N76" i="60"/>
  <c r="N42" i="60" s="1"/>
  <c r="N43" i="60" s="1"/>
  <c r="N76" i="54"/>
  <c r="N78" i="54" s="1"/>
  <c r="N78" i="48"/>
  <c r="N42" i="48" s="1"/>
  <c r="N43" i="48" s="1"/>
  <c r="N80" i="48" s="1"/>
  <c r="N76" i="71"/>
  <c r="N41" i="71" s="1"/>
  <c r="N43" i="71" s="1"/>
  <c r="L84" i="75"/>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9"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9" i="318" s="1"/>
  <c r="N77" i="316"/>
  <c r="N41" i="316" s="1"/>
  <c r="N43" i="316" s="1"/>
  <c r="N79"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7" i="192"/>
  <c r="L84" i="192" s="1"/>
  <c r="L86" i="251"/>
  <c r="L84" i="216"/>
  <c r="L83" i="216"/>
  <c r="L86" i="364"/>
  <c r="L84" i="364"/>
  <c r="L85" i="364"/>
  <c r="L85" i="354"/>
  <c r="L86" i="354"/>
  <c r="L84" i="354"/>
  <c r="D234" i="5"/>
  <c r="N86" i="226"/>
  <c r="N88" i="226" s="1"/>
  <c r="D187" i="5" s="1"/>
  <c r="N85" i="78"/>
  <c r="N87" i="78" s="1"/>
  <c r="D69" i="5" s="1"/>
  <c r="N86" i="67"/>
  <c r="N88" i="67" s="1"/>
  <c r="D58" i="5" s="1"/>
  <c r="L83" i="56"/>
  <c r="L84" i="56"/>
  <c r="N86" i="51"/>
  <c r="N88" i="51" s="1"/>
  <c r="D43" i="5" s="1"/>
  <c r="L83" i="38"/>
  <c r="N86" i="28"/>
  <c r="N88" i="28" s="1"/>
  <c r="D20" i="5" s="1"/>
  <c r="L85" i="18"/>
  <c r="L83" i="18"/>
  <c r="L85" i="15"/>
  <c r="L83" i="15"/>
  <c r="N78" i="12"/>
  <c r="L85" i="12" s="1"/>
  <c r="L86" i="254" l="1"/>
  <c r="N86" i="224"/>
  <c r="N88" i="224" s="1"/>
  <c r="D185" i="5" s="1"/>
  <c r="N85" i="72"/>
  <c r="N87" i="72" s="1"/>
  <c r="D63" i="5" s="1"/>
  <c r="L84" i="38"/>
  <c r="L88" i="282"/>
  <c r="L83" i="286"/>
  <c r="N85" i="289"/>
  <c r="N87" i="289" s="1"/>
  <c r="D245" i="5" s="1"/>
  <c r="N86" i="64"/>
  <c r="N88" i="64" s="1"/>
  <c r="D55" i="5" s="1"/>
  <c r="N85" i="74"/>
  <c r="N87" i="74" s="1"/>
  <c r="D65" i="5" s="1"/>
  <c r="N85" i="303"/>
  <c r="N87" i="303" s="1"/>
  <c r="D259" i="5" s="1"/>
  <c r="N87" i="323"/>
  <c r="N89" i="323" s="1"/>
  <c r="D279" i="5" s="1"/>
  <c r="N87" i="327"/>
  <c r="N89" i="327" s="1"/>
  <c r="D281" i="5" s="1"/>
  <c r="L84" i="39"/>
  <c r="N87" i="339"/>
  <c r="N89" i="339" s="1"/>
  <c r="D292" i="5" s="1"/>
  <c r="L83" i="39"/>
  <c r="L82" i="302"/>
  <c r="N85" i="302" s="1"/>
  <c r="N87" i="302" s="1"/>
  <c r="L83" i="302"/>
  <c r="N87" i="340"/>
  <c r="N89" i="340" s="1"/>
  <c r="D294" i="5" s="1"/>
  <c r="N87" i="328"/>
  <c r="N89" i="328" s="1"/>
  <c r="D282" i="5" s="1"/>
  <c r="N87" i="356"/>
  <c r="N89" i="356" s="1"/>
  <c r="D308" i="5" s="1"/>
  <c r="L86" i="275"/>
  <c r="L85" i="240"/>
  <c r="L85" i="363"/>
  <c r="L85" i="254"/>
  <c r="N87" i="254" s="1"/>
  <c r="N89" i="254" s="1"/>
  <c r="D214" i="5" s="1"/>
  <c r="L84" i="43"/>
  <c r="L98" i="260"/>
  <c r="L84" i="42"/>
  <c r="L100" i="260"/>
  <c r="L83" i="43"/>
  <c r="L86" i="363"/>
  <c r="L85" i="41"/>
  <c r="L84" i="135"/>
  <c r="L85" i="275"/>
  <c r="L86" i="332"/>
  <c r="L84" i="332"/>
  <c r="L84" i="346"/>
  <c r="L87" i="274"/>
  <c r="N87" i="321"/>
  <c r="N89" i="321" s="1"/>
  <c r="D277" i="5" s="1"/>
  <c r="L89" i="282"/>
  <c r="N91" i="282" s="1"/>
  <c r="N93" i="282" s="1"/>
  <c r="D239" i="5" s="1"/>
  <c r="L85" i="215"/>
  <c r="N86" i="21"/>
  <c r="N88" i="21" s="1"/>
  <c r="D13" i="5" s="1"/>
  <c r="L86" i="241"/>
  <c r="L85" i="241"/>
  <c r="N87" i="343"/>
  <c r="N89" i="343" s="1"/>
  <c r="D296" i="5" s="1"/>
  <c r="L86" i="256"/>
  <c r="L84" i="342"/>
  <c r="L85" i="336"/>
  <c r="L82" i="286"/>
  <c r="N85" i="286" s="1"/>
  <c r="N87" i="286" s="1"/>
  <c r="D243" i="5" s="1"/>
  <c r="N72" i="165"/>
  <c r="N85" i="165" s="1"/>
  <c r="L91" i="165" s="1"/>
  <c r="N70" i="171"/>
  <c r="N83" i="171" s="1"/>
  <c r="L90" i="171" s="1"/>
  <c r="N70" i="268"/>
  <c r="N83" i="268" s="1"/>
  <c r="L90" i="268" s="1"/>
  <c r="L83" i="298"/>
  <c r="L84" i="298"/>
  <c r="L83" i="147"/>
  <c r="L85" i="147"/>
  <c r="N69" i="179"/>
  <c r="N82" i="179" s="1"/>
  <c r="L89" i="179" s="1"/>
  <c r="N69" i="177"/>
  <c r="N82" i="177" s="1"/>
  <c r="L89" i="177" s="1"/>
  <c r="L83" i="24"/>
  <c r="L86" i="232"/>
  <c r="L85" i="138"/>
  <c r="L82" i="284"/>
  <c r="N85" i="284" s="1"/>
  <c r="N87" i="284" s="1"/>
  <c r="D241" i="5" s="1"/>
  <c r="N79" i="311"/>
  <c r="L84" i="311" s="1"/>
  <c r="N79" i="315"/>
  <c r="L84" i="315" s="1"/>
  <c r="N79" i="319"/>
  <c r="L84" i="319" s="1"/>
  <c r="L83" i="284"/>
  <c r="L84" i="30"/>
  <c r="N86" i="30" s="1"/>
  <c r="N88" i="30" s="1"/>
  <c r="D22" i="5" s="1"/>
  <c r="L84" i="27"/>
  <c r="N90" i="219"/>
  <c r="N92" i="219" s="1"/>
  <c r="D181" i="5" s="1"/>
  <c r="N86" i="46"/>
  <c r="N88" i="46" s="1"/>
  <c r="D38" i="5" s="1"/>
  <c r="L83" i="142"/>
  <c r="L84" i="142"/>
  <c r="L85" i="142"/>
  <c r="L84" i="262"/>
  <c r="L86" i="262"/>
  <c r="L85" i="262"/>
  <c r="L84" i="333"/>
  <c r="L86" i="333"/>
  <c r="L84" i="24"/>
  <c r="L85" i="232"/>
  <c r="L85" i="213"/>
  <c r="L84" i="147"/>
  <c r="L83" i="215"/>
  <c r="L84" i="19"/>
  <c r="L83" i="19"/>
  <c r="N86" i="19" s="1"/>
  <c r="N88" i="19" s="1"/>
  <c r="D11" i="5" s="1"/>
  <c r="N79" i="239"/>
  <c r="L85" i="239" s="1"/>
  <c r="N77" i="285"/>
  <c r="L84" i="285" s="1"/>
  <c r="L84" i="365"/>
  <c r="L86" i="240"/>
  <c r="L86" i="365"/>
  <c r="L83" i="42"/>
  <c r="L85" i="135"/>
  <c r="L82" i="298"/>
  <c r="L84" i="251"/>
  <c r="N87" i="251" s="1"/>
  <c r="N89" i="251" s="1"/>
  <c r="D211" i="5" s="1"/>
  <c r="L85" i="27"/>
  <c r="L85" i="333"/>
  <c r="N66" i="294"/>
  <c r="N79" i="294" s="1"/>
  <c r="L85" i="294" s="1"/>
  <c r="N70" i="157"/>
  <c r="N83" i="157" s="1"/>
  <c r="L90" i="157" s="1"/>
  <c r="L82" i="325"/>
  <c r="L86" i="342"/>
  <c r="N86" i="55"/>
  <c r="N88" i="55" s="1"/>
  <c r="D47" i="5" s="1"/>
  <c r="L84" i="33"/>
  <c r="L84" i="296"/>
  <c r="L86" i="296"/>
  <c r="L85" i="296"/>
  <c r="L84" i="214"/>
  <c r="L85" i="214"/>
  <c r="L83" i="214"/>
  <c r="N87" i="360"/>
  <c r="N89" i="360" s="1"/>
  <c r="D311" i="5" s="1"/>
  <c r="N61" i="228"/>
  <c r="N74" i="228" s="1"/>
  <c r="L79" i="228" s="1"/>
  <c r="N86" i="22"/>
  <c r="N88" i="22" s="1"/>
  <c r="D14" i="5" s="1"/>
  <c r="N87" i="348"/>
  <c r="N89" i="348" s="1"/>
  <c r="D301" i="5" s="1"/>
  <c r="L85" i="149"/>
  <c r="L84" i="149"/>
  <c r="L83" i="149"/>
  <c r="L84" i="213"/>
  <c r="L85" i="256"/>
  <c r="N87" i="347"/>
  <c r="N89" i="347" s="1"/>
  <c r="D300" i="5" s="1"/>
  <c r="L84" i="325"/>
  <c r="L84" i="53"/>
  <c r="N86" i="34"/>
  <c r="N88" i="34" s="1"/>
  <c r="D26" i="5" s="1"/>
  <c r="L85" i="334"/>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4" i="336"/>
  <c r="N70" i="162"/>
  <c r="N83" i="162" s="1"/>
  <c r="L83" i="53"/>
  <c r="N86" i="37"/>
  <c r="N88" i="37" s="1"/>
  <c r="D28" i="5" s="1"/>
  <c r="L83" i="35"/>
  <c r="L84" i="35"/>
  <c r="L85" i="35"/>
  <c r="N88" i="277"/>
  <c r="N90" i="277" s="1"/>
  <c r="D235" i="5" s="1"/>
  <c r="L85" i="261"/>
  <c r="N88" i="281"/>
  <c r="N90" i="281" s="1"/>
  <c r="D238" i="5" s="1"/>
  <c r="L83" i="297"/>
  <c r="L84" i="243"/>
  <c r="N82" i="172"/>
  <c r="L88" i="172" s="1"/>
  <c r="L83" i="290"/>
  <c r="L89" i="244"/>
  <c r="L84" i="139"/>
  <c r="L82" i="290"/>
  <c r="L85" i="295"/>
  <c r="L88" i="217"/>
  <c r="L83" i="291"/>
  <c r="L82" i="190"/>
  <c r="N83" i="182"/>
  <c r="L89" i="182" s="1"/>
  <c r="L84" i="209"/>
  <c r="L85" i="265"/>
  <c r="N86" i="27"/>
  <c r="N88" i="27" s="1"/>
  <c r="D19" i="5" s="1"/>
  <c r="L87" i="273"/>
  <c r="L84" i="312"/>
  <c r="L82" i="292"/>
  <c r="L85" i="139"/>
  <c r="L82" i="299"/>
  <c r="L90" i="154"/>
  <c r="L85" i="233"/>
  <c r="L84" i="299"/>
  <c r="L89" i="176"/>
  <c r="L84" i="295"/>
  <c r="L88" i="174"/>
  <c r="L85" i="134"/>
  <c r="L84" i="291"/>
  <c r="L80" i="227"/>
  <c r="N79" i="150"/>
  <c r="L84" i="150" s="1"/>
  <c r="L83" i="143"/>
  <c r="L84" i="136"/>
  <c r="L84" i="265"/>
  <c r="N86" i="31"/>
  <c r="N88" i="31" s="1"/>
  <c r="D23" i="5" s="1"/>
  <c r="L90" i="176"/>
  <c r="L87" i="217"/>
  <c r="L83" i="212"/>
  <c r="L85" i="243"/>
  <c r="L84" i="138"/>
  <c r="L85" i="231"/>
  <c r="L83" i="231"/>
  <c r="N83" i="158"/>
  <c r="L90" i="158" s="1"/>
  <c r="L81" i="227"/>
  <c r="L83" i="309"/>
  <c r="L87" i="272"/>
  <c r="L86" i="272"/>
  <c r="L87" i="160"/>
  <c r="L88" i="160"/>
  <c r="L89" i="160"/>
  <c r="L86" i="247"/>
  <c r="L92" i="245"/>
  <c r="L82" i="191"/>
  <c r="L84" i="191"/>
  <c r="L82" i="309"/>
  <c r="N86" i="25"/>
  <c r="N88" i="25" s="1"/>
  <c r="D17" i="5" s="1"/>
  <c r="N86" i="32"/>
  <c r="N88" i="32" s="1"/>
  <c r="D24" i="5" s="1"/>
  <c r="L88" i="244"/>
  <c r="L85" i="312"/>
  <c r="L83" i="292"/>
  <c r="L90" i="155"/>
  <c r="L84" i="212"/>
  <c r="L90" i="245"/>
  <c r="L89" i="154"/>
  <c r="L84" i="297"/>
  <c r="L85" i="264"/>
  <c r="N87" i="306"/>
  <c r="N89" i="306" s="1"/>
  <c r="D262" i="5" s="1"/>
  <c r="L84" i="264"/>
  <c r="L86" i="261"/>
  <c r="L84" i="257"/>
  <c r="L85" i="257"/>
  <c r="L83" i="136"/>
  <c r="L82" i="293"/>
  <c r="N86" i="26"/>
  <c r="N88" i="26" s="1"/>
  <c r="D18" i="5" s="1"/>
  <c r="N85" i="305"/>
  <c r="N87" i="305" s="1"/>
  <c r="D261" i="5" s="1"/>
  <c r="L89" i="180"/>
  <c r="L88" i="180"/>
  <c r="L87" i="180"/>
  <c r="L83" i="144"/>
  <c r="L85" i="143"/>
  <c r="L84" i="133"/>
  <c r="L83" i="293"/>
  <c r="L84" i="190"/>
  <c r="N83" i="168"/>
  <c r="L90" i="168" s="1"/>
  <c r="L83" i="133"/>
  <c r="L84" i="140"/>
  <c r="L84" i="258"/>
  <c r="L85" i="273"/>
  <c r="L86" i="233"/>
  <c r="L83" i="140"/>
  <c r="L83" i="209"/>
  <c r="L88" i="266"/>
  <c r="L90" i="266"/>
  <c r="L89" i="266"/>
  <c r="L89" i="267"/>
  <c r="L83" i="301"/>
  <c r="L84" i="301"/>
  <c r="L85" i="9"/>
  <c r="L83" i="9"/>
  <c r="L88" i="188"/>
  <c r="L89" i="188"/>
  <c r="L89" i="185"/>
  <c r="L87" i="183"/>
  <c r="L89" i="170"/>
  <c r="L88" i="170"/>
  <c r="L88" i="178"/>
  <c r="L89" i="178"/>
  <c r="L90" i="178"/>
  <c r="L85" i="23"/>
  <c r="L84" i="23"/>
  <c r="L83" i="23"/>
  <c r="L86" i="263"/>
  <c r="L84" i="263"/>
  <c r="L84" i="36"/>
  <c r="L85" i="36"/>
  <c r="L89" i="184"/>
  <c r="L87" i="184"/>
  <c r="L83" i="134"/>
  <c r="L87" i="174"/>
  <c r="L84" i="144"/>
  <c r="L85" i="247"/>
  <c r="L88" i="185"/>
  <c r="L90" i="187"/>
  <c r="L85" i="346"/>
  <c r="L85" i="137"/>
  <c r="L84" i="137"/>
  <c r="L85" i="258"/>
  <c r="N87" i="250"/>
  <c r="N89" i="250" s="1"/>
  <c r="D210" i="5" s="1"/>
  <c r="L83" i="36"/>
  <c r="L83" i="17"/>
  <c r="L85" i="17"/>
  <c r="L84" i="17"/>
  <c r="L84" i="283"/>
  <c r="L82" i="283"/>
  <c r="L83" i="283"/>
  <c r="L83" i="45"/>
  <c r="L84" i="45"/>
  <c r="L85" i="40"/>
  <c r="L83" i="40"/>
  <c r="L84" i="141"/>
  <c r="L85" i="141"/>
  <c r="L83" i="141"/>
  <c r="N86" i="57"/>
  <c r="N88" i="57" s="1"/>
  <c r="D53" i="5" s="1"/>
  <c r="L90" i="267"/>
  <c r="N86" i="367"/>
  <c r="N88" i="367" s="1"/>
  <c r="D317" i="5" s="1"/>
  <c r="L89" i="155"/>
  <c r="L89" i="249"/>
  <c r="N86" i="216"/>
  <c r="N88" i="216" s="1"/>
  <c r="D178" i="5" s="1"/>
  <c r="N86" i="14"/>
  <c r="N88" i="14" s="1"/>
  <c r="D6" i="5" s="1"/>
  <c r="N85" i="75"/>
  <c r="N87" i="75" s="1"/>
  <c r="D66" i="5" s="1"/>
  <c r="L86" i="271"/>
  <c r="L88" i="249"/>
  <c r="L85" i="271"/>
  <c r="L85" i="353"/>
  <c r="N86" i="16"/>
  <c r="N88" i="16" s="1"/>
  <c r="D8" i="5" s="1"/>
  <c r="L83" i="242"/>
  <c r="L84" i="362"/>
  <c r="L86" i="362"/>
  <c r="L85" i="362"/>
  <c r="L86" i="329"/>
  <c r="L85" i="329"/>
  <c r="L84" i="329"/>
  <c r="L84" i="20"/>
  <c r="L85" i="20"/>
  <c r="N87" i="322"/>
  <c r="N89" i="322" s="1"/>
  <c r="D278" i="5" s="1"/>
  <c r="L83" i="148"/>
  <c r="L85" i="148"/>
  <c r="L84" i="242"/>
  <c r="L83" i="41"/>
  <c r="N86" i="41" s="1"/>
  <c r="N88" i="41" s="1"/>
  <c r="D32" i="5" s="1"/>
  <c r="L84" i="345"/>
  <c r="L86" i="345"/>
  <c r="L85" i="345"/>
  <c r="N85" i="304"/>
  <c r="N87" i="304" s="1"/>
  <c r="D260" i="5" s="1"/>
  <c r="N87" i="308"/>
  <c r="N89" i="308" s="1"/>
  <c r="D264" i="5" s="1"/>
  <c r="L89" i="248"/>
  <c r="L89" i="183"/>
  <c r="L81" i="229"/>
  <c r="L95" i="252"/>
  <c r="L87" i="181"/>
  <c r="L83" i="145"/>
  <c r="L84" i="193"/>
  <c r="L86" i="193"/>
  <c r="L82" i="229"/>
  <c r="L90" i="248"/>
  <c r="L94" i="252"/>
  <c r="L85" i="44"/>
  <c r="L83" i="44"/>
  <c r="L84" i="44"/>
  <c r="L84" i="337"/>
  <c r="L86" i="337"/>
  <c r="L85" i="337"/>
  <c r="L84" i="287"/>
  <c r="L83" i="287"/>
  <c r="L82" i="287"/>
  <c r="L86" i="318"/>
  <c r="L84" i="318"/>
  <c r="L85" i="48"/>
  <c r="L87" i="48"/>
  <c r="L86" i="48"/>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6" i="239"/>
  <c r="L84" i="351"/>
  <c r="L86" i="351"/>
  <c r="L85" i="351"/>
  <c r="L85" i="313"/>
  <c r="L86" i="313"/>
  <c r="L86" i="317"/>
  <c r="L85" i="317"/>
  <c r="L84" i="317"/>
  <c r="L86" i="320"/>
  <c r="L85" i="320"/>
  <c r="L84" i="320"/>
  <c r="L84" i="350"/>
  <c r="L86" i="350"/>
  <c r="L85" i="350"/>
  <c r="L85" i="330"/>
  <c r="L86" i="330"/>
  <c r="N86" i="18"/>
  <c r="N88" i="18" s="1"/>
  <c r="D10" i="5" s="1"/>
  <c r="L85" i="318"/>
  <c r="L88" i="181"/>
  <c r="L84" i="145"/>
  <c r="L89" i="186"/>
  <c r="L83" i="192"/>
  <c r="L89" i="187"/>
  <c r="L84" i="313"/>
  <c r="L84" i="330"/>
  <c r="L84" i="353"/>
  <c r="L84" i="366"/>
  <c r="L86" i="366"/>
  <c r="L84" i="307"/>
  <c r="L86" i="307"/>
  <c r="L85" i="307"/>
  <c r="L82" i="300"/>
  <c r="L84" i="300"/>
  <c r="L83" i="300"/>
  <c r="L85" i="311"/>
  <c r="L86" i="352"/>
  <c r="L84" i="352"/>
  <c r="L85" i="352"/>
  <c r="L94" i="246"/>
  <c r="L95" i="246"/>
  <c r="L96" i="246"/>
  <c r="N86" i="225"/>
  <c r="N88" i="225" s="1"/>
  <c r="D186" i="5" s="1"/>
  <c r="L91" i="220"/>
  <c r="L93" i="220"/>
  <c r="L82" i="192"/>
  <c r="L90" i="186"/>
  <c r="L85" i="146"/>
  <c r="L83" i="146"/>
  <c r="L84" i="146"/>
  <c r="L87" i="164"/>
  <c r="L89" i="164"/>
  <c r="L88" i="164"/>
  <c r="N86" i="56"/>
  <c r="N88" i="56" s="1"/>
  <c r="D48" i="5" s="1"/>
  <c r="N87" i="364"/>
  <c r="N89" i="364" s="1"/>
  <c r="D314" i="5" s="1"/>
  <c r="N87" i="354"/>
  <c r="N89" i="354" s="1"/>
  <c r="D306" i="5" s="1"/>
  <c r="N86" i="38"/>
  <c r="N88" i="38" s="1"/>
  <c r="D29" i="5" s="1"/>
  <c r="N86" i="15"/>
  <c r="N88" i="15" s="1"/>
  <c r="D7" i="5" s="1"/>
  <c r="L83" i="12"/>
  <c r="L84" i="12"/>
  <c r="L84" i="239" l="1"/>
  <c r="L85" i="319"/>
  <c r="L87" i="179"/>
  <c r="N86" i="215"/>
  <c r="N88" i="215" s="1"/>
  <c r="D177" i="5" s="1"/>
  <c r="L88" i="171"/>
  <c r="L89" i="171"/>
  <c r="N88" i="275"/>
  <c r="N90" i="275" s="1"/>
  <c r="D233" i="5" s="1"/>
  <c r="N87" i="240"/>
  <c r="N89" i="240" s="1"/>
  <c r="D200" i="5" s="1"/>
  <c r="N86" i="39"/>
  <c r="N88" i="39" s="1"/>
  <c r="D30" i="5" s="1"/>
  <c r="N87" i="241"/>
  <c r="N89" i="241" s="1"/>
  <c r="D201" i="5" s="1"/>
  <c r="N86" i="43"/>
  <c r="N88" i="43" s="1"/>
  <c r="D34" i="5" s="1"/>
  <c r="N87" i="363"/>
  <c r="N89" i="363" s="1"/>
  <c r="D313" i="5" s="1"/>
  <c r="N86" i="42"/>
  <c r="N88" i="42" s="1"/>
  <c r="D33" i="5" s="1"/>
  <c r="N86" i="209"/>
  <c r="N88" i="209" s="1"/>
  <c r="D131" i="5" s="1"/>
  <c r="N86" i="138"/>
  <c r="N88" i="138" s="1"/>
  <c r="D129" i="5" s="1"/>
  <c r="L89" i="268"/>
  <c r="L89" i="157"/>
  <c r="L89" i="189"/>
  <c r="L88" i="157"/>
  <c r="N88" i="232"/>
  <c r="N90" i="232" s="1"/>
  <c r="D192" i="5" s="1"/>
  <c r="N87" i="346"/>
  <c r="N89" i="346" s="1"/>
  <c r="D299" i="5" s="1"/>
  <c r="N91" i="249"/>
  <c r="N93" i="249" s="1"/>
  <c r="D209" i="5" s="1"/>
  <c r="N86" i="142"/>
  <c r="N88" i="142" s="1"/>
  <c r="D134" i="5" s="1"/>
  <c r="N87" i="342"/>
  <c r="N89" i="342" s="1"/>
  <c r="D295" i="5" s="1"/>
  <c r="N86" i="135"/>
  <c r="N88" i="135" s="1"/>
  <c r="D126" i="5" s="1"/>
  <c r="L92" i="165"/>
  <c r="N86" i="213"/>
  <c r="N88" i="213" s="1"/>
  <c r="D175" i="5" s="1"/>
  <c r="L86" i="315"/>
  <c r="N87" i="365"/>
  <c r="N89" i="365" s="1"/>
  <c r="D315" i="5" s="1"/>
  <c r="N101" i="260"/>
  <c r="N103" i="260" s="1"/>
  <c r="D219" i="5" s="1"/>
  <c r="L85" i="315"/>
  <c r="L82" i="285"/>
  <c r="L90" i="165"/>
  <c r="N87" i="332"/>
  <c r="N89" i="332" s="1"/>
  <c r="D286" i="5" s="1"/>
  <c r="N85" i="298"/>
  <c r="N87" i="298" s="1"/>
  <c r="D254" i="5" s="1"/>
  <c r="L86" i="294"/>
  <c r="N87" i="336"/>
  <c r="N89" i="336" s="1"/>
  <c r="D290" i="5" s="1"/>
  <c r="N86" i="140"/>
  <c r="N88" i="140" s="1"/>
  <c r="D132" i="5" s="1"/>
  <c r="N85" i="325"/>
  <c r="N87" i="325" s="1"/>
  <c r="D280" i="5" s="1"/>
  <c r="N86" i="147"/>
  <c r="N88" i="147" s="1"/>
  <c r="D137" i="5" s="1"/>
  <c r="N88" i="274"/>
  <c r="N90" i="274" s="1"/>
  <c r="D232" i="5" s="1"/>
  <c r="N87" i="256"/>
  <c r="N89" i="256" s="1"/>
  <c r="D215" i="5" s="1"/>
  <c r="N86" i="33"/>
  <c r="N88" i="33" s="1"/>
  <c r="D25" i="5" s="1"/>
  <c r="L87" i="189"/>
  <c r="L87" i="177"/>
  <c r="L88" i="268"/>
  <c r="L88" i="177"/>
  <c r="N87" i="262"/>
  <c r="N89" i="262" s="1"/>
  <c r="D221" i="5" s="1"/>
  <c r="N90" i="217"/>
  <c r="N92" i="217" s="1"/>
  <c r="D179" i="5" s="1"/>
  <c r="N86" i="53"/>
  <c r="N88" i="53" s="1"/>
  <c r="D45" i="5" s="1"/>
  <c r="N82" i="227"/>
  <c r="N84" i="227" s="1"/>
  <c r="D188" i="5" s="1"/>
  <c r="L84" i="294"/>
  <c r="N87" i="333"/>
  <c r="N89" i="333" s="1"/>
  <c r="D287" i="5" s="1"/>
  <c r="N86" i="149"/>
  <c r="N88" i="149" s="1"/>
  <c r="D135" i="5" s="1"/>
  <c r="N86" i="231"/>
  <c r="N88" i="231" s="1"/>
  <c r="D191" i="5" s="1"/>
  <c r="N87" i="264"/>
  <c r="N89" i="264" s="1"/>
  <c r="D223" i="5" s="1"/>
  <c r="N87" i="235"/>
  <c r="N89" i="235" s="1"/>
  <c r="D195" i="5" s="1"/>
  <c r="N86" i="24"/>
  <c r="N88" i="24" s="1"/>
  <c r="D16" i="5" s="1"/>
  <c r="N87" i="238"/>
  <c r="N89" i="238" s="1"/>
  <c r="D198" i="5" s="1"/>
  <c r="L86" i="319"/>
  <c r="N87" i="319" s="1"/>
  <c r="N89" i="319" s="1"/>
  <c r="D275" i="5" s="1"/>
  <c r="L86" i="311"/>
  <c r="N87" i="311" s="1"/>
  <c r="N89" i="311" s="1"/>
  <c r="D267" i="5" s="1"/>
  <c r="L83" i="285"/>
  <c r="L88" i="179"/>
  <c r="N90" i="179" s="1"/>
  <c r="N92" i="179" s="1"/>
  <c r="D158" i="5" s="1"/>
  <c r="N87" i="295"/>
  <c r="N89" i="295" s="1"/>
  <c r="D251" i="5" s="1"/>
  <c r="N86" i="29"/>
  <c r="N88" i="29" s="1"/>
  <c r="D21" i="5" s="1"/>
  <c r="N86" i="9"/>
  <c r="N88" i="9" s="1"/>
  <c r="D4" i="5" s="1"/>
  <c r="N86" i="214"/>
  <c r="N88" i="214" s="1"/>
  <c r="D176" i="5" s="1"/>
  <c r="N87" i="353"/>
  <c r="N89" i="353" s="1"/>
  <c r="D305" i="5" s="1"/>
  <c r="L80" i="228"/>
  <c r="N85" i="291"/>
  <c r="N87" i="291" s="1"/>
  <c r="D247" i="5" s="1"/>
  <c r="L81" i="228"/>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5" i="292"/>
  <c r="N87" i="292" s="1"/>
  <c r="D248" i="5" s="1"/>
  <c r="L89" i="172"/>
  <c r="L89" i="158"/>
  <c r="N85" i="190"/>
  <c r="N87" i="190" s="1"/>
  <c r="D170" i="5" s="1"/>
  <c r="N86" i="139"/>
  <c r="N88" i="139" s="1"/>
  <c r="D130" i="5" s="1"/>
  <c r="N85" i="290"/>
  <c r="N87" i="290" s="1"/>
  <c r="D246" i="5" s="1"/>
  <c r="N91" i="154"/>
  <c r="N93" i="154" s="1"/>
  <c r="D143" i="5" s="1"/>
  <c r="N86" i="243"/>
  <c r="N88" i="243" s="1"/>
  <c r="D203" i="5" s="1"/>
  <c r="L88" i="182"/>
  <c r="L90" i="182"/>
  <c r="N91" i="244"/>
  <c r="N93" i="244" s="1"/>
  <c r="D204" i="5" s="1"/>
  <c r="N87" i="265"/>
  <c r="N89" i="265" s="1"/>
  <c r="D224" i="5" s="1"/>
  <c r="N86" i="212"/>
  <c r="N88" i="212" s="1"/>
  <c r="D174" i="5" s="1"/>
  <c r="L88" i="158"/>
  <c r="N87" i="233"/>
  <c r="N89" i="233" s="1"/>
  <c r="D193" i="5" s="1"/>
  <c r="N93" i="245"/>
  <c r="N95" i="245" s="1"/>
  <c r="D205" i="5" s="1"/>
  <c r="N87" i="312"/>
  <c r="N89" i="312" s="1"/>
  <c r="D268" i="5" s="1"/>
  <c r="L86" i="150"/>
  <c r="L85" i="150"/>
  <c r="N86" i="144"/>
  <c r="N88" i="144" s="1"/>
  <c r="D140" i="5" s="1"/>
  <c r="N90" i="180"/>
  <c r="N92" i="180" s="1"/>
  <c r="D159" i="5" s="1"/>
  <c r="N85" i="309"/>
  <c r="N87" i="309" s="1"/>
  <c r="D265" i="5" s="1"/>
  <c r="N90" i="160"/>
  <c r="N92" i="160" s="1"/>
  <c r="D147" i="5" s="1"/>
  <c r="N91" i="176"/>
  <c r="N93" i="176" s="1"/>
  <c r="D155" i="5" s="1"/>
  <c r="N86" i="145"/>
  <c r="N88" i="145" s="1"/>
  <c r="D139" i="5" s="1"/>
  <c r="N86" i="136"/>
  <c r="N88" i="136" s="1"/>
  <c r="D127" i="5" s="1"/>
  <c r="L89" i="168"/>
  <c r="N86" i="242"/>
  <c r="N88" i="242" s="1"/>
  <c r="D20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91" i="155"/>
  <c r="N93" i="155" s="1"/>
  <c r="D144" i="5" s="1"/>
  <c r="N91" i="185"/>
  <c r="N93" i="185" s="1"/>
  <c r="D165" i="5" s="1"/>
  <c r="N87" i="257"/>
  <c r="N89" i="257" s="1"/>
  <c r="D216" i="5" s="1"/>
  <c r="N85" i="133"/>
  <c r="N87" i="133" s="1"/>
  <c r="D124" i="5" s="1"/>
  <c r="N86" i="137"/>
  <c r="N88" i="137" s="1"/>
  <c r="D128"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91" i="187"/>
  <c r="N93" i="187" s="1"/>
  <c r="D168" i="5" s="1"/>
  <c r="N90" i="188"/>
  <c r="N92" i="188" s="1"/>
  <c r="D167" i="5" s="1"/>
  <c r="N90" i="184"/>
  <c r="N92" i="184" s="1"/>
  <c r="D164" i="5" s="1"/>
  <c r="N91" i="178"/>
  <c r="N93" i="178" s="1"/>
  <c r="D157" i="5" s="1"/>
  <c r="N91" i="171"/>
  <c r="N93" i="171" s="1"/>
  <c r="D156" i="5" s="1"/>
  <c r="N91" i="170"/>
  <c r="N93" i="170" s="1"/>
  <c r="D152" i="5" s="1"/>
  <c r="N86" i="17"/>
  <c r="N88" i="17" s="1"/>
  <c r="D9" i="5" s="1"/>
  <c r="N86" i="141"/>
  <c r="N88" i="141" s="1"/>
  <c r="D133" i="5" s="1"/>
  <c r="N86" i="23"/>
  <c r="N88" i="23" s="1"/>
  <c r="D15" i="5" s="1"/>
  <c r="N86" i="20"/>
  <c r="N88" i="20" s="1"/>
  <c r="D12"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87" i="337"/>
  <c r="N89" i="337" s="1"/>
  <c r="D291" i="5" s="1"/>
  <c r="N86" i="44"/>
  <c r="N88" i="44" s="1"/>
  <c r="D35" i="5" s="1"/>
  <c r="N86" i="54"/>
  <c r="N88" i="54" s="1"/>
  <c r="D46" i="5" s="1"/>
  <c r="N87" i="307"/>
  <c r="N89" i="307" s="1"/>
  <c r="D263" i="5" s="1"/>
  <c r="N87" i="366"/>
  <c r="N89" i="366" s="1"/>
  <c r="D316" i="5" s="1"/>
  <c r="N87" i="317"/>
  <c r="N89" i="317" s="1"/>
  <c r="D273" i="5" s="1"/>
  <c r="N87" i="359"/>
  <c r="N89" i="359" s="1"/>
  <c r="D310" i="5" s="1"/>
  <c r="N87" i="355"/>
  <c r="N89" i="355" s="1"/>
  <c r="D307" i="5" s="1"/>
  <c r="N87" i="316"/>
  <c r="N89" i="316" s="1"/>
  <c r="D27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0" i="189" l="1"/>
  <c r="N92" i="189" s="1"/>
  <c r="D169" i="5" s="1"/>
  <c r="N93" i="165"/>
  <c r="N95" i="165" s="1"/>
  <c r="D150" i="5" s="1"/>
  <c r="N91" i="158"/>
  <c r="N93" i="158" s="1"/>
  <c r="D146" i="5" s="1"/>
  <c r="D160" i="5"/>
  <c r="N91" i="157"/>
  <c r="N93" i="157" s="1"/>
  <c r="D145" i="5" s="1"/>
  <c r="N85" i="285"/>
  <c r="N87" i="285" s="1"/>
  <c r="D242" i="5" s="1"/>
  <c r="N91" i="268"/>
  <c r="N93" i="268" s="1"/>
  <c r="D227" i="5" s="1"/>
  <c r="N82" i="228"/>
  <c r="N84" i="228" s="1"/>
  <c r="D189" i="5" s="1"/>
  <c r="N87" i="294"/>
  <c r="N89" i="294" s="1"/>
  <c r="D250" i="5" s="1"/>
  <c r="N87" i="315"/>
  <c r="N89" i="315" s="1"/>
  <c r="D271" i="5" s="1"/>
  <c r="N90" i="177"/>
  <c r="N92" i="177" s="1"/>
  <c r="N91" i="162"/>
  <c r="N93" i="162" s="1"/>
  <c r="D148" i="5" s="1"/>
  <c r="N90" i="172"/>
  <c r="N92" i="172" s="1"/>
  <c r="D153" i="5" s="1"/>
  <c r="N91" i="182"/>
  <c r="N93" i="182" s="1"/>
  <c r="D162" i="5" s="1"/>
  <c r="N91" i="168"/>
  <c r="N93" i="168" s="1"/>
  <c r="D151" i="5" s="1"/>
  <c r="N87" i="150"/>
  <c r="N89" i="150" s="1"/>
  <c r="D142" i="5" s="1"/>
  <c r="D257" i="5"/>
  <c r="J48" i="305"/>
  <c r="J48" i="346"/>
  <c r="B48" i="97"/>
  <c r="J48" i="42"/>
  <c r="J48" i="60"/>
  <c r="B48" i="43"/>
  <c r="B58" i="279"/>
  <c r="B48" i="82"/>
  <c r="J48" i="329"/>
  <c r="J48" i="114"/>
  <c r="J48" i="339"/>
  <c r="B48" i="81"/>
  <c r="J48" i="44"/>
  <c r="J48" i="208"/>
  <c r="J45" i="228"/>
  <c r="J48" i="300"/>
  <c r="J48" i="268"/>
  <c r="B49" i="214"/>
  <c r="J48" i="83"/>
  <c r="J48" i="124"/>
  <c r="J51" i="193"/>
  <c r="B48" i="122"/>
  <c r="J48" i="316"/>
  <c r="J48" i="243"/>
  <c r="J48" i="120"/>
  <c r="J48" i="128"/>
  <c r="B48" i="98"/>
  <c r="B48" i="80"/>
  <c r="J48" i="92"/>
  <c r="J54" i="154"/>
  <c r="J48" i="192"/>
  <c r="J48" i="256"/>
  <c r="B48" i="117"/>
  <c r="J48" i="363"/>
  <c r="B48" i="77"/>
  <c r="J48" i="90"/>
  <c r="J46" i="228"/>
  <c r="J48" i="284"/>
  <c r="J48" i="238"/>
  <c r="J48" i="347"/>
  <c r="J48" i="342"/>
  <c r="B48" i="109"/>
  <c r="J48" i="235"/>
  <c r="B48" i="130"/>
  <c r="J47" i="234"/>
  <c r="B48" i="71"/>
  <c r="J48" i="117"/>
  <c r="J48" i="259"/>
  <c r="J48" i="149"/>
  <c r="J48" i="35"/>
  <c r="J48" i="127"/>
  <c r="J48" i="270"/>
  <c r="B48" i="35"/>
  <c r="B48" i="42"/>
  <c r="B48" i="84"/>
  <c r="J48" i="78"/>
  <c r="J50" i="193"/>
  <c r="J48" i="299"/>
  <c r="J48" i="356"/>
  <c r="B48" i="114"/>
  <c r="J48" i="353"/>
  <c r="B48" i="66"/>
  <c r="J48" i="49"/>
  <c r="B48" i="63"/>
  <c r="J48" i="296"/>
  <c r="J48" i="277"/>
  <c r="J48" i="37"/>
  <c r="B48" i="52"/>
  <c r="J48" i="236"/>
  <c r="B49" i="213"/>
  <c r="B48" i="50"/>
  <c r="J48" i="123"/>
  <c r="J48" i="75"/>
  <c r="J48" i="317"/>
  <c r="J48" i="295"/>
  <c r="J48" i="310"/>
  <c r="J48" i="287"/>
  <c r="B48" i="119"/>
  <c r="J48" i="343"/>
  <c r="J48" i="362"/>
  <c r="J48" i="251"/>
  <c r="B48" i="59"/>
  <c r="B48" i="79"/>
  <c r="J48" i="34"/>
  <c r="J48" i="272"/>
  <c r="J48" i="333"/>
  <c r="J48" i="106"/>
  <c r="J48" i="315"/>
  <c r="B48" i="127"/>
  <c r="J47" i="229"/>
  <c r="J48" i="50"/>
  <c r="J48" i="275"/>
  <c r="J48" i="138"/>
  <c r="B48" i="58"/>
  <c r="B48" i="126"/>
  <c r="J48" i="263"/>
  <c r="B48" i="90"/>
  <c r="J48" i="240"/>
  <c r="J48" i="107"/>
  <c r="J48" i="84"/>
  <c r="B48" i="96"/>
  <c r="J48" i="274"/>
  <c r="J48" i="52"/>
  <c r="J48" i="70"/>
  <c r="J48" i="321"/>
  <c r="J48" i="291"/>
  <c r="J48" i="345"/>
  <c r="B48" i="101"/>
  <c r="B48" i="108"/>
  <c r="J48" i="108"/>
  <c r="J48" i="336"/>
  <c r="B48" i="104"/>
  <c r="B48" i="100"/>
  <c r="J48" i="112"/>
  <c r="J48" i="320"/>
  <c r="B48" i="37"/>
  <c r="J48" i="313"/>
  <c r="J48" i="332"/>
  <c r="B48" i="65"/>
  <c r="J48" i="110"/>
  <c r="J48" i="285"/>
  <c r="J48" i="254"/>
  <c r="J48" i="351"/>
  <c r="J48" i="232"/>
  <c r="J48" i="359"/>
  <c r="J48" i="41"/>
  <c r="J48" i="63"/>
  <c r="J48" i="118"/>
  <c r="J48" i="239"/>
  <c r="B48" i="39"/>
  <c r="J48" i="344"/>
  <c r="J48" i="323"/>
  <c r="J47" i="243"/>
  <c r="J48" i="311"/>
  <c r="B49" i="224"/>
  <c r="B48" i="48"/>
  <c r="J48" i="104"/>
  <c r="J48" i="366"/>
  <c r="B48" i="112"/>
  <c r="J48" i="89"/>
  <c r="J48" i="250"/>
  <c r="J48" i="298"/>
  <c r="J48" i="85"/>
  <c r="J48" i="334"/>
  <c r="B48" i="60"/>
  <c r="J48" i="309"/>
  <c r="J48" i="352"/>
  <c r="J48" i="66"/>
  <c r="J48" i="69"/>
  <c r="F281" i="4"/>
  <c r="B48" i="107"/>
  <c r="J48" i="242"/>
  <c r="B48" i="34"/>
  <c r="J48" i="111"/>
  <c r="B56" i="280"/>
  <c r="J48" i="130"/>
  <c r="B48" i="70"/>
  <c r="J48" i="227"/>
  <c r="J48" i="103"/>
  <c r="J48" i="139"/>
  <c r="J48" i="142"/>
  <c r="J48" i="371"/>
  <c r="J48" i="228"/>
  <c r="B48" i="115"/>
  <c r="J48" i="72"/>
  <c r="B48" i="132"/>
  <c r="B48" i="106"/>
  <c r="B48" i="76"/>
  <c r="J48" i="135"/>
  <c r="J48" i="97"/>
  <c r="B48" i="125"/>
  <c r="J48" i="148"/>
  <c r="J48" i="301"/>
  <c r="J48" i="58"/>
  <c r="J48" i="46"/>
  <c r="J48" i="209"/>
  <c r="J48" i="276"/>
  <c r="J48" i="115"/>
  <c r="J48" i="73"/>
  <c r="J48" i="367"/>
  <c r="J47" i="242"/>
  <c r="J48" i="36"/>
  <c r="J48" i="61"/>
  <c r="J48" i="267"/>
  <c r="J48" i="308"/>
  <c r="J48" i="96"/>
  <c r="J48" i="319"/>
  <c r="J48" i="364"/>
  <c r="J48" i="147"/>
  <c r="J48" i="119"/>
  <c r="J48" i="87"/>
  <c r="J48" i="231"/>
  <c r="J53" i="150"/>
  <c r="B49" i="225"/>
  <c r="J56" i="280"/>
  <c r="B48" i="110"/>
  <c r="B48" i="40"/>
  <c r="B48" i="41"/>
  <c r="B48" i="92"/>
  <c r="B48" i="86"/>
  <c r="J48" i="45"/>
  <c r="J48" i="322"/>
  <c r="J48" i="95"/>
  <c r="J48" i="144"/>
  <c r="B48" i="103"/>
  <c r="B48" i="99"/>
  <c r="J48" i="116"/>
  <c r="J48" i="233"/>
  <c r="J48" i="237"/>
  <c r="B48" i="123"/>
  <c r="B48" i="124"/>
  <c r="B48" i="131"/>
  <c r="B48" i="36"/>
  <c r="J48" i="113"/>
  <c r="J48" i="77"/>
  <c r="J48" i="134"/>
  <c r="J48" i="109"/>
  <c r="J48" i="105"/>
  <c r="J48" i="266"/>
  <c r="J48" i="80"/>
  <c r="B48" i="46"/>
  <c r="J48" i="59"/>
  <c r="J48" i="350"/>
  <c r="J48" i="314"/>
  <c r="J48" i="99"/>
  <c r="J48" i="286"/>
  <c r="J48" i="303"/>
  <c r="B48" i="85"/>
  <c r="B48" i="83"/>
  <c r="B48" i="49"/>
  <c r="J48" i="312"/>
  <c r="B48" i="95"/>
  <c r="B48" i="121"/>
  <c r="J48" i="360"/>
  <c r="J48" i="125"/>
  <c r="B48" i="128"/>
  <c r="B48" i="61"/>
  <c r="J48" i="297"/>
  <c r="J48" i="100"/>
  <c r="J48" i="39"/>
  <c r="J48" i="98"/>
  <c r="B48" i="68"/>
  <c r="J48" i="258"/>
  <c r="J48" i="74"/>
  <c r="J48" i="145"/>
  <c r="B48" i="89"/>
  <c r="J48" i="302"/>
  <c r="J48" i="264"/>
  <c r="J48" i="79"/>
  <c r="J48" i="48"/>
  <c r="J48" i="290"/>
  <c r="J48" i="132"/>
  <c r="J48" i="340"/>
  <c r="J48" i="331"/>
  <c r="J48" i="133"/>
  <c r="J48" i="136"/>
  <c r="B48" i="129"/>
  <c r="J47" i="231"/>
  <c r="J48" i="327"/>
  <c r="J48" i="307"/>
  <c r="J48" i="318"/>
  <c r="J48" i="335"/>
  <c r="B48" i="120"/>
  <c r="B48" i="113"/>
  <c r="J48" i="88"/>
  <c r="J48" i="102"/>
  <c r="B48" i="87"/>
  <c r="J48" i="38"/>
  <c r="B48" i="45"/>
  <c r="J48" i="306"/>
  <c r="B48" i="105"/>
  <c r="J48" i="121"/>
  <c r="J47" i="228"/>
  <c r="J48" i="262"/>
  <c r="J48" i="294"/>
  <c r="J48" i="94"/>
  <c r="J48" i="143"/>
  <c r="J48" i="129"/>
  <c r="J48" i="357"/>
  <c r="J48" i="330"/>
  <c r="J48" i="91"/>
  <c r="J48" i="273"/>
  <c r="B48" i="102"/>
  <c r="J48" i="122"/>
  <c r="B48" i="73"/>
  <c r="J48" i="325"/>
  <c r="B48" i="69"/>
  <c r="B48" i="88"/>
  <c r="J48" i="131"/>
  <c r="J48" i="293"/>
  <c r="J48" i="328"/>
  <c r="J48" i="71"/>
  <c r="J48" i="64"/>
  <c r="J48" i="86"/>
  <c r="B48" i="94"/>
  <c r="B48" i="91"/>
  <c r="B48" i="44"/>
  <c r="J58" i="279"/>
  <c r="J48" i="241"/>
  <c r="J48" i="355"/>
  <c r="B49" i="216"/>
  <c r="J48" i="146"/>
  <c r="J48" i="76"/>
  <c r="J48" i="101"/>
  <c r="J48" i="354"/>
  <c r="B49" i="215"/>
  <c r="J48" i="283"/>
  <c r="J48" i="65"/>
  <c r="J48" i="348"/>
  <c r="B49" i="226"/>
  <c r="J48" i="292"/>
  <c r="B48" i="64"/>
  <c r="B48" i="208"/>
  <c r="J48" i="304"/>
  <c r="J48" i="137"/>
  <c r="J48" i="289"/>
  <c r="J48" i="141"/>
  <c r="J48" i="257"/>
  <c r="B48" i="38"/>
  <c r="J48" i="365"/>
  <c r="B48" i="116"/>
  <c r="J48" i="68"/>
  <c r="J48" i="337"/>
  <c r="J48" i="265"/>
  <c r="J48" i="271"/>
  <c r="B48" i="118"/>
  <c r="J48" i="126"/>
  <c r="J48" i="40"/>
  <c r="J48" i="43"/>
  <c r="J48" i="81"/>
  <c r="J48" i="140"/>
  <c r="B48" i="111"/>
  <c r="J48" i="82"/>
  <c r="L85" i="117"/>
  <c r="L84" i="117"/>
  <c r="L89" i="280"/>
  <c r="L90" i="280"/>
  <c r="L85" i="71"/>
  <c r="L84" i="71"/>
  <c r="L85" i="118"/>
  <c r="L84" i="118"/>
  <c r="L85" i="116"/>
  <c r="L84" i="116"/>
  <c r="L85" i="52"/>
  <c r="L84" i="52"/>
  <c r="L84" i="96"/>
  <c r="L85" i="96"/>
  <c r="L84" i="119"/>
  <c r="L85" i="119"/>
  <c r="L85" i="85"/>
  <c r="L84" i="85"/>
  <c r="L84" i="90"/>
  <c r="L85" i="90"/>
  <c r="N86" i="208"/>
  <c r="D84" i="5"/>
  <c r="L84" i="110"/>
  <c r="L85" i="110"/>
  <c r="L85" i="79"/>
  <c r="L84" i="79"/>
  <c r="L84" i="88"/>
  <c r="L85" i="88"/>
  <c r="L84" i="91"/>
  <c r="L85" i="91"/>
  <c r="L84" i="115"/>
  <c r="L85" i="115"/>
  <c r="D85" i="5"/>
  <c r="L84" i="102"/>
  <c r="L85" i="102"/>
  <c r="L84" i="76"/>
  <c r="L85" i="76"/>
  <c r="N88" i="88"/>
  <c r="D79" i="5"/>
  <c r="L85" i="126"/>
  <c r="L84" i="126"/>
  <c r="L84" i="99"/>
  <c r="L85" i="99"/>
  <c r="L84" i="130"/>
  <c r="L85" i="130"/>
  <c r="L85" i="84"/>
  <c r="L84" i="84"/>
  <c r="L84" i="100"/>
  <c r="L85" i="100"/>
  <c r="L85" i="104"/>
  <c r="L84" i="104"/>
  <c r="L84" i="70"/>
  <c r="L85" i="70"/>
  <c r="L84" i="86"/>
  <c r="L85" i="86"/>
  <c r="L85" i="106"/>
  <c r="L84" i="106"/>
  <c r="N88" i="84"/>
  <c r="D75" i="5"/>
  <c r="N88" i="110"/>
  <c r="D100" i="5"/>
  <c r="N93" i="279"/>
  <c r="D97" i="5"/>
  <c r="L84" i="68"/>
  <c r="L85" i="68"/>
  <c r="L84" i="49"/>
  <c r="L85" i="49"/>
  <c r="N93" i="221"/>
  <c r="L85" i="61"/>
  <c r="L84" i="61"/>
  <c r="L85" i="58"/>
  <c r="L84" i="58"/>
  <c r="N86" i="101"/>
  <c r="L85" i="120"/>
  <c r="L84" i="120"/>
  <c r="N88" i="118"/>
  <c r="D108" i="5"/>
  <c r="L84" i="108"/>
  <c r="L85" i="108"/>
  <c r="L83" i="96"/>
  <c r="N86" i="96"/>
  <c r="L84" i="66"/>
  <c r="L85" i="66"/>
  <c r="L92" i="221"/>
  <c r="L91" i="221"/>
  <c r="L90" i="221"/>
  <c r="L85" i="95"/>
  <c r="L84" i="95"/>
  <c r="N88" i="95"/>
  <c r="N86" i="121"/>
  <c r="L84" i="121"/>
  <c r="L85" i="121"/>
  <c r="L83" i="121"/>
  <c r="L83" i="127"/>
  <c r="L84" i="127"/>
  <c r="L84" i="109"/>
  <c r="L85" i="109"/>
  <c r="L84" i="59"/>
  <c r="L85" i="59"/>
  <c r="L84" i="83"/>
  <c r="L85" i="83"/>
  <c r="L85" i="73"/>
  <c r="L84" i="73"/>
  <c r="N88" i="126"/>
  <c r="D116" i="5"/>
  <c r="L83" i="100"/>
  <c r="N86" i="100"/>
  <c r="N88" i="104"/>
  <c r="D94" i="5"/>
  <c r="L85" i="112"/>
  <c r="L84" i="112"/>
  <c r="L83" i="68"/>
  <c r="N86" i="68"/>
  <c r="L83" i="61"/>
  <c r="N86" i="61"/>
  <c r="L83" i="115"/>
  <c r="N86" i="115"/>
  <c r="N88" i="120"/>
  <c r="D110" i="5"/>
  <c r="D104" i="5"/>
  <c r="L84" i="123"/>
  <c r="L85" i="123"/>
  <c r="L84" i="131"/>
  <c r="L85" i="131"/>
  <c r="N88" i="66"/>
  <c r="D57" i="5"/>
  <c r="N88" i="70"/>
  <c r="D61" i="5"/>
  <c r="L84" i="128"/>
  <c r="L85" i="128"/>
  <c r="L85" i="82"/>
  <c r="L84" i="82"/>
  <c r="L85" i="98"/>
  <c r="L84" i="98"/>
  <c r="N88" i="109"/>
  <c r="D99" i="5"/>
  <c r="N88" i="73"/>
  <c r="D64" i="5"/>
  <c r="L85" i="77"/>
  <c r="L84" i="77"/>
  <c r="N86" i="80"/>
  <c r="L83" i="80"/>
  <c r="L85" i="80"/>
  <c r="L84" i="80"/>
  <c r="D77" i="5"/>
  <c r="N88" i="86"/>
  <c r="D78" i="5"/>
  <c r="L83" i="86"/>
  <c r="N86" i="86"/>
  <c r="L83" i="119"/>
  <c r="N86" i="119"/>
  <c r="L83" i="73"/>
  <c r="N86" i="73"/>
  <c r="L83" i="110"/>
  <c r="N86" i="110"/>
  <c r="N88" i="112"/>
  <c r="D102" i="5"/>
  <c r="L83" i="130"/>
  <c r="N86" i="130"/>
  <c r="L92" i="279"/>
  <c r="L91" i="279"/>
  <c r="L90" i="279"/>
  <c r="L85" i="124"/>
  <c r="L84" i="124"/>
  <c r="N88" i="68"/>
  <c r="D59" i="5"/>
  <c r="L83" i="120"/>
  <c r="N86" i="120"/>
  <c r="L83" i="79"/>
  <c r="N86" i="79"/>
  <c r="N88" i="99"/>
  <c r="D89" i="5"/>
  <c r="L84" i="97"/>
  <c r="L85" i="97"/>
  <c r="N88" i="128"/>
  <c r="D120" i="5"/>
  <c r="N88" i="82"/>
  <c r="D73" i="5"/>
  <c r="L84" i="111"/>
  <c r="L85" i="111"/>
  <c r="L84" i="103"/>
  <c r="L85" i="103"/>
  <c r="L84" i="208"/>
  <c r="L83" i="208"/>
  <c r="L85" i="208"/>
  <c r="N88" i="123"/>
  <c r="D114" i="5"/>
  <c r="N88" i="97"/>
  <c r="D87" i="5"/>
  <c r="N88" i="119"/>
  <c r="D109" i="5"/>
  <c r="D183" i="5"/>
  <c r="L85" i="69"/>
  <c r="L84" i="69"/>
  <c r="L84" i="92"/>
  <c r="L85" i="92"/>
  <c r="L85" i="63"/>
  <c r="L84" i="63"/>
  <c r="L85" i="114"/>
  <c r="L84" i="114"/>
  <c r="N88" i="114"/>
  <c r="N86" i="129"/>
  <c r="L84" i="129"/>
  <c r="L83" i="129"/>
  <c r="L85" i="129"/>
  <c r="L83" i="124"/>
  <c r="N86" i="124"/>
  <c r="L84" i="125"/>
  <c r="L85" i="125"/>
  <c r="N88" i="124"/>
  <c r="D113" i="5"/>
  <c r="D42" i="5"/>
  <c r="L83" i="63"/>
  <c r="N86" i="63"/>
  <c r="L83" i="112"/>
  <c r="N86" i="112"/>
  <c r="N88" i="52"/>
  <c r="D44" i="5"/>
  <c r="L83" i="101"/>
  <c r="L85" i="101"/>
  <c r="L84" i="101"/>
  <c r="L85" i="105"/>
  <c r="L84" i="105"/>
  <c r="N88" i="98"/>
  <c r="D88" i="5"/>
  <c r="L85" i="87"/>
  <c r="N88" i="87"/>
  <c r="L84" i="87"/>
  <c r="L83" i="95"/>
  <c r="N86" i="95"/>
  <c r="N88" i="131"/>
  <c r="D122" i="5"/>
  <c r="L84" i="94"/>
  <c r="L85" i="94"/>
  <c r="N88" i="94"/>
  <c r="L92" i="207"/>
  <c r="N95" i="207"/>
  <c r="L91" i="207"/>
  <c r="L84" i="107"/>
  <c r="N88" i="107"/>
  <c r="L85" i="107"/>
  <c r="L85" i="113"/>
  <c r="L84" i="113"/>
  <c r="D112" i="5"/>
  <c r="N88" i="80"/>
  <c r="D71" i="5"/>
  <c r="L85" i="81"/>
  <c r="L84" i="81"/>
  <c r="N88" i="58"/>
  <c r="D49" i="5"/>
  <c r="L83" i="77"/>
  <c r="N86" i="77"/>
  <c r="L83" i="82"/>
  <c r="N86" i="82"/>
  <c r="L83" i="118"/>
  <c r="N86" i="118"/>
  <c r="N88" i="59"/>
  <c r="D50" i="5"/>
  <c r="N88" i="90"/>
  <c r="D81" i="5"/>
  <c r="N88" i="92"/>
  <c r="D83" i="5"/>
  <c r="L83" i="85"/>
  <c r="N86" i="85"/>
  <c r="L83" i="125"/>
  <c r="N86" i="125"/>
  <c r="N88" i="63"/>
  <c r="D54" i="5"/>
  <c r="L85" i="132"/>
  <c r="L84" i="132"/>
  <c r="N86" i="60"/>
  <c r="N88" i="121"/>
  <c r="D111" i="5"/>
  <c r="L83" i="103"/>
  <c r="N86" i="103"/>
  <c r="L83" i="102"/>
  <c r="N86" i="102"/>
  <c r="N88" i="106"/>
  <c r="D96" i="5"/>
  <c r="L83" i="126"/>
  <c r="N86" i="126"/>
  <c r="N88" i="71"/>
  <c r="D62" i="5"/>
  <c r="L83" i="114"/>
  <c r="N86" i="114"/>
  <c r="N54" i="68"/>
  <c r="N78" i="68"/>
  <c r="N88" i="76"/>
  <c r="D67" i="5"/>
  <c r="N88" i="125"/>
  <c r="D115" i="5"/>
  <c r="N88" i="108"/>
  <c r="D98" i="5"/>
  <c r="N88" i="83"/>
  <c r="D74" i="5"/>
  <c r="L83" i="111"/>
  <c r="N86" i="111"/>
  <c r="N88" i="102"/>
  <c r="D92" i="5"/>
  <c r="L83" i="132"/>
  <c r="N86" i="132"/>
  <c r="N54" i="126"/>
  <c r="N78" i="126"/>
  <c r="L83" i="91"/>
  <c r="N86" i="91"/>
  <c r="N86" i="89"/>
  <c r="L84" i="122"/>
  <c r="L85" i="122"/>
  <c r="N88" i="122"/>
  <c r="N88" i="129"/>
  <c r="D118" i="5"/>
  <c r="N88" i="77"/>
  <c r="D68" i="5"/>
  <c r="L83" i="123"/>
  <c r="N86" i="123"/>
  <c r="N78" i="87"/>
  <c r="L83" i="87"/>
  <c r="N86" i="87"/>
  <c r="M48" i="86"/>
  <c r="N48" i="86"/>
  <c r="N54" i="86"/>
  <c r="N78" i="86"/>
  <c r="N78" i="128"/>
  <c r="L83" i="128"/>
  <c r="N86" i="128"/>
  <c r="N78" i="107"/>
  <c r="L83" i="107"/>
  <c r="N86" i="107"/>
  <c r="N78" i="100"/>
  <c r="N88" i="100"/>
  <c r="D90" i="5"/>
  <c r="M48" i="80"/>
  <c r="N48" i="80"/>
  <c r="N54" i="80"/>
  <c r="N78" i="80"/>
  <c r="L85" i="65"/>
  <c r="L84" i="65"/>
  <c r="L83" i="99"/>
  <c r="N86" i="99"/>
  <c r="N78" i="119"/>
  <c r="N78" i="99"/>
  <c r="N78" i="112"/>
  <c r="N88" i="111"/>
  <c r="D101" i="5"/>
  <c r="N88" i="208"/>
  <c r="D119" i="5"/>
  <c r="N88" i="103"/>
  <c r="D93" i="5"/>
  <c r="L83" i="105"/>
  <c r="N86" i="105"/>
  <c r="N78" i="94"/>
  <c r="L83" i="94"/>
  <c r="N86" i="94"/>
  <c r="D51" i="5"/>
  <c r="N88" i="101"/>
  <c r="D91" i="5"/>
  <c r="N78" i="108"/>
  <c r="L83" i="108"/>
  <c r="N86" i="108"/>
  <c r="N88" i="49"/>
  <c r="D41" i="5"/>
  <c r="L83" i="83"/>
  <c r="N86" i="83"/>
  <c r="L83" i="117"/>
  <c r="N86" i="117"/>
  <c r="M48" i="95"/>
  <c r="N48" i="95"/>
  <c r="N54" i="95"/>
  <c r="N78" i="95"/>
  <c r="L83" i="69"/>
  <c r="N86" i="69"/>
  <c r="N54" i="96"/>
  <c r="N78" i="96"/>
  <c r="N88" i="96"/>
  <c r="D86" i="5"/>
  <c r="N54" i="82"/>
  <c r="N78" i="82"/>
  <c r="M48" i="103"/>
  <c r="N48" i="103"/>
  <c r="N54" i="103"/>
  <c r="N78" i="103"/>
  <c r="M48" i="131"/>
  <c r="N48" i="131"/>
  <c r="N54" i="131"/>
  <c r="N78" i="131"/>
  <c r="L83" i="131"/>
  <c r="N86" i="131"/>
  <c r="M48" i="87"/>
  <c r="N48" i="87"/>
  <c r="N54" i="87"/>
  <c r="N54" i="79"/>
  <c r="N78" i="79"/>
  <c r="N88" i="79"/>
  <c r="D70" i="5"/>
  <c r="N88" i="60"/>
  <c r="L84" i="60"/>
  <c r="L85" i="60"/>
  <c r="L83" i="60"/>
  <c r="N88" i="117"/>
  <c r="D107" i="5"/>
  <c r="N91" i="50"/>
  <c r="L88" i="50"/>
  <c r="L87" i="50"/>
  <c r="L83" i="92"/>
  <c r="N86" i="92"/>
  <c r="L84" i="89"/>
  <c r="L85" i="89"/>
  <c r="L83" i="89"/>
  <c r="M48" i="84"/>
  <c r="N48" i="84"/>
  <c r="N54" i="84"/>
  <c r="N78" i="84"/>
  <c r="L83" i="84"/>
  <c r="N86" i="84"/>
  <c r="N88" i="113"/>
  <c r="D103" i="5"/>
  <c r="L83" i="116"/>
  <c r="N86" i="116"/>
  <c r="N88" i="81"/>
  <c r="D72" i="5"/>
  <c r="N78" i="115"/>
  <c r="N88" i="115"/>
  <c r="D106" i="5"/>
  <c r="M48" i="66"/>
  <c r="N48" i="66"/>
  <c r="N54" i="66"/>
  <c r="N78" i="66"/>
  <c r="L83" i="66"/>
  <c r="N86" i="66"/>
  <c r="M58" i="279"/>
  <c r="N58" i="279"/>
  <c r="N61" i="279"/>
  <c r="N85" i="279"/>
  <c r="N95" i="279"/>
  <c r="D236" i="5"/>
  <c r="M48" i="116"/>
  <c r="N48" i="116"/>
  <c r="N54" i="116"/>
  <c r="N78" i="116"/>
  <c r="N88" i="116"/>
  <c r="D105" i="5"/>
  <c r="M48" i="104"/>
  <c r="N48" i="104"/>
  <c r="N54" i="104"/>
  <c r="N78" i="104"/>
  <c r="L83" i="104"/>
  <c r="N86" i="104"/>
  <c r="M48" i="120"/>
  <c r="N48" i="120"/>
  <c r="N54" i="120"/>
  <c r="N78" i="120"/>
  <c r="N78" i="208"/>
  <c r="M48" i="59"/>
  <c r="N48" i="59"/>
  <c r="N54" i="59"/>
  <c r="N78" i="59"/>
  <c r="L83" i="59"/>
  <c r="N86" i="59"/>
  <c r="N78" i="101"/>
  <c r="M48" i="119"/>
  <c r="N48" i="119"/>
  <c r="N54" i="119"/>
  <c r="N54" i="129"/>
  <c r="N78" i="129"/>
  <c r="N88" i="65"/>
  <c r="D56" i="5"/>
  <c r="N54" i="65"/>
  <c r="N78" i="65"/>
  <c r="L83" i="65"/>
  <c r="N86" i="65"/>
  <c r="M48" i="130"/>
  <c r="N48" i="130"/>
  <c r="N54" i="130"/>
  <c r="N78" i="130"/>
  <c r="N88" i="130"/>
  <c r="D121" i="5"/>
  <c r="M48" i="110"/>
  <c r="N48" i="110"/>
  <c r="N54" i="110"/>
  <c r="N78" i="110"/>
  <c r="M48" i="97"/>
  <c r="N48" i="97"/>
  <c r="N54" i="97"/>
  <c r="N78" i="97"/>
  <c r="L83" i="97"/>
  <c r="N86" i="97"/>
  <c r="L57" i="221"/>
  <c r="N57" i="221"/>
  <c r="N61" i="221"/>
  <c r="N85" i="221"/>
  <c r="N95" i="221"/>
  <c r="D184" i="5"/>
  <c r="M48" i="85"/>
  <c r="N48" i="85"/>
  <c r="N54" i="85"/>
  <c r="N78" i="85"/>
  <c r="N88" i="85"/>
  <c r="D76" i="5"/>
  <c r="M48" i="124"/>
  <c r="N48" i="124"/>
  <c r="N54" i="124"/>
  <c r="N78" i="124"/>
  <c r="L90" i="207"/>
  <c r="N93" i="207"/>
  <c r="M48" i="94"/>
  <c r="N48" i="94"/>
  <c r="N54" i="94"/>
  <c r="L82" i="127"/>
  <c r="N85" i="127"/>
  <c r="M48" i="99"/>
  <c r="N48" i="99"/>
  <c r="N54" i="99"/>
  <c r="N54" i="70"/>
  <c r="N78" i="70"/>
  <c r="L83" i="70"/>
  <c r="N86" i="70"/>
  <c r="M48" i="89"/>
  <c r="N48" i="89"/>
  <c r="N54" i="89"/>
  <c r="N78" i="89"/>
  <c r="N88" i="89"/>
  <c r="D80" i="5"/>
  <c r="M48" i="112"/>
  <c r="N48" i="112"/>
  <c r="N54" i="112"/>
  <c r="N78" i="81"/>
  <c r="L83" i="81"/>
  <c r="N86" i="81"/>
  <c r="M48" i="82"/>
  <c r="N48" i="82"/>
  <c r="M48" i="114"/>
  <c r="N48" i="114"/>
  <c r="N54" i="114"/>
  <c r="N78" i="114"/>
  <c r="M48" i="70"/>
  <c r="N48" i="70"/>
  <c r="L83" i="71"/>
  <c r="N86" i="71"/>
  <c r="M48" i="50"/>
  <c r="N48" i="50"/>
  <c r="N55" i="50"/>
  <c r="N81" i="50"/>
  <c r="L86" i="50"/>
  <c r="N89" i="50"/>
  <c r="N78" i="98"/>
  <c r="L83" i="98"/>
  <c r="N86" i="98"/>
  <c r="L57" i="207"/>
  <c r="N57" i="207"/>
  <c r="N61" i="207"/>
  <c r="N85" i="207"/>
  <c r="M48" i="90"/>
  <c r="N48" i="90"/>
  <c r="N54" i="90"/>
  <c r="N78" i="90"/>
  <c r="L83" i="90"/>
  <c r="N86" i="90"/>
  <c r="M48" i="127"/>
  <c r="N48" i="127"/>
  <c r="N54" i="127"/>
  <c r="N77" i="127"/>
  <c r="N87" i="127"/>
  <c r="D117" i="5"/>
  <c r="M48" i="105"/>
  <c r="N48" i="105"/>
  <c r="N54" i="105"/>
  <c r="N78" i="105"/>
  <c r="N88" i="105"/>
  <c r="D95" i="5"/>
  <c r="M48" i="52"/>
  <c r="N48" i="52"/>
  <c r="N54" i="52"/>
  <c r="N78" i="52"/>
  <c r="L83" i="52"/>
  <c r="N86" i="52"/>
  <c r="N54" i="61"/>
  <c r="N78" i="61"/>
  <c r="N88" i="61"/>
  <c r="D52" i="5"/>
  <c r="M48" i="106"/>
  <c r="N48" i="106"/>
  <c r="N54" i="106"/>
  <c r="N78" i="106"/>
  <c r="L83" i="106"/>
  <c r="N86" i="106"/>
  <c r="N54" i="69"/>
  <c r="N78" i="69"/>
  <c r="N88" i="69"/>
  <c r="D60" i="5"/>
  <c r="L88" i="280"/>
  <c r="N91" i="280"/>
  <c r="M56" i="280"/>
  <c r="N56" i="280"/>
  <c r="N59" i="280"/>
  <c r="N83" i="280"/>
  <c r="N93" i="280"/>
  <c r="D237" i="5"/>
  <c r="M48" i="128"/>
  <c r="N48" i="128"/>
  <c r="N54" i="128"/>
  <c r="M48" i="115"/>
  <c r="N48" i="115"/>
  <c r="N54" i="115"/>
  <c r="M48" i="68"/>
  <c r="N48" i="68"/>
  <c r="M48" i="107"/>
  <c r="N48" i="107"/>
  <c r="N54" i="107"/>
  <c r="M48" i="73"/>
  <c r="N48" i="73"/>
  <c r="N54" i="73"/>
  <c r="N78" i="73"/>
  <c r="N78" i="109"/>
  <c r="L83" i="109"/>
  <c r="N86" i="109"/>
  <c r="M48" i="88"/>
  <c r="N48" i="88"/>
  <c r="N54" i="88"/>
  <c r="N78" i="88"/>
  <c r="L83" i="88"/>
  <c r="N86" i="88"/>
  <c r="M48" i="61"/>
  <c r="N48" i="61"/>
  <c r="M48" i="100"/>
  <c r="N48" i="100"/>
  <c r="N54" i="100"/>
  <c r="M48" i="122"/>
  <c r="N48" i="122"/>
  <c r="N54" i="122"/>
  <c r="N78" i="122"/>
  <c r="L83" i="122"/>
  <c r="N86" i="122"/>
  <c r="M48" i="117"/>
  <c r="N48" i="117"/>
  <c r="N54" i="117"/>
  <c r="N78" i="117"/>
  <c r="M48" i="113"/>
  <c r="N48" i="113"/>
  <c r="N54" i="113"/>
  <c r="N78" i="113"/>
  <c r="L83" i="113"/>
  <c r="N86" i="113"/>
  <c r="M48" i="83"/>
  <c r="N48" i="83"/>
  <c r="N54" i="83"/>
  <c r="N78" i="83"/>
  <c r="N88" i="132"/>
  <c r="D123" i="5"/>
  <c r="N78" i="111"/>
  <c r="M48" i="76"/>
  <c r="N48" i="76"/>
  <c r="N54" i="76"/>
  <c r="N78" i="76"/>
  <c r="L83" i="76"/>
  <c r="N86" i="76"/>
  <c r="M48" i="69"/>
  <c r="N48" i="69"/>
  <c r="M48" i="96"/>
  <c r="N48" i="96"/>
  <c r="M48" i="71"/>
  <c r="N48" i="71"/>
  <c r="N54" i="71"/>
  <c r="N78" i="71"/>
  <c r="M48" i="77"/>
  <c r="N48" i="77"/>
  <c r="N54" i="77"/>
  <c r="N78" i="77"/>
  <c r="N78" i="123"/>
  <c r="N54" i="109"/>
  <c r="N78" i="121"/>
  <c r="N78" i="118"/>
  <c r="N54" i="208"/>
  <c r="N78" i="102"/>
  <c r="M48" i="49"/>
  <c r="N48" i="49"/>
  <c r="N54" i="49"/>
  <c r="N78" i="49"/>
  <c r="L83" i="49"/>
  <c r="N86" i="49"/>
  <c r="N54" i="58"/>
  <c r="N78" i="58"/>
  <c r="L83" i="58"/>
  <c r="N86" i="58"/>
  <c r="M48" i="129"/>
  <c r="N48" i="129"/>
  <c r="N78" i="132"/>
  <c r="N54" i="98"/>
  <c r="M48" i="126"/>
  <c r="N48" i="126"/>
  <c r="N54" i="108"/>
  <c r="N88" i="91"/>
  <c r="D82" i="5"/>
  <c r="N78" i="91"/>
  <c r="M48" i="79"/>
  <c r="N48" i="79"/>
  <c r="M48" i="60"/>
  <c r="N48" i="60"/>
  <c r="N54" i="60"/>
  <c r="N78" i="60"/>
  <c r="M48" i="101"/>
  <c r="N48" i="101"/>
  <c r="N54" i="101"/>
  <c r="M48" i="92"/>
  <c r="N48" i="92"/>
  <c r="N54" i="92"/>
  <c r="N78" i="92"/>
  <c r="M48" i="111"/>
  <c r="N48" i="111"/>
  <c r="N54" i="111"/>
  <c r="M48" i="123"/>
  <c r="N48" i="123"/>
  <c r="N54" i="123"/>
  <c r="M48" i="65"/>
  <c r="N48" i="65"/>
  <c r="M48" i="208"/>
  <c r="N48" i="208"/>
  <c r="M48" i="125"/>
  <c r="N48" i="125"/>
  <c r="N54" i="125"/>
  <c r="N78" i="125"/>
  <c r="M48" i="91"/>
  <c r="N48" i="91"/>
  <c r="N54" i="91"/>
  <c r="M48" i="132"/>
  <c r="N48" i="132"/>
  <c r="N54" i="132"/>
  <c r="M48" i="109"/>
  <c r="N48" i="109"/>
  <c r="M48" i="81"/>
  <c r="N48" i="81"/>
  <c r="N54" i="81"/>
  <c r="M48" i="58"/>
  <c r="N48" i="58"/>
  <c r="M48" i="118"/>
  <c r="N48" i="118"/>
  <c r="N54" i="118"/>
  <c r="M48" i="98"/>
  <c r="N48" i="98"/>
  <c r="M48" i="102"/>
  <c r="N48" i="102"/>
  <c r="N54" i="102"/>
  <c r="M48" i="121"/>
  <c r="N48" i="121"/>
  <c r="N54" i="121"/>
  <c r="M48" i="63"/>
  <c r="N48" i="63"/>
  <c r="N54" i="63"/>
  <c r="N78" i="63"/>
  <c r="A4" i="4"/>
  <c r="M48" i="108"/>
  <c r="N48" i="10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7" authorId="0" shapeId="0" xr:uid="{00000000-0006-0000-0800-000001000000}">
      <text>
        <r>
          <rPr>
            <b/>
            <sz val="9"/>
            <color indexed="81"/>
            <rFont val="Tahoma"/>
            <family val="2"/>
          </rPr>
          <t>Jorge antonio Mantilla Puerto:</t>
        </r>
        <r>
          <rPr>
            <sz val="9"/>
            <color indexed="81"/>
            <rFont val="Tahoma"/>
            <family val="2"/>
          </rPr>
          <t xml:space="preserve">
</t>
        </r>
        <r>
          <rPr>
            <sz val="10"/>
            <color indexed="81"/>
            <rFont val="Tahoma"/>
            <family val="2"/>
          </rPr>
          <t>En la cotizacion enviada el precio del cargador es $140.000</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<sst xmlns="http://schemas.openxmlformats.org/spreadsheetml/2006/main" count="38555" uniqueCount="2343">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</sst>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7">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C000"/>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3" fillId="5" borderId="4" xfId="3" applyNumberFormat="1" applyFill="1" applyBorder="1" applyProtection="1"/>
    <xf numFmtId="4" fontId="7" fillId="25" borderId="6" xfId="1" applyNumberFormat="1" applyFont="1" applyFill="1" applyBorder="1" applyProtection="1"/>
    <xf numFmtId="4" fontId="3" fillId="16" borderId="63" xfId="3" applyNumberFormat="1" applyFill="1" applyBorder="1" applyProtection="1"/>
    <xf numFmtId="170" fontId="18" fillId="29" borderId="23" xfId="0" applyNumberFormat="1" applyFont="1" applyFill="1" applyBorder="1" applyAlignment="1">
      <alignment horizontal="right"/>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4" fontId="5" fillId="3" borderId="3" xfId="9" applyFont="1" applyFill="1" applyBorder="1" applyProtection="1">
      <protection locked="0"/>
    </xf>
    <xf numFmtId="164" fontId="5" fillId="30" borderId="3" xfId="9" applyFont="1" applyFill="1" applyBorder="1" applyProtection="1">
      <protection locked="0"/>
    </xf>
    <xf numFmtId="3" fontId="3" fillId="16" borderId="63" xfId="3" applyNumberFormat="1" applyFill="1" applyBorder="1" applyProtection="1">
      <protection locked="0"/>
    </xf>
    <xf numFmtId="4" fontId="3" fillId="16" borderId="63" xfId="3" applyNumberForma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CAUCA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0"/>
      <c r="B32" s="660"/>
      <c r="C32" s="660"/>
      <c r="D32" s="660"/>
      <c r="E32" s="660"/>
      <c r="F32" s="660"/>
      <c r="G32" s="660"/>
      <c r="H32" s="660"/>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0"/>
      <c r="B33" s="660"/>
      <c r="C33" s="660"/>
      <c r="D33" s="660"/>
      <c r="E33" s="660"/>
      <c r="F33" s="660"/>
      <c r="G33" s="660"/>
      <c r="H33" s="660"/>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0"/>
      <c r="B34" s="660"/>
      <c r="C34" s="660"/>
      <c r="D34" s="660"/>
      <c r="E34" s="660"/>
      <c r="F34" s="660"/>
      <c r="G34" s="660"/>
      <c r="H34" s="660"/>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0"/>
      <c r="B35" s="660"/>
      <c r="C35" s="660"/>
      <c r="D35" s="660"/>
      <c r="E35" s="660"/>
      <c r="F35" s="660"/>
      <c r="G35" s="660"/>
      <c r="H35" s="660"/>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0"/>
      <c r="B36" s="660"/>
      <c r="C36" s="660"/>
      <c r="D36" s="660"/>
      <c r="E36" s="660"/>
      <c r="F36" s="660"/>
      <c r="G36" s="660"/>
      <c r="H36" s="660"/>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0"/>
      <c r="B37" s="660"/>
      <c r="C37" s="660"/>
      <c r="D37" s="660"/>
      <c r="E37" s="660"/>
      <c r="F37" s="660"/>
      <c r="G37" s="660"/>
      <c r="H37" s="660"/>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0"/>
      <c r="B38" s="660"/>
      <c r="C38" s="660"/>
      <c r="D38" s="660"/>
      <c r="E38" s="660"/>
      <c r="F38" s="660"/>
      <c r="G38" s="660"/>
      <c r="H38" s="660"/>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27" activePane="bottomRight" state="frozen"/>
      <selection activeCell="D20" sqref="D20"/>
      <selection pane="topRight" activeCell="D20" sqref="D20"/>
      <selection pane="bottomLeft" activeCell="D20" sqref="D20"/>
      <selection pane="bottomRight" activeCell="B30" sqref="B30"/>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1" t="s">
        <v>1933</v>
      </c>
      <c r="B1" s="662"/>
      <c r="C1" s="662"/>
      <c r="D1" s="663"/>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3470981.5658924892</v>
      </c>
      <c r="G3" t="s">
        <v>1064</v>
      </c>
      <c r="J3" s="1"/>
    </row>
    <row r="4" spans="1:10" ht="54" thickTop="1" thickBot="1">
      <c r="A4" s="137" t="s">
        <v>1069</v>
      </c>
      <c r="B4" s="138" t="s">
        <v>1253</v>
      </c>
      <c r="C4" s="136" t="s">
        <v>1068</v>
      </c>
      <c r="D4" s="183">
        <f>VLOOKUP('200.2'!A88,'200.2'!A37:N108,14,FALSE)</f>
        <v>201992.9759843846</v>
      </c>
      <c r="J4" s="1"/>
    </row>
    <row r="5" spans="1:10" ht="54" thickTop="1" thickBot="1">
      <c r="A5" s="137" t="s">
        <v>1070</v>
      </c>
      <c r="B5" s="138" t="s">
        <v>1254</v>
      </c>
      <c r="C5" s="139" t="s">
        <v>1071</v>
      </c>
      <c r="D5" s="183">
        <f>VLOOKUP('201.1'!A88,'201.1'!A38:N109,14,FALSE)</f>
        <v>171419.95052238053</v>
      </c>
    </row>
    <row r="6" spans="1:10" ht="54" thickTop="1" thickBot="1">
      <c r="A6" s="137" t="s">
        <v>1072</v>
      </c>
      <c r="B6" s="138" t="s">
        <v>1255</v>
      </c>
      <c r="C6" s="139" t="s">
        <v>1071</v>
      </c>
      <c r="D6" s="183">
        <f>VLOOKUP('201.2'!A88,'201.2'!A39:N110,14,FALSE)</f>
        <v>155330.19224699654</v>
      </c>
    </row>
    <row r="7" spans="1:10" ht="70.5" customHeight="1" thickTop="1" thickBot="1">
      <c r="A7" s="137" t="s">
        <v>1073</v>
      </c>
      <c r="B7" s="138" t="s">
        <v>1256</v>
      </c>
      <c r="C7" s="139" t="s">
        <v>1071</v>
      </c>
      <c r="D7" s="183">
        <f>VLOOKUP('201.3'!A88,'201.3'!A40:N111,14,FALSE)</f>
        <v>42618.895749075251</v>
      </c>
    </row>
    <row r="8" spans="1:10" ht="54" thickTop="1" thickBot="1">
      <c r="A8" s="137" t="s">
        <v>1074</v>
      </c>
      <c r="B8" s="138" t="s">
        <v>1257</v>
      </c>
      <c r="C8" s="139" t="s">
        <v>1071</v>
      </c>
      <c r="D8" s="184">
        <f>VLOOKUP('201.4'!A88,'201.4'!A41:N112,14,FALSE)</f>
        <v>52649.371352529408</v>
      </c>
    </row>
    <row r="9" spans="1:10" ht="54" thickTop="1" thickBot="1">
      <c r="A9" s="137" t="s">
        <v>1075</v>
      </c>
      <c r="B9" s="138" t="s">
        <v>1254</v>
      </c>
      <c r="C9" s="139" t="s">
        <v>1929</v>
      </c>
      <c r="D9" s="184">
        <f>VLOOKUP('201.5'!A88,'201.5'!A42:N113,14,FALSE)</f>
        <v>171419.95052238053</v>
      </c>
    </row>
    <row r="10" spans="1:10" ht="54" thickTop="1" thickBot="1">
      <c r="A10" s="137" t="s">
        <v>1076</v>
      </c>
      <c r="B10" s="138" t="s">
        <v>1255</v>
      </c>
      <c r="C10" s="139" t="s">
        <v>1929</v>
      </c>
      <c r="D10" s="184">
        <f>VLOOKUP('201.6'!A88,'201.6'!A43:N114,14,FALSE)</f>
        <v>155330.19224699654</v>
      </c>
    </row>
    <row r="11" spans="1:10" ht="54" thickTop="1" thickBot="1">
      <c r="A11" s="137" t="s">
        <v>1077</v>
      </c>
      <c r="B11" s="138" t="s">
        <v>1255</v>
      </c>
      <c r="C11" s="139" t="s">
        <v>388</v>
      </c>
      <c r="D11" s="184">
        <f>VLOOKUP('201.7'!A88,'201.7'!A44:N115,14,FALSE)</f>
        <v>152566.45996325588</v>
      </c>
    </row>
    <row r="12" spans="1:10" ht="54" thickTop="1" thickBot="1">
      <c r="A12" s="137" t="s">
        <v>1078</v>
      </c>
      <c r="B12" s="138" t="s">
        <v>1258</v>
      </c>
      <c r="C12" s="139" t="s">
        <v>233</v>
      </c>
      <c r="D12" s="184">
        <f>VLOOKUP('201.8'!A88,'201.8'!A45:N116,14,FALSE)</f>
        <v>17918.601595155022</v>
      </c>
    </row>
    <row r="13" spans="1:10" ht="54" thickTop="1" thickBot="1">
      <c r="A13" s="137" t="s">
        <v>1079</v>
      </c>
      <c r="B13" s="138" t="s">
        <v>1259</v>
      </c>
      <c r="C13" s="139" t="s">
        <v>233</v>
      </c>
      <c r="D13" s="184">
        <f>VLOOKUP('201.9'!A88,'201.9'!A46:N117,14,FALSE)</f>
        <v>17592.03929890753</v>
      </c>
    </row>
    <row r="14" spans="1:10" ht="54" thickTop="1" thickBot="1">
      <c r="A14" s="137" t="s">
        <v>1080</v>
      </c>
      <c r="B14" s="138" t="s">
        <v>1260</v>
      </c>
      <c r="C14" s="139" t="s">
        <v>144</v>
      </c>
      <c r="D14" s="184">
        <f>VLOOKUP('201.10'!A88,'201.10'!A47:N118,14,FALSE)</f>
        <v>5598.3674910969621</v>
      </c>
    </row>
    <row r="15" spans="1:10" ht="54" thickTop="1" thickBot="1">
      <c r="A15" s="137" t="s">
        <v>1081</v>
      </c>
      <c r="B15" s="138" t="s">
        <v>1261</v>
      </c>
      <c r="C15" s="139" t="s">
        <v>1082</v>
      </c>
      <c r="D15" s="184">
        <f>VLOOKUP('201.11'!A88,'201.11'!A48:N119,14,FALSE)</f>
        <v>1461.5775023992906</v>
      </c>
    </row>
    <row r="16" spans="1:10" ht="54" thickTop="1" thickBot="1">
      <c r="A16" s="137" t="s">
        <v>1083</v>
      </c>
      <c r="B16" s="138" t="s">
        <v>1262</v>
      </c>
      <c r="C16" s="139" t="s">
        <v>1929</v>
      </c>
      <c r="D16" s="184">
        <f>VLOOKUP('201.12'!A88,'201.12'!A49:N120,14,FALSE)</f>
        <v>109466.90266596733</v>
      </c>
    </row>
    <row r="17" spans="1:4" ht="67.2" thickTop="1" thickBot="1">
      <c r="A17" s="140" t="s">
        <v>1084</v>
      </c>
      <c r="B17" s="141" t="s">
        <v>1263</v>
      </c>
      <c r="C17" s="139" t="s">
        <v>1929</v>
      </c>
      <c r="D17" s="184">
        <f>VLOOKUP('201.13'!A88,'201.13'!A50:N121,14,FALSE)</f>
        <v>112683.162377482</v>
      </c>
    </row>
    <row r="18" spans="1:4" ht="54" thickTop="1" thickBot="1">
      <c r="A18" s="137" t="s">
        <v>1085</v>
      </c>
      <c r="B18" s="138" t="s">
        <v>1264</v>
      </c>
      <c r="C18" s="139" t="s">
        <v>144</v>
      </c>
      <c r="D18" s="184">
        <f>VLOOKUP('201.14'!A88,'201.14'!A51:N122,14,FALSE)</f>
        <v>29241.551969824792</v>
      </c>
    </row>
    <row r="19" spans="1:4" ht="54" thickTop="1" thickBot="1">
      <c r="A19" s="137" t="s">
        <v>1086</v>
      </c>
      <c r="B19" s="138" t="s">
        <v>1265</v>
      </c>
      <c r="C19" s="139" t="s">
        <v>144</v>
      </c>
      <c r="D19" s="184">
        <f>VLOOKUP('201.15'!A88,'201.15'!A52:N123,14,FALSE)</f>
        <v>35993.847580825452</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62739.056162915738</v>
      </c>
    </row>
    <row r="22" spans="1:4" ht="54" thickTop="1" thickBot="1">
      <c r="A22" s="137" t="s">
        <v>1089</v>
      </c>
      <c r="B22" s="138" t="s">
        <v>1268</v>
      </c>
      <c r="C22" s="139" t="s">
        <v>1929</v>
      </c>
      <c r="D22" s="184">
        <f>VLOOKUP('201.18'!A88,'201.18'!A55:N126,14,FALSE)</f>
        <v>62739.056162915738</v>
      </c>
    </row>
    <row r="23" spans="1:4" ht="54" thickTop="1" thickBot="1">
      <c r="A23" s="137" t="s">
        <v>1090</v>
      </c>
      <c r="B23" s="138" t="s">
        <v>1269</v>
      </c>
      <c r="C23" s="139" t="s">
        <v>144</v>
      </c>
      <c r="D23" s="184">
        <f>VLOOKUP('201.19'!A88,'201.19'!A56:N127,14,FALSE)</f>
        <v>5519.28377713193</v>
      </c>
    </row>
    <row r="24" spans="1:4" ht="54" thickTop="1" thickBot="1">
      <c r="A24" s="137" t="s">
        <v>1091</v>
      </c>
      <c r="B24" s="138" t="s">
        <v>1270</v>
      </c>
      <c r="C24" s="139" t="s">
        <v>144</v>
      </c>
      <c r="D24" s="184">
        <f>VLOOKUP('201.20'!A88,'201.20'!A57:N128,14,FALSE)</f>
        <v>817.13115803566609</v>
      </c>
    </row>
    <row r="25" spans="1:4" ht="54" thickTop="1" thickBot="1">
      <c r="A25" s="137" t="s">
        <v>1092</v>
      </c>
      <c r="B25" s="138" t="s">
        <v>1271</v>
      </c>
      <c r="C25" s="139" t="s">
        <v>144</v>
      </c>
      <c r="D25" s="184">
        <f>VLOOKUP('201.21'!A88,'201.21'!A58:N129,14,FALSE)</f>
        <v>6261.6793097025156</v>
      </c>
    </row>
    <row r="26" spans="1:4" ht="54" thickTop="1" thickBot="1">
      <c r="A26" s="137" t="s">
        <v>1509</v>
      </c>
      <c r="B26" s="138" t="s">
        <v>1497</v>
      </c>
      <c r="C26" s="139" t="s">
        <v>1929</v>
      </c>
      <c r="D26" s="184">
        <f>VLOOKUP('203.1'!A88,'203.1'!A59:N130,14,FALSE)</f>
        <v>922590.7559369097</v>
      </c>
    </row>
    <row r="27" spans="1:4" ht="54" thickTop="1" thickBot="1">
      <c r="A27" s="137" t="s">
        <v>1510</v>
      </c>
      <c r="B27" s="138" t="s">
        <v>1501</v>
      </c>
      <c r="C27" s="139" t="s">
        <v>1929</v>
      </c>
      <c r="D27" s="184">
        <f>VLOOKUP('203.2'!A88,'203.2'!A60:N131,14,FALSE)</f>
        <v>1128266.4574417898</v>
      </c>
    </row>
    <row r="28" spans="1:4" ht="54" thickTop="1" thickBot="1">
      <c r="A28" s="137" t="s">
        <v>1511</v>
      </c>
      <c r="B28" s="138" t="s">
        <v>1502</v>
      </c>
      <c r="C28" s="139" t="s">
        <v>1929</v>
      </c>
      <c r="D28" s="184">
        <f>VLOOKUP('203.3'!A88,'203.3'!A61:N132,14,FALSE)</f>
        <v>1275177.6728024185</v>
      </c>
    </row>
    <row r="29" spans="1:4" ht="54" thickTop="1" thickBot="1">
      <c r="A29" s="137" t="s">
        <v>1512</v>
      </c>
      <c r="B29" s="138" t="s">
        <v>1503</v>
      </c>
      <c r="C29" s="139" t="s">
        <v>1929</v>
      </c>
      <c r="D29" s="184">
        <f>VLOOKUP('203.4'!A88,'203.4'!A62:N133,14,FALSE)</f>
        <v>598501.7928650236</v>
      </c>
    </row>
    <row r="30" spans="1:4" ht="54" thickTop="1" thickBot="1">
      <c r="A30" s="137" t="s">
        <v>1513</v>
      </c>
      <c r="B30" s="138" t="s">
        <v>1504</v>
      </c>
      <c r="C30" s="139" t="s">
        <v>1929</v>
      </c>
      <c r="D30" s="184">
        <f>VLOOKUP('203.5'!A88,'203.5'!A63:N134,14,FALSE)</f>
        <v>694782.91893624444</v>
      </c>
    </row>
    <row r="31" spans="1:4" ht="54" thickTop="1" thickBot="1">
      <c r="A31" s="137" t="s">
        <v>1514</v>
      </c>
      <c r="B31" s="138" t="s">
        <v>1505</v>
      </c>
      <c r="C31" s="139" t="s">
        <v>1929</v>
      </c>
      <c r="D31" s="184">
        <f>VLOOKUP('203.6'!A88,'203.6'!A64:N135,14,FALSE)</f>
        <v>756052.72643611266</v>
      </c>
    </row>
    <row r="32" spans="1:4" ht="54" thickTop="1" thickBot="1">
      <c r="A32" s="137" t="s">
        <v>1515</v>
      </c>
      <c r="B32" s="138" t="s">
        <v>1506</v>
      </c>
      <c r="C32" s="139" t="s">
        <v>1929</v>
      </c>
      <c r="D32" s="184">
        <f>VLOOKUP('203.7'!A88,'203.7'!A65:N136,14,FALSE)</f>
        <v>264095.97987257654</v>
      </c>
    </row>
    <row r="33" spans="1:4" ht="54" thickTop="1" thickBot="1">
      <c r="A33" s="137" t="s">
        <v>1516</v>
      </c>
      <c r="B33" s="138" t="s">
        <v>1955</v>
      </c>
      <c r="C33" s="139" t="s">
        <v>1929</v>
      </c>
      <c r="D33" s="184">
        <f>VLOOKUP('203.8'!A88,'203.8'!A66:N137,14,FALSE)</f>
        <v>397139.96233686217</v>
      </c>
    </row>
    <row r="34" spans="1:4" ht="54" thickTop="1" thickBot="1">
      <c r="A34" s="137" t="s">
        <v>1517</v>
      </c>
      <c r="B34" s="138" t="s">
        <v>1508</v>
      </c>
      <c r="C34" s="139" t="s">
        <v>1929</v>
      </c>
      <c r="D34" s="184">
        <f>VLOOKUP('203.9'!A88,'203.9'!A67:N138,14,FALSE)</f>
        <v>422228.29073013982</v>
      </c>
    </row>
    <row r="35" spans="1:4" ht="54" thickTop="1" thickBot="1">
      <c r="A35" s="137" t="s">
        <v>1518</v>
      </c>
      <c r="B35" s="138" t="s">
        <v>1498</v>
      </c>
      <c r="C35" s="139" t="s">
        <v>1929</v>
      </c>
      <c r="D35" s="184">
        <f>VLOOKUP('203.10'!A88,'203.10'!A68:N139,14,FALSE)</f>
        <v>203275.74401385701</v>
      </c>
    </row>
    <row r="36" spans="1:4" ht="54" thickTop="1" thickBot="1">
      <c r="A36" s="137" t="s">
        <v>1519</v>
      </c>
      <c r="B36" s="138" t="s">
        <v>1499</v>
      </c>
      <c r="C36" s="139" t="s">
        <v>1929</v>
      </c>
      <c r="D36" s="184">
        <f>VLOOKUP('203.11'!A88,'203.11'!A69:N140,14,FALSE)</f>
        <v>294505.89163709019</v>
      </c>
    </row>
    <row r="37" spans="1:4" ht="54" thickTop="1" thickBot="1">
      <c r="A37" s="137" t="s">
        <v>1520</v>
      </c>
      <c r="B37" s="225" t="s">
        <v>1500</v>
      </c>
      <c r="C37" s="139" t="s">
        <v>1929</v>
      </c>
      <c r="D37" s="184">
        <f>VLOOKUP('203.12'!A88,'203.12'!A70:N141,14,FALSE)</f>
        <v>307538.78950372792</v>
      </c>
    </row>
    <row r="38" spans="1:4" ht="54" thickTop="1" thickBot="1">
      <c r="A38" s="137" t="s">
        <v>1093</v>
      </c>
      <c r="B38" s="138" t="s">
        <v>1272</v>
      </c>
      <c r="C38" s="139" t="s">
        <v>388</v>
      </c>
      <c r="D38" s="184">
        <f>VLOOKUP('210.1.1'!A88,'210.1.1'!A71:N142,14,FALSE)</f>
        <v>9805.0933836190052</v>
      </c>
    </row>
    <row r="39" spans="1:4" ht="54" thickTop="1" thickBot="1">
      <c r="A39" s="137" t="s">
        <v>1094</v>
      </c>
      <c r="B39" s="138" t="s">
        <v>1273</v>
      </c>
      <c r="C39" s="139" t="s">
        <v>388</v>
      </c>
      <c r="D39" s="184">
        <f>VLOOKUP('210.1.2'!A88,'210.1.2'!A72:N143,14,FALSE)</f>
        <v>3749.5408474591441</v>
      </c>
    </row>
    <row r="40" spans="1:4" ht="54" thickTop="1" thickBot="1">
      <c r="A40" s="137" t="s">
        <v>1095</v>
      </c>
      <c r="B40" s="138" t="s">
        <v>1274</v>
      </c>
      <c r="C40" s="139" t="s">
        <v>388</v>
      </c>
      <c r="D40" s="184">
        <f>VLOOKUP('210.2.1'!A90,'210.2.1'!A73:N144,14,FALSE)</f>
        <v>21688.542620214546</v>
      </c>
    </row>
    <row r="41" spans="1:4" ht="54" thickTop="1" thickBot="1">
      <c r="A41" s="137" t="s">
        <v>1096</v>
      </c>
      <c r="B41" s="138" t="s">
        <v>1275</v>
      </c>
      <c r="C41" s="139" t="s">
        <v>388</v>
      </c>
      <c r="D41" s="184">
        <f ca="1">VLOOKUP('210.2.2'!A88,'210.2.2'!A74:N145,14,FALSE)</f>
        <v>9664.4642454963268</v>
      </c>
    </row>
    <row r="42" spans="1:4" ht="54" thickTop="1" thickBot="1">
      <c r="A42" s="137" t="s">
        <v>1097</v>
      </c>
      <c r="B42" s="138" t="s">
        <v>1276</v>
      </c>
      <c r="C42" s="139" t="s">
        <v>388</v>
      </c>
      <c r="D42" s="184">
        <f ca="1">VLOOKUP('210.2.3'!A91,'210.2.3'!A91:N146,14,FALSE)</f>
        <v>15360.806876870074</v>
      </c>
    </row>
    <row r="43" spans="1:4" ht="54" thickTop="1" thickBot="1">
      <c r="A43" s="137" t="s">
        <v>1098</v>
      </c>
      <c r="B43" s="138" t="s">
        <v>1277</v>
      </c>
      <c r="C43" s="139" t="s">
        <v>388</v>
      </c>
      <c r="D43" s="184">
        <f>VLOOKUP('210.2.4'!A88,'210.2.4'!A88:N147,14,FALSE)</f>
        <v>3749.5408474591441</v>
      </c>
    </row>
    <row r="44" spans="1:4" ht="54" thickTop="1" thickBot="1">
      <c r="A44" s="137" t="s">
        <v>1099</v>
      </c>
      <c r="B44" s="138" t="s">
        <v>1278</v>
      </c>
      <c r="C44" s="139" t="s">
        <v>388</v>
      </c>
      <c r="D44" s="184">
        <f ca="1">VLOOKUP('211.1'!A88,'211.1'!A88:N148,14,FALSE)</f>
        <v>7876.2190030003994</v>
      </c>
    </row>
    <row r="45" spans="1:4" ht="54" thickTop="1" thickBot="1">
      <c r="A45" s="137" t="s">
        <v>1100</v>
      </c>
      <c r="B45" s="138" t="s">
        <v>1279</v>
      </c>
      <c r="C45" s="139" t="s">
        <v>388</v>
      </c>
      <c r="D45" s="184">
        <f>VLOOKUP('220.1'!A88,'220.1'!A88:N149,14,FALSE)</f>
        <v>14605.663225623577</v>
      </c>
    </row>
    <row r="46" spans="1:4" ht="54" thickTop="1" thickBot="1">
      <c r="A46" s="137" t="s">
        <v>1101</v>
      </c>
      <c r="B46" s="138" t="s">
        <v>1280</v>
      </c>
      <c r="C46" s="139" t="s">
        <v>388</v>
      </c>
      <c r="D46" s="184">
        <f>VLOOKUP('221.1'!A88,'221.1'!A88:N150,14,FALSE)</f>
        <v>10690.231168178263</v>
      </c>
    </row>
    <row r="47" spans="1:4" ht="54" thickTop="1" thickBot="1">
      <c r="A47" s="137" t="s">
        <v>1102</v>
      </c>
      <c r="B47" s="138" t="s">
        <v>1281</v>
      </c>
      <c r="C47" s="139" t="s">
        <v>388</v>
      </c>
      <c r="D47" s="184">
        <f>VLOOKUP('221.2'!A88,'221.2'!A88:N151,14,FALSE)</f>
        <v>6072.702421164151</v>
      </c>
    </row>
    <row r="48" spans="1:4" ht="67.2" thickTop="1" thickBot="1">
      <c r="A48" s="137" t="s">
        <v>1525</v>
      </c>
      <c r="B48" s="138" t="s">
        <v>1522</v>
      </c>
      <c r="C48" s="139" t="s">
        <v>233</v>
      </c>
      <c r="D48" s="184">
        <f>VLOOKUP('223.1'!A88,'223.1'!A88:N152,14,FALSE)</f>
        <v>12175.514264396617</v>
      </c>
    </row>
    <row r="49" spans="1:4" ht="54" thickTop="1" thickBot="1">
      <c r="A49" s="137" t="s">
        <v>1526</v>
      </c>
      <c r="B49" s="138" t="s">
        <v>1523</v>
      </c>
      <c r="C49" s="139" t="s">
        <v>233</v>
      </c>
      <c r="D49" s="184">
        <f ca="1">VLOOKUP('223.2'!A88,'223.2'!A88:N153,14,FALSE)</f>
        <v>14012.833976792397</v>
      </c>
    </row>
    <row r="50" spans="1:4" ht="54" thickTop="1" thickBot="1">
      <c r="A50" s="137" t="s">
        <v>1527</v>
      </c>
      <c r="B50" s="138" t="s">
        <v>1524</v>
      </c>
      <c r="C50" s="139" t="s">
        <v>388</v>
      </c>
      <c r="D50" s="184">
        <f ca="1">VLOOKUP('223.3.1'!A88,'223.3.1'!A88:N154,14,FALSE)</f>
        <v>44253</v>
      </c>
    </row>
    <row r="51" spans="1:4" ht="67.2" thickTop="1" thickBot="1">
      <c r="A51" s="137" t="s">
        <v>1528</v>
      </c>
      <c r="B51" s="138" t="s">
        <v>1530</v>
      </c>
      <c r="C51" s="139" t="s">
        <v>388</v>
      </c>
      <c r="D51" s="184">
        <f ca="1">VLOOKUP('223.3.2'!A88,'223.3.2'!A88:N155,14,FALSE)</f>
        <v>95074.989346475792</v>
      </c>
    </row>
    <row r="52" spans="1:4" ht="54" thickTop="1" thickBot="1">
      <c r="A52" s="137" t="s">
        <v>1529</v>
      </c>
      <c r="B52" s="138" t="s">
        <v>1531</v>
      </c>
      <c r="C52" s="139" t="s">
        <v>388</v>
      </c>
      <c r="D52" s="184">
        <f ca="1">VLOOKUP('223.3.3'!A88,'223.3.3'!A88:N156,14,FALSE)</f>
        <v>101974.97399290785</v>
      </c>
    </row>
    <row r="53" spans="1:4" ht="54" thickTop="1" thickBot="1">
      <c r="A53" s="143" t="s">
        <v>1103</v>
      </c>
      <c r="B53" s="144" t="s">
        <v>2062</v>
      </c>
      <c r="C53" s="139" t="s">
        <v>233</v>
      </c>
      <c r="D53" s="184">
        <f>VLOOKUP('230.1'!A88,'230.1'!A88:N157,14,FALSE)</f>
        <v>3151.1951932027655</v>
      </c>
    </row>
    <row r="54" spans="1:4" ht="54" thickTop="1" thickBot="1">
      <c r="A54" s="143" t="s">
        <v>1104</v>
      </c>
      <c r="B54" s="144" t="s">
        <v>1282</v>
      </c>
      <c r="C54" s="139" t="s">
        <v>233</v>
      </c>
      <c r="D54" s="184">
        <f ca="1">VLOOKUP('231.1'!A88,'231.1'!A88:N159,14,FALSE)</f>
        <v>9385.1515229821689</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 ca="1">VLOOKUP('233.1'!A88,'233.1'!A88:N161,14,FALSE)</f>
        <v>8939.7915309747841</v>
      </c>
    </row>
    <row r="57" spans="1:4" ht="54" thickTop="1" thickBot="1">
      <c r="A57" s="143" t="s">
        <v>1535</v>
      </c>
      <c r="B57" s="144" t="s">
        <v>1536</v>
      </c>
      <c r="C57" s="139" t="s">
        <v>233</v>
      </c>
      <c r="D57" s="184">
        <f ca="1">VLOOKUP('233.10'!A88,'233.10'!A88:N162,14,FALSE)</f>
        <v>18148.64363922369</v>
      </c>
    </row>
    <row r="58" spans="1:4" ht="54" thickTop="1" thickBot="1">
      <c r="A58" s="143" t="s">
        <v>1106</v>
      </c>
      <c r="B58" s="144" t="s">
        <v>1537</v>
      </c>
      <c r="C58" s="139" t="s">
        <v>233</v>
      </c>
      <c r="D58" s="184">
        <f>VLOOKUP('234.1'!A88,'234.1'!A88:N163,14,FALSE)</f>
        <v>1144.9479217865628</v>
      </c>
    </row>
    <row r="59" spans="1:4" ht="54" thickTop="1" thickBot="1">
      <c r="A59" s="143" t="s">
        <v>1540</v>
      </c>
      <c r="B59" s="144" t="s">
        <v>1541</v>
      </c>
      <c r="C59" s="139" t="s">
        <v>388</v>
      </c>
      <c r="D59" s="184">
        <f ca="1">VLOOKUP('235.1'!A88,'235.1'!A88:N164,14,FALSE)</f>
        <v>68305.297420082381</v>
      </c>
    </row>
    <row r="60" spans="1:4" ht="54" thickTop="1" thickBot="1">
      <c r="A60" s="145" t="s">
        <v>1542</v>
      </c>
      <c r="B60" s="144" t="s">
        <v>1543</v>
      </c>
      <c r="C60" s="139" t="s">
        <v>388</v>
      </c>
      <c r="D60" s="184">
        <f ca="1">VLOOKUP('235.10'!A88,'235.10'!A88:N165,14,FALSE)</f>
        <v>15915.893480786299</v>
      </c>
    </row>
    <row r="61" spans="1:4" ht="54" thickTop="1" thickBot="1">
      <c r="A61" s="145" t="s">
        <v>1544</v>
      </c>
      <c r="B61" s="144" t="s">
        <v>1545</v>
      </c>
      <c r="C61" s="139" t="s">
        <v>377</v>
      </c>
      <c r="D61" s="184">
        <f ca="1">VLOOKUP('235.11'!A88,'235.11'!A88:N166,14,FALSE)</f>
        <v>654.867549241201</v>
      </c>
    </row>
    <row r="62" spans="1:4" ht="54" thickTop="1" thickBot="1">
      <c r="A62" s="145" t="s">
        <v>1546</v>
      </c>
      <c r="B62" s="144" t="s">
        <v>1957</v>
      </c>
      <c r="C62" s="139" t="s">
        <v>388</v>
      </c>
      <c r="D62" s="184">
        <f ca="1">VLOOKUP('236.1'!A88,'236.1'!A88:N167,14,FALSE)</f>
        <v>105741.89231837104</v>
      </c>
    </row>
    <row r="63" spans="1:4" ht="54" thickTop="1" thickBot="1">
      <c r="A63" s="145" t="s">
        <v>1549</v>
      </c>
      <c r="B63" s="144" t="s">
        <v>1958</v>
      </c>
      <c r="C63" s="139" t="s">
        <v>388</v>
      </c>
      <c r="D63" s="184">
        <f>VLOOKUP('236.10'!A87,'236.10'!A87:N168,14,FALSE)</f>
        <v>16132.844149683591</v>
      </c>
    </row>
    <row r="64" spans="1:4" ht="54" thickTop="1" thickBot="1">
      <c r="A64" s="145" t="s">
        <v>1550</v>
      </c>
      <c r="B64" s="146" t="s">
        <v>1551</v>
      </c>
      <c r="C64" s="180" t="s">
        <v>377</v>
      </c>
      <c r="D64" s="184">
        <f ca="1">VLOOKUP('236.11'!A88,'236.11'!A88:N169,14,FALSE)</f>
        <v>1122.8249854698092</v>
      </c>
    </row>
    <row r="65" spans="1:4" ht="54" thickTop="1" thickBot="1">
      <c r="A65" s="143" t="s">
        <v>1107</v>
      </c>
      <c r="B65" s="144" t="s">
        <v>1283</v>
      </c>
      <c r="C65" s="139" t="s">
        <v>233</v>
      </c>
      <c r="D65" s="184">
        <f>VLOOKUP('310.1'!A87,'310.1'!A87:N170,14,FALSE)</f>
        <v>1017.0258320488931</v>
      </c>
    </row>
    <row r="66" spans="1:4" ht="54" thickTop="1" thickBot="1">
      <c r="A66" s="143" t="s">
        <v>1108</v>
      </c>
      <c r="B66" s="144" t="s">
        <v>1284</v>
      </c>
      <c r="C66" s="139" t="s">
        <v>388</v>
      </c>
      <c r="D66" s="184">
        <f>VLOOKUP('311.1'!A87,'311.1'!A87:N171,14,FALSE)</f>
        <v>41571.282173310268</v>
      </c>
    </row>
    <row r="67" spans="1:4" ht="54" thickTop="1" thickBot="1">
      <c r="A67" s="143" t="s">
        <v>1109</v>
      </c>
      <c r="B67" s="144" t="s">
        <v>1285</v>
      </c>
      <c r="C67" s="139" t="s">
        <v>1082</v>
      </c>
      <c r="D67" s="184">
        <f ca="1">VLOOKUP('312.1'!A88,'312.1'!A88:N172,14,FALSE)</f>
        <v>4255.2046052603791</v>
      </c>
    </row>
    <row r="68" spans="1:4" ht="54" thickTop="1" thickBot="1">
      <c r="A68" s="143" t="s">
        <v>1110</v>
      </c>
      <c r="B68" s="144" t="s">
        <v>1286</v>
      </c>
      <c r="C68" s="139" t="s">
        <v>1082</v>
      </c>
      <c r="D68" s="184">
        <f ca="1">VLOOKUP('312.2'!A88,'312.2'!A88:N173,14,FALSE)</f>
        <v>4792.8545704955295</v>
      </c>
    </row>
    <row r="69" spans="1:4" ht="54" thickTop="1" thickBot="1">
      <c r="A69" s="143" t="s">
        <v>1111</v>
      </c>
      <c r="B69" s="144" t="s">
        <v>1287</v>
      </c>
      <c r="C69" s="139" t="s">
        <v>1548</v>
      </c>
      <c r="D69" s="184">
        <f>VLOOKUP('312.3'!A87,'312.3'!A87:N174,14,FALSE)</f>
        <v>1809.5555397175799</v>
      </c>
    </row>
    <row r="70" spans="1:4" ht="54" thickTop="1" thickBot="1">
      <c r="A70" s="143" t="s">
        <v>1112</v>
      </c>
      <c r="B70" s="144" t="s">
        <v>1288</v>
      </c>
      <c r="C70" s="139" t="s">
        <v>388</v>
      </c>
      <c r="D70" s="185">
        <f ca="1">VLOOKUP('312.4'!A88,'312.4'!A88:N175,14,FALSE)</f>
        <v>40665.272981064816</v>
      </c>
    </row>
    <row r="71" spans="1:4" ht="54" thickTop="1" thickBot="1">
      <c r="A71" s="143" t="s">
        <v>1113</v>
      </c>
      <c r="B71" s="144" t="s">
        <v>1553</v>
      </c>
      <c r="C71" s="139" t="s">
        <v>388</v>
      </c>
      <c r="D71" s="185">
        <f ca="1">VLOOKUP('320.1'!A88,'320.1'!A88:N176,14,FALSE)</f>
        <v>94592.586449281938</v>
      </c>
    </row>
    <row r="72" spans="1:4" ht="54" thickTop="1" thickBot="1">
      <c r="A72" s="143" t="s">
        <v>1114</v>
      </c>
      <c r="B72" s="144" t="s">
        <v>1554</v>
      </c>
      <c r="C72" s="139" t="s">
        <v>388</v>
      </c>
      <c r="D72" s="185">
        <f ca="1">VLOOKUP('320.2'!A88,'320.2'!A88:N177,14,FALSE)</f>
        <v>94592.586449281938</v>
      </c>
    </row>
    <row r="73" spans="1:4" ht="54" thickTop="1" thickBot="1">
      <c r="A73" s="143" t="s">
        <v>1557</v>
      </c>
      <c r="B73" s="144" t="s">
        <v>1558</v>
      </c>
      <c r="C73" s="139" t="s">
        <v>388</v>
      </c>
      <c r="D73" s="185">
        <f ca="1">VLOOKUP('320.3'!A88,'320.3'!A88:N178,14,FALSE)</f>
        <v>94592.586449281938</v>
      </c>
    </row>
    <row r="74" spans="1:4" ht="54" thickTop="1" thickBot="1">
      <c r="A74" s="143" t="s">
        <v>1559</v>
      </c>
      <c r="B74" s="144" t="s">
        <v>1560</v>
      </c>
      <c r="C74" s="139" t="s">
        <v>388</v>
      </c>
      <c r="D74" s="185">
        <f ca="1">VLOOKUP('320.4'!A88,'320.4'!A88:N179,14,FALSE)</f>
        <v>107975.75652149011</v>
      </c>
    </row>
    <row r="75" spans="1:4" ht="54" thickTop="1" thickBot="1">
      <c r="A75" s="143" t="s">
        <v>1561</v>
      </c>
      <c r="B75" s="144" t="s">
        <v>1562</v>
      </c>
      <c r="C75" s="139" t="s">
        <v>388</v>
      </c>
      <c r="D75" s="185">
        <f ca="1">VLOOKUP('320.5'!A88,'320.5'!A88:N180,14,FALSE)</f>
        <v>107975.75652149011</v>
      </c>
    </row>
    <row r="76" spans="1:4" ht="54" thickTop="1" thickBot="1">
      <c r="A76" s="143" t="s">
        <v>1563</v>
      </c>
      <c r="B76" s="144" t="s">
        <v>1564</v>
      </c>
      <c r="C76" s="139" t="s">
        <v>388</v>
      </c>
      <c r="D76" s="185">
        <f ca="1">VLOOKUP('320.6'!A88,'320.6'!A88:N181,14,FALSE)</f>
        <v>107975.75652149011</v>
      </c>
    </row>
    <row r="77" spans="1:4" ht="54" thickTop="1" thickBot="1">
      <c r="A77" s="143" t="s">
        <v>1115</v>
      </c>
      <c r="B77" s="144" t="s">
        <v>1565</v>
      </c>
      <c r="C77" s="139" t="s">
        <v>388</v>
      </c>
      <c r="D77" s="185">
        <f ca="1">VLOOKUP('330.1'!A88,'330.1'!A88:N182,14,FALSE)</f>
        <v>101768.57048157128</v>
      </c>
    </row>
    <row r="78" spans="1:4" ht="54" thickTop="1" thickBot="1">
      <c r="A78" s="145" t="s">
        <v>1116</v>
      </c>
      <c r="B78" s="144" t="s">
        <v>1566</v>
      </c>
      <c r="C78" s="139" t="s">
        <v>388</v>
      </c>
      <c r="D78" s="185">
        <f ca="1">VLOOKUP('330.2'!A88,'330.1'!A88:N183,14,FALSE)</f>
        <v>101768.57048157128</v>
      </c>
    </row>
    <row r="79" spans="1:4" ht="54" thickTop="1" thickBot="1">
      <c r="A79" s="145" t="s">
        <v>1567</v>
      </c>
      <c r="B79" s="146" t="s">
        <v>1568</v>
      </c>
      <c r="C79" s="139" t="s">
        <v>388</v>
      </c>
      <c r="D79" s="185">
        <f ca="1">VLOOKUP('330.3'!A88,'330.3'!A88:N184,14,FALSE)</f>
        <v>101768.57048157128</v>
      </c>
    </row>
    <row r="80" spans="1:4" ht="54" thickTop="1" thickBot="1">
      <c r="A80" s="145" t="s">
        <v>1569</v>
      </c>
      <c r="B80" s="146" t="s">
        <v>1570</v>
      </c>
      <c r="C80" s="139" t="s">
        <v>388</v>
      </c>
      <c r="D80" s="185">
        <f ca="1">VLOOKUP('330.4'!A88,'330.4'!A88:N185,14,FALSE)</f>
        <v>115151.74055377944</v>
      </c>
    </row>
    <row r="81" spans="1:4" ht="54" thickTop="1" thickBot="1">
      <c r="A81" s="145" t="s">
        <v>1571</v>
      </c>
      <c r="B81" s="146" t="s">
        <v>1572</v>
      </c>
      <c r="C81" s="139" t="s">
        <v>388</v>
      </c>
      <c r="D81" s="185">
        <f ca="1">VLOOKUP('330.5'!A88,'330.5'!A88:N186,14,FALSE)</f>
        <v>115151.74055377944</v>
      </c>
    </row>
    <row r="82" spans="1:4" ht="54" thickTop="1" thickBot="1">
      <c r="A82" s="145" t="s">
        <v>1573</v>
      </c>
      <c r="B82" s="146" t="s">
        <v>1574</v>
      </c>
      <c r="C82" s="139" t="s">
        <v>388</v>
      </c>
      <c r="D82" s="185">
        <f ca="1">VLOOKUP('330.6'!A88,'330.6'!A88:N187,14,FALSE)</f>
        <v>115151.74055377944</v>
      </c>
    </row>
    <row r="83" spans="1:4" ht="54" thickTop="1" thickBot="1">
      <c r="A83" s="143" t="s">
        <v>1117</v>
      </c>
      <c r="B83" s="144" t="s">
        <v>1575</v>
      </c>
      <c r="C83" s="139" t="s">
        <v>388</v>
      </c>
      <c r="D83" s="185">
        <f ca="1">VLOOKUP('340.1'!A88,'340.1'!A88:N188,14,FALSE)</f>
        <v>103750.28372197307</v>
      </c>
    </row>
    <row r="84" spans="1:4" ht="54" thickTop="1" thickBot="1">
      <c r="A84" s="143" t="s">
        <v>1118</v>
      </c>
      <c r="B84" s="144" t="s">
        <v>1576</v>
      </c>
      <c r="C84" s="139" t="s">
        <v>388</v>
      </c>
      <c r="D84" s="185">
        <f ca="1">VLOOKUP('340.2'!A88,'340.2'!A88:N190,14,FALSE)</f>
        <v>103750.28372197307</v>
      </c>
    </row>
    <row r="85" spans="1:4" ht="54" thickTop="1" thickBot="1">
      <c r="A85" s="143" t="s">
        <v>1119</v>
      </c>
      <c r="B85" s="144" t="s">
        <v>1577</v>
      </c>
      <c r="C85" s="139" t="s">
        <v>388</v>
      </c>
      <c r="D85" s="185">
        <f ca="1">VLOOKUP('340.3'!A88,'340.3'!A88:N191,14,FALSE)</f>
        <v>103750.28372197307</v>
      </c>
    </row>
    <row r="86" spans="1:4" ht="54" thickTop="1" thickBot="1">
      <c r="A86" s="143" t="s">
        <v>1578</v>
      </c>
      <c r="B86" s="144" t="s">
        <v>2127</v>
      </c>
      <c r="C86" s="139" t="s">
        <v>388</v>
      </c>
      <c r="D86" s="185">
        <f ca="1">VLOOKUP('350.1'!A88,'350.1'!A88:N192,14,FALSE)</f>
        <v>159439.87574067627</v>
      </c>
    </row>
    <row r="87" spans="1:4" ht="54" thickTop="1" thickBot="1">
      <c r="A87" s="203" t="s">
        <v>1579</v>
      </c>
      <c r="B87" s="144" t="s">
        <v>2128</v>
      </c>
      <c r="C87" s="139" t="s">
        <v>388</v>
      </c>
      <c r="D87" s="185">
        <f ca="1">VLOOKUP('350.2'!A88,'350.2'!A88:N193,14,FALSE)</f>
        <v>159439.87574067627</v>
      </c>
    </row>
    <row r="88" spans="1:4" ht="54" thickTop="1" thickBot="1">
      <c r="A88" s="145" t="s">
        <v>1580</v>
      </c>
      <c r="B88" s="146" t="s">
        <v>1581</v>
      </c>
      <c r="C88" s="139" t="s">
        <v>388</v>
      </c>
      <c r="D88" s="185">
        <f ca="1">VLOOKUP('350.3'!A88,'350.3'!A88:N194,14,FALSE)</f>
        <v>159439.87574067627</v>
      </c>
    </row>
    <row r="89" spans="1:4" ht="54" thickTop="1" thickBot="1">
      <c r="A89" s="143" t="s">
        <v>1582</v>
      </c>
      <c r="B89" s="144" t="s">
        <v>1583</v>
      </c>
      <c r="C89" s="139" t="s">
        <v>388</v>
      </c>
      <c r="D89" s="185">
        <f ca="1">VLOOKUP('350.4'!A88,'350.4'!A88:N195,14,FALSE)</f>
        <v>159439.87574067627</v>
      </c>
    </row>
    <row r="90" spans="1:4" ht="54" thickTop="1" thickBot="1">
      <c r="A90" s="145" t="s">
        <v>1584</v>
      </c>
      <c r="B90" s="146" t="s">
        <v>1585</v>
      </c>
      <c r="C90" s="139" t="s">
        <v>388</v>
      </c>
      <c r="D90" s="185">
        <f ca="1">VLOOKUP('350.10'!A88,'350.10'!A88:N196,14,FALSE)</f>
        <v>100501.79630896819</v>
      </c>
    </row>
    <row r="91" spans="1:4" ht="54" thickTop="1" thickBot="1">
      <c r="A91" s="145" t="s">
        <v>1586</v>
      </c>
      <c r="B91" s="146" t="s">
        <v>1587</v>
      </c>
      <c r="C91" s="139" t="s">
        <v>388</v>
      </c>
      <c r="D91" s="185">
        <f ca="1">VLOOKUP('350.11'!A88,'350.11'!A88:N197,14,FALSE)</f>
        <v>100501.79630896819</v>
      </c>
    </row>
    <row r="92" spans="1:4" ht="54" thickTop="1" thickBot="1">
      <c r="A92" s="145" t="s">
        <v>1588</v>
      </c>
      <c r="B92" s="146" t="s">
        <v>1589</v>
      </c>
      <c r="C92" s="139" t="s">
        <v>388</v>
      </c>
      <c r="D92" s="185">
        <f ca="1">VLOOKUP('350.12'!A88,'350.12'!A88:N198,14,FALSE)</f>
        <v>100501.79630896819</v>
      </c>
    </row>
    <row r="93" spans="1:4" ht="54" thickTop="1" thickBot="1">
      <c r="A93" s="145" t="s">
        <v>1590</v>
      </c>
      <c r="B93" s="146" t="s">
        <v>1591</v>
      </c>
      <c r="C93" s="139" t="s">
        <v>388</v>
      </c>
      <c r="D93" s="185">
        <f ca="1">VLOOKUP('350.13'!A88,'350.13'!A88:N199,14,FALSE)</f>
        <v>100501.79630896819</v>
      </c>
    </row>
    <row r="94" spans="1:4" ht="54" thickTop="1" thickBot="1">
      <c r="A94" s="143" t="s">
        <v>1592</v>
      </c>
      <c r="B94" s="144" t="s">
        <v>1593</v>
      </c>
      <c r="C94" s="139" t="s">
        <v>1082</v>
      </c>
      <c r="D94" s="185">
        <f ca="1">VLOOKUP('350.14'!A88,'350.14'!A88:N200,14,FALSE)</f>
        <v>654.867549241201</v>
      </c>
    </row>
    <row r="95" spans="1:4" ht="54" thickTop="1" thickBot="1">
      <c r="A95" s="145" t="s">
        <v>1594</v>
      </c>
      <c r="B95" s="146" t="s">
        <v>1595</v>
      </c>
      <c r="C95" s="139" t="s">
        <v>388</v>
      </c>
      <c r="D95" s="185">
        <f ca="1">VLOOKUP('351.1'!A88,'351.1'!A88:N201,14,FALSE)</f>
        <v>159439.87574067627</v>
      </c>
    </row>
    <row r="96" spans="1:4" ht="54" thickTop="1" thickBot="1">
      <c r="A96" s="145" t="s">
        <v>1596</v>
      </c>
      <c r="B96" s="146" t="s">
        <v>1597</v>
      </c>
      <c r="C96" s="139" t="s">
        <v>388</v>
      </c>
      <c r="D96" s="185">
        <f ca="1">VLOOKUP('351.2'!A88,'351.2'!A88:N202,14,FALSE)</f>
        <v>159439.87574067627</v>
      </c>
    </row>
    <row r="97" spans="1:4" ht="54" thickTop="1" thickBot="1">
      <c r="A97" s="145" t="s">
        <v>1598</v>
      </c>
      <c r="B97" s="146" t="s">
        <v>1599</v>
      </c>
      <c r="C97" s="139" t="s">
        <v>388</v>
      </c>
      <c r="D97" s="185">
        <f ca="1">VLOOKUP('351.10'!A88,'351.10'!A88:N203,14,FALSE)</f>
        <v>100501.79630896819</v>
      </c>
    </row>
    <row r="98" spans="1:4" ht="54" thickTop="1" thickBot="1">
      <c r="A98" s="145" t="s">
        <v>1600</v>
      </c>
      <c r="B98" s="146" t="s">
        <v>1601</v>
      </c>
      <c r="C98" s="139" t="s">
        <v>388</v>
      </c>
      <c r="D98" s="185">
        <f ca="1">VLOOKUP('351.11'!A88,'351.11'!A88:N204,14,FALSE)</f>
        <v>100501.79630896819</v>
      </c>
    </row>
    <row r="99" spans="1:4" ht="54" thickTop="1" thickBot="1">
      <c r="A99" s="145" t="s">
        <v>1602</v>
      </c>
      <c r="B99" s="146" t="s">
        <v>1603</v>
      </c>
      <c r="C99" s="139" t="s">
        <v>1082</v>
      </c>
      <c r="D99" s="185">
        <f ca="1">VLOOKUP('351.12'!A88,'351.12'!A88:N205,14,FALSE)</f>
        <v>654.867549241201</v>
      </c>
    </row>
    <row r="100" spans="1:4" ht="54" thickTop="1" thickBot="1">
      <c r="A100" s="145" t="s">
        <v>1606</v>
      </c>
      <c r="B100" s="146" t="s">
        <v>1604</v>
      </c>
      <c r="C100" s="139" t="s">
        <v>1082</v>
      </c>
      <c r="D100" s="185">
        <f ca="1">VLOOKUP('410.1'!A88,'410.1'!A88:N206,14,FALSE)</f>
        <v>2323.4154924120112</v>
      </c>
    </row>
    <row r="101" spans="1:4" ht="54" thickTop="1" thickBot="1">
      <c r="A101" s="145" t="s">
        <v>1607</v>
      </c>
      <c r="B101" s="146" t="s">
        <v>1605</v>
      </c>
      <c r="C101" s="139" t="s">
        <v>1082</v>
      </c>
      <c r="D101" s="185">
        <f ca="1">VLOOKUP('410.2'!A88,'410.2'!A88:N207,14,FALSE)</f>
        <v>2144.6912237649335</v>
      </c>
    </row>
    <row r="102" spans="1:4" ht="54" thickTop="1" thickBot="1">
      <c r="A102" s="145" t="s">
        <v>1609</v>
      </c>
      <c r="B102" s="146" t="s">
        <v>1608</v>
      </c>
      <c r="C102" s="139" t="s">
        <v>377</v>
      </c>
      <c r="D102" s="185">
        <f ca="1">VLOOKUP('410.3'!A88,'410.3'!A88:N208,14,FALSE)</f>
        <v>2144.6912237649335</v>
      </c>
    </row>
    <row r="103" spans="1:4" ht="54" thickTop="1" thickBot="1">
      <c r="A103" s="145" t="s">
        <v>1611</v>
      </c>
      <c r="B103" s="146" t="s">
        <v>1610</v>
      </c>
      <c r="C103" s="139" t="s">
        <v>1548</v>
      </c>
      <c r="D103" s="185">
        <f ca="1">VLOOKUP('411.1'!A88,'411.1'!A88:N209,14,FALSE)</f>
        <v>1850.000826606393</v>
      </c>
    </row>
    <row r="104" spans="1:4" ht="54" thickTop="1" thickBot="1">
      <c r="A104" s="143" t="s">
        <v>1120</v>
      </c>
      <c r="B104" s="144" t="s">
        <v>2064</v>
      </c>
      <c r="C104" s="139" t="s">
        <v>1548</v>
      </c>
      <c r="D104" s="185">
        <f ca="1">VLOOKUP('411.2'!A88,'411.2'!A88:N210,14,FALSE)</f>
        <v>2216.9995156603159</v>
      </c>
    </row>
    <row r="105" spans="1:4" ht="54" thickTop="1" thickBot="1">
      <c r="A105" s="143" t="s">
        <v>1121</v>
      </c>
      <c r="B105" s="144" t="s">
        <v>2160</v>
      </c>
      <c r="C105" s="139" t="s">
        <v>1548</v>
      </c>
      <c r="D105" s="185">
        <f ca="1">VLOOKUP('411.3'!A88,'411.3'!A88:N211,14,FALSE)</f>
        <v>2507.5969906360992</v>
      </c>
    </row>
    <row r="106" spans="1:4" ht="54" thickTop="1" thickBot="1">
      <c r="A106" s="143" t="s">
        <v>1612</v>
      </c>
      <c r="B106" s="144" t="s">
        <v>2161</v>
      </c>
      <c r="C106" s="139" t="s">
        <v>1548</v>
      </c>
      <c r="D106" s="185">
        <f ca="1">VLOOKUP('411.4'!A88,'411.4'!A88:N212,14,FALSE)</f>
        <v>2043.7324765902481</v>
      </c>
    </row>
    <row r="107" spans="1:4" ht="54" thickTop="1" thickBot="1">
      <c r="A107" s="143" t="s">
        <v>1619</v>
      </c>
      <c r="B107" s="199" t="s">
        <v>1690</v>
      </c>
      <c r="C107" s="139" t="s">
        <v>1082</v>
      </c>
      <c r="D107" s="185">
        <f ca="1">VLOOKUP('413.1'!A88,'413.1'!A88:N213,14,FALSE)</f>
        <v>2972.8258120762021</v>
      </c>
    </row>
    <row r="108" spans="1:4" ht="54" thickTop="1" thickBot="1">
      <c r="A108" s="143" t="s">
        <v>1621</v>
      </c>
      <c r="B108" s="144" t="s">
        <v>1691</v>
      </c>
      <c r="C108" s="139" t="s">
        <v>1082</v>
      </c>
      <c r="D108" s="185">
        <f ca="1">VLOOKUP('413.2'!A88,'413.2'!A88:N214,14,FALSE)</f>
        <v>2972.8258120762021</v>
      </c>
    </row>
    <row r="109" spans="1:4" ht="54" thickTop="1" thickBot="1">
      <c r="A109" s="143" t="s">
        <v>1623</v>
      </c>
      <c r="B109" s="144" t="s">
        <v>1692</v>
      </c>
      <c r="C109" s="139" t="s">
        <v>1082</v>
      </c>
      <c r="D109" s="185">
        <f ca="1">VLOOKUP('413.3'!A88,'413.3'!A88:N215,14,FALSE)</f>
        <v>2972.8258120762021</v>
      </c>
    </row>
    <row r="110" spans="1:4" ht="54" thickTop="1" thickBot="1">
      <c r="A110" s="143" t="s">
        <v>1122</v>
      </c>
      <c r="B110" s="144" t="s">
        <v>1289</v>
      </c>
      <c r="C110" s="139" t="s">
        <v>1082</v>
      </c>
      <c r="D110" s="185">
        <f ca="1">VLOOKUP('414.1'!A88,'414.1'!A88:N216,14,FALSE)</f>
        <v>3664.5296609622214</v>
      </c>
    </row>
    <row r="111" spans="1:4" ht="54" thickTop="1" thickBot="1">
      <c r="A111" s="143" t="s">
        <v>1123</v>
      </c>
      <c r="B111" s="144" t="s">
        <v>2065</v>
      </c>
      <c r="C111" s="139" t="s">
        <v>1082</v>
      </c>
      <c r="D111" s="185">
        <f ca="1">VLOOKUP('414.2'!A88,'414.2'!A88:N217,14,FALSE)</f>
        <v>3719.1019567323206</v>
      </c>
    </row>
    <row r="112" spans="1:4" ht="54" thickTop="1" thickBot="1">
      <c r="A112" s="143" t="s">
        <v>1124</v>
      </c>
      <c r="B112" s="144" t="s">
        <v>2066</v>
      </c>
      <c r="C112" s="139" t="s">
        <v>1082</v>
      </c>
      <c r="D112" s="185">
        <f ca="1">VLOOKUP('414.3'!A88,'414.3'!A88:N218,14,FALSE)</f>
        <v>3719.1019567323206</v>
      </c>
    </row>
    <row r="113" spans="1:4" ht="54" thickTop="1" thickBot="1">
      <c r="A113" s="143" t="s">
        <v>1125</v>
      </c>
      <c r="B113" s="144" t="s">
        <v>1290</v>
      </c>
      <c r="C113" s="139" t="s">
        <v>1082</v>
      </c>
      <c r="D113" s="185">
        <f ca="1">VLOOKUP('414.4'!A88,'414.4'!A88:N219,14,FALSE)</f>
        <v>3758.6668711656434</v>
      </c>
    </row>
    <row r="114" spans="1:4" ht="54" thickTop="1" thickBot="1">
      <c r="A114" s="143" t="s">
        <v>1126</v>
      </c>
      <c r="B114" s="144" t="s">
        <v>1291</v>
      </c>
      <c r="C114" s="139" t="s">
        <v>1082</v>
      </c>
      <c r="D114" s="185">
        <f ca="1">VLOOKUP('414.5'!A88,'414.5'!A88:N220,14,FALSE)</f>
        <v>3758.6668711656434</v>
      </c>
    </row>
    <row r="115" spans="1:4" ht="54" thickTop="1" thickBot="1">
      <c r="A115" s="143" t="s">
        <v>1630</v>
      </c>
      <c r="B115" s="144" t="s">
        <v>2162</v>
      </c>
      <c r="C115" s="139" t="s">
        <v>1082</v>
      </c>
      <c r="D115" s="185">
        <f ca="1">VLOOKUP('414.6'!A88,'414.6'!A88:N221,14,FALSE)</f>
        <v>3758.6668711656434</v>
      </c>
    </row>
    <row r="116" spans="1:4" ht="54" thickTop="1" thickBot="1">
      <c r="A116" s="143" t="s">
        <v>1127</v>
      </c>
      <c r="B116" s="144" t="s">
        <v>2067</v>
      </c>
      <c r="C116" s="139" t="s">
        <v>1548</v>
      </c>
      <c r="D116" s="185">
        <f ca="1">VLOOKUP('415.1'!A88,'415.1'!A88:N222,14,FALSE)</f>
        <v>3701.3659606070387</v>
      </c>
    </row>
    <row r="117" spans="1:4" ht="54" thickTop="1" thickBot="1">
      <c r="A117" s="143" t="s">
        <v>1128</v>
      </c>
      <c r="B117" s="144" t="s">
        <v>2164</v>
      </c>
      <c r="C117" s="139" t="s">
        <v>233</v>
      </c>
      <c r="D117" s="185">
        <f ca="1">VLOOKUP('420.1'!A87,'420.1'!A87:N223,14,FALSE)</f>
        <v>2248.429635307109</v>
      </c>
    </row>
    <row r="118" spans="1:4" ht="54" thickTop="1" thickBot="1">
      <c r="A118" s="143" t="s">
        <v>1129</v>
      </c>
      <c r="B118" s="144" t="s">
        <v>2163</v>
      </c>
      <c r="C118" s="148" t="s">
        <v>233</v>
      </c>
      <c r="D118" s="185">
        <f ca="1">VLOOKUP('420.2 '!A88,'420.2 '!A59:N107,14,FALSE)</f>
        <v>2832.3532000471805</v>
      </c>
    </row>
    <row r="119" spans="1:4" ht="54" thickTop="1" thickBot="1">
      <c r="A119" s="143" t="s">
        <v>1635</v>
      </c>
      <c r="B119" s="144" t="s">
        <v>1636</v>
      </c>
      <c r="C119" s="139" t="s">
        <v>233</v>
      </c>
      <c r="D119" s="185">
        <f ca="1">VLOOKUP('420.3'!A88,'420.3'!A88:N225,14,FALSE)</f>
        <v>4152.7298962047516</v>
      </c>
    </row>
    <row r="120" spans="1:4" ht="54" thickTop="1" thickBot="1">
      <c r="A120" s="143" t="s">
        <v>1130</v>
      </c>
      <c r="B120" s="144" t="s">
        <v>1292</v>
      </c>
      <c r="C120" s="139" t="s">
        <v>233</v>
      </c>
      <c r="D120" s="185">
        <f ca="1">VLOOKUP('421.1'!A88,'421.1'!A88:N226,14,FALSE)</f>
        <v>1357.8779837087886</v>
      </c>
    </row>
    <row r="121" spans="1:4" ht="54" thickTop="1" thickBot="1">
      <c r="A121" s="143" t="s">
        <v>1131</v>
      </c>
      <c r="B121" s="144" t="s">
        <v>1293</v>
      </c>
      <c r="C121" s="139" t="s">
        <v>233</v>
      </c>
      <c r="D121" s="185">
        <f ca="1">VLOOKUP('421.2'!A88,'421.2'!A88:N227,14,FALSE)</f>
        <v>1635.3781076997475</v>
      </c>
    </row>
    <row r="122" spans="1:4" ht="54" thickTop="1" thickBot="1">
      <c r="A122" s="143" t="s">
        <v>1132</v>
      </c>
      <c r="B122" s="144" t="s">
        <v>2068</v>
      </c>
      <c r="C122" s="139" t="s">
        <v>233</v>
      </c>
      <c r="D122" s="185">
        <f ca="1">VLOOKUP('421.3'!A88,'421.3'!A88:N228,14,FALSE)</f>
        <v>1599.1557463823433</v>
      </c>
    </row>
    <row r="123" spans="1:4" ht="54" thickTop="1" thickBot="1">
      <c r="A123" s="143" t="s">
        <v>1133</v>
      </c>
      <c r="B123" s="144" t="s">
        <v>2069</v>
      </c>
      <c r="C123" s="139" t="s">
        <v>233</v>
      </c>
      <c r="D123" s="185">
        <f ca="1">VLOOKUP('421.4'!A88,'421.4'!A88:N229,14,FALSE)</f>
        <v>1531.0085920394308</v>
      </c>
    </row>
    <row r="124" spans="1:4" ht="54" thickTop="1" thickBot="1">
      <c r="A124" s="143" t="s">
        <v>1640</v>
      </c>
      <c r="B124" s="146" t="s">
        <v>1641</v>
      </c>
      <c r="C124" s="139" t="s">
        <v>233</v>
      </c>
      <c r="D124" s="185">
        <f>VLOOKUP('430.1.1'!A87,'430.1.1'!A87:N230,14,FALSE)</f>
        <v>7719.1912400619049</v>
      </c>
    </row>
    <row r="125" spans="1:4" ht="54" thickTop="1" thickBot="1">
      <c r="A125" s="143" t="s">
        <v>1642</v>
      </c>
      <c r="B125" s="144" t="s">
        <v>1643</v>
      </c>
      <c r="C125" s="139" t="s">
        <v>233</v>
      </c>
      <c r="D125" s="185">
        <f>VLOOKUP('430.1.2'!A88,'430.1.2'!A88:N231,14,FALSE)</f>
        <v>6326.0955053689759</v>
      </c>
    </row>
    <row r="126" spans="1:4" ht="54" thickTop="1" thickBot="1">
      <c r="A126" s="143" t="s">
        <v>1644</v>
      </c>
      <c r="B126" s="144" t="s">
        <v>1693</v>
      </c>
      <c r="C126" s="139" t="s">
        <v>233</v>
      </c>
      <c r="D126" s="185">
        <f>VLOOKUP('430.2.1'!A88,'430.2.1'!A88:N232,14,FALSE)</f>
        <v>7719.1912400619049</v>
      </c>
    </row>
    <row r="127" spans="1:4" ht="54" thickTop="1" thickBot="1">
      <c r="A127" s="143" t="s">
        <v>1646</v>
      </c>
      <c r="B127" s="144" t="s">
        <v>1694</v>
      </c>
      <c r="C127" s="139" t="s">
        <v>233</v>
      </c>
      <c r="D127" s="185">
        <f>VLOOKUP('430.2.2'!A88,'430.2.2'!A88:N233,14,FALSE)</f>
        <v>6326.0955053689759</v>
      </c>
    </row>
    <row r="128" spans="1:4" ht="54" thickTop="1" thickBot="1">
      <c r="A128" s="143" t="s">
        <v>1647</v>
      </c>
      <c r="B128" s="144" t="s">
        <v>1695</v>
      </c>
      <c r="C128" s="139" t="s">
        <v>233</v>
      </c>
      <c r="D128" s="185">
        <f>VLOOKUP('431.1.1'!A88,'431.1.1'!A88:N234,14,FALSE)</f>
        <v>16295.622546308143</v>
      </c>
    </row>
    <row r="129" spans="1:4" ht="54" thickTop="1" thickBot="1">
      <c r="A129" s="143" t="s">
        <v>1649</v>
      </c>
      <c r="B129" s="144" t="s">
        <v>1696</v>
      </c>
      <c r="C129" s="139" t="s">
        <v>233</v>
      </c>
      <c r="D129" s="185">
        <f>VLOOKUP('431.1.2'!A88,'431.1.2'!A88:N235,14,FALSE)</f>
        <v>12872.853204804103</v>
      </c>
    </row>
    <row r="130" spans="1:4" ht="54" thickTop="1" thickBot="1">
      <c r="A130" s="143" t="s">
        <v>1652</v>
      </c>
      <c r="B130" s="144" t="s">
        <v>1697</v>
      </c>
      <c r="C130" s="139" t="s">
        <v>233</v>
      </c>
      <c r="D130" s="185">
        <f>VLOOKUP('431.2.1'!A88,'431.2.1'!A88:N236,14,FALSE)</f>
        <v>15292.561921135395</v>
      </c>
    </row>
    <row r="131" spans="1:4" ht="54" thickTop="1" thickBot="1">
      <c r="A131" s="143" t="s">
        <v>1653</v>
      </c>
      <c r="B131" s="144" t="s">
        <v>1698</v>
      </c>
      <c r="C131" s="139" t="s">
        <v>233</v>
      </c>
      <c r="D131" s="185">
        <f>VLOOKUP('431.2.2'!A88,'431.2.2'!A88:N237,14,FALSE)</f>
        <v>12106.363481794742</v>
      </c>
    </row>
    <row r="132" spans="1:4" ht="54" thickTop="1" thickBot="1">
      <c r="A132" s="143" t="s">
        <v>1134</v>
      </c>
      <c r="B132" s="144" t="s">
        <v>1294</v>
      </c>
      <c r="C132" s="139" t="s">
        <v>233</v>
      </c>
      <c r="D132" s="185">
        <f>VLOOKUP('432.1'!A88,'432.1'!A88:N238,14,FALSE)</f>
        <v>4859.6369616838874</v>
      </c>
    </row>
    <row r="133" spans="1:4" ht="54" thickTop="1" thickBot="1">
      <c r="A133" s="143" t="s">
        <v>1135</v>
      </c>
      <c r="B133" s="144" t="s">
        <v>2070</v>
      </c>
      <c r="C133" s="139" t="s">
        <v>233</v>
      </c>
      <c r="D133" s="185">
        <f>VLOOKUP('432.2'!A88,'432.2'!A88:N239,14,FALSE)</f>
        <v>4073.3866103761702</v>
      </c>
    </row>
    <row r="134" spans="1:4" ht="54" thickTop="1" thickBot="1">
      <c r="A134" s="143" t="s">
        <v>1136</v>
      </c>
      <c r="B134" s="144" t="s">
        <v>2071</v>
      </c>
      <c r="C134" s="139" t="s">
        <v>233</v>
      </c>
      <c r="D134" s="185">
        <f>VLOOKUP('433.1'!A88,'433.1'!A88:N240,14,FALSE)</f>
        <v>4580.5872489100739</v>
      </c>
    </row>
    <row r="135" spans="1:4" ht="54" thickTop="1" thickBot="1">
      <c r="A135" s="143" t="s">
        <v>1137</v>
      </c>
      <c r="B135" s="144" t="s">
        <v>2072</v>
      </c>
      <c r="C135" s="139" t="s">
        <v>233</v>
      </c>
      <c r="D135" s="185">
        <f>VLOOKUP('433.2'!A88,'433.2'!A88:N241,14,FALSE)</f>
        <v>4211.7366994435579</v>
      </c>
    </row>
    <row r="136" spans="1:4" ht="54" thickTop="1" thickBot="1">
      <c r="A136" s="143" t="s">
        <v>1138</v>
      </c>
      <c r="B136" s="144" t="s">
        <v>2073</v>
      </c>
      <c r="C136" s="139" t="s">
        <v>233</v>
      </c>
      <c r="D136" s="185">
        <f>VLOOKUP('433.3'!A88,'433.3'!A88:N242,14,FALSE)</f>
        <v>4835.5553819355828</v>
      </c>
    </row>
    <row r="137" spans="1:4" ht="54" thickTop="1" thickBot="1">
      <c r="A137" s="143" t="s">
        <v>1139</v>
      </c>
      <c r="B137" s="144" t="s">
        <v>1295</v>
      </c>
      <c r="C137" s="139" t="s">
        <v>233</v>
      </c>
      <c r="D137" s="185">
        <f>VLOOKUP('433.4'!A88,'433.4'!A88:N243,14,FALSE)</f>
        <v>3085.5951887177907</v>
      </c>
    </row>
    <row r="138" spans="1:4" ht="54" thickTop="1" thickBot="1">
      <c r="A138" s="143" t="s">
        <v>1140</v>
      </c>
      <c r="B138" s="144" t="s">
        <v>2074</v>
      </c>
      <c r="C138" s="139" t="s">
        <v>233</v>
      </c>
      <c r="D138" s="185">
        <f>VLOOKUP('433.5'!A88,'433.5'!A88:N244,14,FALSE)</f>
        <v>5272.557137737972</v>
      </c>
    </row>
    <row r="139" spans="1:4" ht="54" thickTop="1" thickBot="1">
      <c r="A139" s="143" t="s">
        <v>1141</v>
      </c>
      <c r="B139" s="144" t="s">
        <v>2075</v>
      </c>
      <c r="C139" s="139" t="s">
        <v>233</v>
      </c>
      <c r="D139" s="185">
        <f>VLOOKUP('433.6'!A88,'433.6'!A88:N245,14,FALSE)</f>
        <v>4879.2214998975451</v>
      </c>
    </row>
    <row r="140" spans="1:4" ht="54" thickTop="1" thickBot="1">
      <c r="A140" s="143" t="s">
        <v>1142</v>
      </c>
      <c r="B140" s="144" t="s">
        <v>2076</v>
      </c>
      <c r="C140" s="139" t="s">
        <v>233</v>
      </c>
      <c r="D140" s="185">
        <f>VLOOKUP('433.7'!A88,'433.7'!A88:N246,14,FALSE)</f>
        <v>5644.627867334355</v>
      </c>
    </row>
    <row r="141" spans="1:4" ht="54" thickTop="1" thickBot="1">
      <c r="A141" s="143" t="s">
        <v>1143</v>
      </c>
      <c r="B141" s="144" t="s">
        <v>1296</v>
      </c>
      <c r="C141" s="139" t="s">
        <v>233</v>
      </c>
      <c r="D141" s="185">
        <f>VLOOKUP('433.8'!A88,'433.8'!A88:N247,14,FALSE)</f>
        <v>3591.2654920920236</v>
      </c>
    </row>
    <row r="142" spans="1:4" ht="54" thickTop="1" thickBot="1">
      <c r="A142" s="143" t="s">
        <v>1144</v>
      </c>
      <c r="B142" s="144" t="s">
        <v>2077</v>
      </c>
      <c r="C142" s="139" t="s">
        <v>388</v>
      </c>
      <c r="D142" s="185">
        <f>VLOOKUP('440.1'!A89,'440.1'!A89:N248,14,FALSE)</f>
        <v>213899.41551736608</v>
      </c>
    </row>
    <row r="143" spans="1:4" ht="54" thickTop="1" thickBot="1">
      <c r="A143" s="143" t="s">
        <v>1145</v>
      </c>
      <c r="B143" s="144" t="s">
        <v>2078</v>
      </c>
      <c r="C143" s="139" t="s">
        <v>388</v>
      </c>
      <c r="D143" s="185">
        <f>VLOOKUP('440.2'!A93,'440.2'!A93:N250,14,FALSE)</f>
        <v>214070.04051736608</v>
      </c>
    </row>
    <row r="144" spans="1:4" ht="54" thickTop="1" thickBot="1">
      <c r="A144" s="143" t="s">
        <v>1146</v>
      </c>
      <c r="B144" s="144" t="s">
        <v>2079</v>
      </c>
      <c r="C144" s="139" t="s">
        <v>388</v>
      </c>
      <c r="D144" s="185">
        <f>VLOOKUP('440.3'!A93,'440.3'!A93:N252,14,FALSE)</f>
        <v>213899.41551736608</v>
      </c>
    </row>
    <row r="145" spans="1:4" ht="54" thickTop="1" thickBot="1">
      <c r="A145" s="143" t="s">
        <v>1147</v>
      </c>
      <c r="B145" s="144" t="s">
        <v>1297</v>
      </c>
      <c r="C145" s="139" t="s">
        <v>388</v>
      </c>
      <c r="D145" s="185">
        <f>VLOOKUP('440.4'!A93,'440.4'!A93:N254,14,FALSE)</f>
        <v>234971.58022933319</v>
      </c>
    </row>
    <row r="146" spans="1:4" ht="54" thickTop="1" thickBot="1">
      <c r="A146" s="143" t="s">
        <v>1148</v>
      </c>
      <c r="B146" s="144" t="s">
        <v>2080</v>
      </c>
      <c r="C146" s="139" t="s">
        <v>388</v>
      </c>
      <c r="D146" s="185">
        <f>VLOOKUP('441.1'!A93,'441.1'!A93:N256,14,FALSE)</f>
        <v>214070.04051736608</v>
      </c>
    </row>
    <row r="147" spans="1:4" ht="54" thickTop="1" thickBot="1">
      <c r="A147" s="143" t="s">
        <v>1149</v>
      </c>
      <c r="B147" s="144" t="s">
        <v>2081</v>
      </c>
      <c r="C147" s="139" t="s">
        <v>388</v>
      </c>
      <c r="D147" s="185">
        <f>VLOOKUP('441.2'!A92,'441.2'!A92:N258,14,FALSE)</f>
        <v>214070.04051736608</v>
      </c>
    </row>
    <row r="148" spans="1:4" ht="54" thickTop="1" thickBot="1">
      <c r="A148" s="143" t="s">
        <v>1150</v>
      </c>
      <c r="B148" s="144" t="s">
        <v>2082</v>
      </c>
      <c r="C148" s="139" t="s">
        <v>388</v>
      </c>
      <c r="D148" s="185">
        <f>VLOOKUP('441.3'!A93,'441.3'!A93:N260,14,FALSE)</f>
        <v>213899.41551736608</v>
      </c>
    </row>
    <row r="149" spans="1:4" ht="54" thickTop="1" thickBot="1">
      <c r="A149" s="143" t="s">
        <v>1151</v>
      </c>
      <c r="B149" s="144" t="s">
        <v>2083</v>
      </c>
      <c r="C149" s="139" t="s">
        <v>388</v>
      </c>
      <c r="D149" s="185">
        <f>VLOOKUP('441.4'!A92,'441.4'!A92:N262,14,FALSE)</f>
        <v>234971.58022933317</v>
      </c>
    </row>
    <row r="150" spans="1:4" ht="54" thickTop="1" thickBot="1">
      <c r="A150" s="143" t="s">
        <v>1152</v>
      </c>
      <c r="B150" s="144" t="s">
        <v>2063</v>
      </c>
      <c r="C150" s="139" t="s">
        <v>388</v>
      </c>
      <c r="D150" s="185">
        <f>VLOOKUP('450.1'!A95,'450.1'!A95:N264,14,FALSE)</f>
        <v>243770.55910938518</v>
      </c>
    </row>
    <row r="151" spans="1:4" ht="54" thickTop="1" thickBot="1">
      <c r="A151" s="143" t="s">
        <v>1153</v>
      </c>
      <c r="B151" s="144" t="s">
        <v>2084</v>
      </c>
      <c r="C151" s="139" t="s">
        <v>388</v>
      </c>
      <c r="D151" s="185">
        <f>VLOOKUP('450.2'!A93,'450.2'!A93:N266,14,FALSE)</f>
        <v>243770.55910938518</v>
      </c>
    </row>
    <row r="152" spans="1:4" ht="54" thickTop="1" thickBot="1">
      <c r="A152" s="143" t="s">
        <v>1154</v>
      </c>
      <c r="B152" s="144" t="s">
        <v>2085</v>
      </c>
      <c r="C152" s="139" t="s">
        <v>388</v>
      </c>
      <c r="D152" s="185">
        <f>VLOOKUP('450.3'!A93,'450.3'!A93:N268,14,FALSE)</f>
        <v>243770.55910938518</v>
      </c>
    </row>
    <row r="153" spans="1:4" ht="54" thickTop="1" thickBot="1">
      <c r="A153" s="143" t="s">
        <v>1155</v>
      </c>
      <c r="B153" s="144" t="s">
        <v>2086</v>
      </c>
      <c r="C153" s="139" t="s">
        <v>388</v>
      </c>
      <c r="D153" s="185">
        <f>VLOOKUP('450.4'!A92,'450.4'!A92:N270,14,FALSE)</f>
        <v>243770.55910938518</v>
      </c>
    </row>
    <row r="154" spans="1:4" ht="63.75" customHeight="1" thickTop="1" thickBot="1">
      <c r="A154" s="143" t="s">
        <v>1156</v>
      </c>
      <c r="B154" s="144" t="s">
        <v>2087</v>
      </c>
      <c r="C154" s="139" t="s">
        <v>388</v>
      </c>
      <c r="D154" s="185">
        <f>VLOOKUP('450.5'!A92,'450.5'!A92:N272,14,FALSE)</f>
        <v>243770.55910938518</v>
      </c>
    </row>
    <row r="155" spans="1:4" ht="54" thickTop="1" thickBot="1">
      <c r="A155" s="143" t="s">
        <v>1157</v>
      </c>
      <c r="B155" s="144" t="s">
        <v>2088</v>
      </c>
      <c r="C155" s="139" t="s">
        <v>388</v>
      </c>
      <c r="D155" s="185">
        <f>VLOOKUP('450.6'!A93,'450.6'!A93:N274,14,FALSE)</f>
        <v>243770.55910938518</v>
      </c>
    </row>
    <row r="156" spans="1:4" ht="54" thickTop="1" thickBot="1">
      <c r="A156" s="143" t="s">
        <v>1158</v>
      </c>
      <c r="B156" s="144" t="s">
        <v>2089</v>
      </c>
      <c r="C156" s="139" t="s">
        <v>388</v>
      </c>
      <c r="D156" s="185">
        <f>VLOOKUP('450.7'!A93,'450.7'!A93:N275,14,FALSE)</f>
        <v>243770.55910938518</v>
      </c>
    </row>
    <row r="157" spans="1:4" ht="54" thickTop="1" thickBot="1">
      <c r="A157" s="143" t="s">
        <v>1159</v>
      </c>
      <c r="B157" s="144" t="s">
        <v>2090</v>
      </c>
      <c r="C157" s="139" t="s">
        <v>388</v>
      </c>
      <c r="D157" s="185">
        <f>VLOOKUP('450.8'!A93,'450.8'!A93:N276,14,FALSE)</f>
        <v>243770.55910938518</v>
      </c>
    </row>
    <row r="158" spans="1:4" ht="54" thickTop="1" thickBot="1">
      <c r="A158" s="143" t="s">
        <v>1668</v>
      </c>
      <c r="B158" s="144" t="s">
        <v>1699</v>
      </c>
      <c r="C158" s="139" t="s">
        <v>388</v>
      </c>
      <c r="D158" s="185">
        <f>VLOOKUP('450.10'!A92,'450.10'!A92:N277,14,FALSE)</f>
        <v>280934.74738507252</v>
      </c>
    </row>
    <row r="159" spans="1:4" ht="54" thickTop="1" thickBot="1">
      <c r="A159" s="143" t="s">
        <v>1670</v>
      </c>
      <c r="B159" s="144" t="s">
        <v>1700</v>
      </c>
      <c r="C159" s="139" t="s">
        <v>388</v>
      </c>
      <c r="D159" s="185">
        <f>VLOOKUP('450.11'!A92,'450.11'!A92:N278,14,FALSE)</f>
        <v>280934.74738507252</v>
      </c>
    </row>
    <row r="160" spans="1:4" ht="54" thickTop="1" thickBot="1">
      <c r="A160" s="143" t="s">
        <v>1672</v>
      </c>
      <c r="B160" s="144" t="s">
        <v>1701</v>
      </c>
      <c r="C160" s="139" t="s">
        <v>388</v>
      </c>
      <c r="D160" s="185">
        <f>VLOOKUP('450.12'!A92,'450.11'!A92:N279,14,FALSE)</f>
        <v>280934.74738507252</v>
      </c>
    </row>
    <row r="161" spans="1:4" ht="54" thickTop="1" thickBot="1">
      <c r="A161" s="143" t="s">
        <v>1160</v>
      </c>
      <c r="B161" s="144" t="s">
        <v>2091</v>
      </c>
      <c r="C161" s="139" t="s">
        <v>388</v>
      </c>
      <c r="D161" s="185">
        <f>VLOOKUP('451.1'!A92,'451.1'!A92:N280,14,FALSE)</f>
        <v>243599.93410938518</v>
      </c>
    </row>
    <row r="162" spans="1:4" ht="54" thickTop="1" thickBot="1">
      <c r="A162" s="143" t="s">
        <v>1161</v>
      </c>
      <c r="B162" s="144" t="s">
        <v>2092</v>
      </c>
      <c r="C162" s="139" t="s">
        <v>388</v>
      </c>
      <c r="D162" s="185">
        <f>VLOOKUP('451.2'!A93,'451.2'!A93:N281,14,FALSE)</f>
        <v>243770.55910938518</v>
      </c>
    </row>
    <row r="163" spans="1:4" ht="54" thickTop="1" thickBot="1">
      <c r="A163" s="143" t="s">
        <v>1162</v>
      </c>
      <c r="B163" s="144" t="s">
        <v>2093</v>
      </c>
      <c r="C163" s="139" t="s">
        <v>388</v>
      </c>
      <c r="D163" s="185">
        <f>VLOOKUP('451.3'!A92,'451.3'!A92:N282,14,FALSE)</f>
        <v>243770.55910938518</v>
      </c>
    </row>
    <row r="164" spans="1:4" ht="54" thickTop="1" thickBot="1">
      <c r="A164" s="143" t="s">
        <v>1163</v>
      </c>
      <c r="B164" s="144" t="s">
        <v>2094</v>
      </c>
      <c r="C164" s="139" t="s">
        <v>388</v>
      </c>
      <c r="D164" s="185">
        <f>VLOOKUP('451.4'!A92,'451.4'!A92:N283,14,FALSE)</f>
        <v>280934.74738507252</v>
      </c>
    </row>
    <row r="165" spans="1:4" ht="54" thickTop="1" thickBot="1">
      <c r="A165" s="143" t="s">
        <v>1164</v>
      </c>
      <c r="B165" s="144" t="s">
        <v>2095</v>
      </c>
      <c r="C165" s="139" t="s">
        <v>388</v>
      </c>
      <c r="D165" s="185">
        <f>VLOOKUP('452.1'!A93,'452.1'!A93:N284,14,FALSE)</f>
        <v>243770.55910938518</v>
      </c>
    </row>
    <row r="166" spans="1:4" ht="54" thickTop="1" thickBot="1">
      <c r="A166" s="143" t="s">
        <v>1165</v>
      </c>
      <c r="B166" s="144" t="s">
        <v>2096</v>
      </c>
      <c r="C166" s="139" t="s">
        <v>388</v>
      </c>
      <c r="D166" s="185">
        <f>VLOOKUP('452.2'!A93,'452.2'!A93:N285,14,FALSE)</f>
        <v>243770.55910938518</v>
      </c>
    </row>
    <row r="167" spans="1:4" ht="54" thickTop="1" thickBot="1">
      <c r="A167" s="143" t="s">
        <v>1166</v>
      </c>
      <c r="B167" s="144" t="s">
        <v>2097</v>
      </c>
      <c r="C167" s="139" t="s">
        <v>388</v>
      </c>
      <c r="D167" s="185">
        <f>VLOOKUP('452.3'!A92,'452.3'!A92:N286,14,FALSE)</f>
        <v>244067.93410938518</v>
      </c>
    </row>
    <row r="168" spans="1:4" ht="54" thickTop="1" thickBot="1">
      <c r="A168" s="143" t="s">
        <v>1167</v>
      </c>
      <c r="B168" s="144" t="s">
        <v>2098</v>
      </c>
      <c r="C168" s="139" t="s">
        <v>388</v>
      </c>
      <c r="D168" s="185">
        <f>VLOOKUP('452.4'!A93,'452.4'!A93:N287,14,FALSE)</f>
        <v>243770.55910938518</v>
      </c>
    </row>
    <row r="169" spans="1:4" ht="54" thickTop="1" thickBot="1">
      <c r="A169" s="143" t="s">
        <v>1168</v>
      </c>
      <c r="B169" s="144" t="s">
        <v>1298</v>
      </c>
      <c r="C169" s="139" t="s">
        <v>388</v>
      </c>
      <c r="D169" s="185">
        <f>VLOOKUP('453.1'!A92,'453.1'!A92:N288,14,FALSE)</f>
        <v>243883.23013667253</v>
      </c>
    </row>
    <row r="170" spans="1:4" ht="54" thickTop="1" thickBot="1">
      <c r="A170" s="143" t="s">
        <v>1169</v>
      </c>
      <c r="B170" s="144" t="s">
        <v>2099</v>
      </c>
      <c r="C170" s="139" t="s">
        <v>233</v>
      </c>
      <c r="D170" s="185">
        <f>VLOOKUP('460.1'!A87,'460.1'!A87:N289,14,FALSE)</f>
        <v>5737.6594039386682</v>
      </c>
    </row>
    <row r="171" spans="1:4" ht="54" thickTop="1" thickBot="1">
      <c r="A171" s="204" t="s">
        <v>2123</v>
      </c>
      <c r="B171" s="144" t="s">
        <v>2179</v>
      </c>
      <c r="C171" s="139" t="s">
        <v>233</v>
      </c>
      <c r="D171" s="185">
        <f>VLOOKUP('460.2'!A87,'460.2'!A87:N290,14,FALSE)</f>
        <v>2868.8297019693341</v>
      </c>
    </row>
    <row r="172" spans="1:4" ht="51.75" customHeight="1" thickTop="1" thickBot="1">
      <c r="A172" s="143" t="s">
        <v>1170</v>
      </c>
      <c r="B172" s="144" t="s">
        <v>1299</v>
      </c>
      <c r="C172" s="139" t="s">
        <v>388</v>
      </c>
      <c r="D172" s="185">
        <f>VLOOKUP('461.1'!A87,'461.1'!A87:N291,14,FALSE)</f>
        <v>91647.485885157032</v>
      </c>
    </row>
    <row r="173" spans="1:4" ht="54" thickTop="1" thickBot="1">
      <c r="A173" s="143" t="s">
        <v>1171</v>
      </c>
      <c r="B173" s="144" t="s">
        <v>1300</v>
      </c>
      <c r="C173" s="139" t="s">
        <v>388</v>
      </c>
      <c r="D173" s="185">
        <f>VLOOKUP('461.2'!A89,'461.2'!A89:N294,14,FALSE)</f>
        <v>108991.75457098888</v>
      </c>
    </row>
    <row r="174" spans="1:4" ht="54" thickTop="1" thickBot="1">
      <c r="A174" s="143" t="s">
        <v>1682</v>
      </c>
      <c r="B174" s="144" t="s">
        <v>2184</v>
      </c>
      <c r="C174" s="139" t="s">
        <v>388</v>
      </c>
      <c r="D174" s="185">
        <f>VLOOKUP('462.1.1'!A88,'462.1.1'!A88:N293,14,FALSE)</f>
        <v>163248.880653609</v>
      </c>
    </row>
    <row r="175" spans="1:4" ht="54" thickTop="1" thickBot="1">
      <c r="A175" s="143" t="s">
        <v>1683</v>
      </c>
      <c r="B175" s="144" t="s">
        <v>2185</v>
      </c>
      <c r="C175" s="139" t="s">
        <v>388</v>
      </c>
      <c r="D175" s="185">
        <f>VLOOKUP('462.1.2'!A88,'462.1.2'!A88:N294,14,FALSE)</f>
        <v>159416.4320385622</v>
      </c>
    </row>
    <row r="176" spans="1:4" ht="54" thickTop="1" thickBot="1">
      <c r="A176" s="143" t="s">
        <v>1684</v>
      </c>
      <c r="B176" s="144" t="s">
        <v>2188</v>
      </c>
      <c r="C176" s="139" t="s">
        <v>388</v>
      </c>
      <c r="D176" s="185">
        <f>VLOOKUP('462.2.1'!A88,'462.2.1'!A88:N295,14,FALSE)</f>
        <v>176807.75395626496</v>
      </c>
    </row>
    <row r="177" spans="1:4" ht="54" thickTop="1" thickBot="1">
      <c r="A177" s="143" t="s">
        <v>1685</v>
      </c>
      <c r="B177" s="144" t="s">
        <v>2189</v>
      </c>
      <c r="C177" s="139" t="s">
        <v>388</v>
      </c>
      <c r="D177" s="185">
        <f>VLOOKUP('462.2.2'!A88,'462.2.2'!A88:N296,14,FALSE)</f>
        <v>172975.30534121813</v>
      </c>
    </row>
    <row r="178" spans="1:4" ht="54" thickTop="1" thickBot="1">
      <c r="A178" s="143" t="s">
        <v>1172</v>
      </c>
      <c r="B178" s="144" t="s">
        <v>1702</v>
      </c>
      <c r="C178" s="139" t="s">
        <v>233</v>
      </c>
      <c r="D178" s="185">
        <f>VLOOKUP('464.1'!A88,'464.1'!A88:N297,14,FALSE)</f>
        <v>7439.5627645478362</v>
      </c>
    </row>
    <row r="179" spans="1:4" ht="54" thickTop="1" thickBot="1">
      <c r="A179" s="143" t="s">
        <v>1173</v>
      </c>
      <c r="B179" s="144" t="s">
        <v>1703</v>
      </c>
      <c r="C179" s="139" t="s">
        <v>388</v>
      </c>
      <c r="D179" s="185">
        <f>VLOOKUP('465.1'!A92,'465.1'!A92:N298,14,FALSE)</f>
        <v>76329.202076973554</v>
      </c>
    </row>
    <row r="180" spans="1:4" ht="54" thickTop="1" thickBot="1">
      <c r="A180" s="143" t="s">
        <v>1686</v>
      </c>
      <c r="B180" s="144" t="s">
        <v>1704</v>
      </c>
      <c r="C180" s="139" t="s">
        <v>388</v>
      </c>
      <c r="D180" s="185">
        <f>VLOOKUP('465.2'!A92,'465.2'!A92:N299,14,FALSE)</f>
        <v>27273.234938344489</v>
      </c>
    </row>
    <row r="181" spans="1:4" ht="54" thickTop="1" thickBot="1">
      <c r="A181" s="143" t="s">
        <v>1174</v>
      </c>
      <c r="B181" s="144" t="s">
        <v>1705</v>
      </c>
      <c r="C181" s="139" t="s">
        <v>144</v>
      </c>
      <c r="D181" s="185">
        <f>VLOOKUP('466.1'!A92,'466.1'!A92:N300,14,FALSE)</f>
        <v>3327.6618023850378</v>
      </c>
    </row>
    <row r="182" spans="1:4" ht="54" thickTop="1" thickBot="1">
      <c r="A182" s="143" t="s">
        <v>1175</v>
      </c>
      <c r="B182" s="144" t="s">
        <v>1706</v>
      </c>
      <c r="C182" s="139" t="s">
        <v>144</v>
      </c>
      <c r="D182" s="185">
        <f>VLOOKUP('466.2'!A96,'466.2'!A96:N301,14,FALSE)</f>
        <v>3840.3298643146313</v>
      </c>
    </row>
    <row r="183" spans="1:4" ht="54" thickTop="1" thickBot="1">
      <c r="A183" s="145" t="s">
        <v>1176</v>
      </c>
      <c r="B183" s="146" t="s">
        <v>1819</v>
      </c>
      <c r="C183" s="139" t="s">
        <v>388</v>
      </c>
      <c r="D183" s="185">
        <f ca="1">VLOOKUP('500.1'!A95,'500.1'!A95:N302,14,FALSE)</f>
        <v>733375.08442452527</v>
      </c>
    </row>
    <row r="184" spans="1:4" ht="54" thickTop="1" thickBot="1">
      <c r="A184" s="143" t="s">
        <v>1708</v>
      </c>
      <c r="B184" s="144" t="s">
        <v>1820</v>
      </c>
      <c r="C184" s="139" t="s">
        <v>388</v>
      </c>
      <c r="D184" s="185">
        <f ca="1">VLOOKUP('500.2'!A95,'500.2'!A95:N303,14,FALSE)</f>
        <v>745061.76108077983</v>
      </c>
    </row>
    <row r="185" spans="1:4" ht="54" thickTop="1" thickBot="1">
      <c r="A185" s="143" t="s">
        <v>1177</v>
      </c>
      <c r="B185" s="144" t="s">
        <v>1959</v>
      </c>
      <c r="C185" s="139" t="s">
        <v>377</v>
      </c>
      <c r="D185" s="185">
        <f>VLOOKUP('501.1'!A88,'501.1'!A88:N304,14,FALSE)</f>
        <v>564.95514663768517</v>
      </c>
    </row>
    <row r="186" spans="1:4" ht="55.2" thickTop="1" thickBot="1">
      <c r="A186" s="143" t="s">
        <v>1710</v>
      </c>
      <c r="B186" s="144" t="s">
        <v>1960</v>
      </c>
      <c r="C186" s="139" t="s">
        <v>377</v>
      </c>
      <c r="D186" s="185">
        <f>VLOOKUP('501.10'!A88,'501.10'!A88:N305,14,FALSE)</f>
        <v>649.41372149926792</v>
      </c>
    </row>
    <row r="187" spans="1:4" ht="55.2" thickTop="1" thickBot="1">
      <c r="A187" s="143" t="s">
        <v>1711</v>
      </c>
      <c r="B187" s="144" t="s">
        <v>1961</v>
      </c>
      <c r="C187" s="139" t="s">
        <v>377</v>
      </c>
      <c r="D187" s="185">
        <f>VLOOKUP('501.20'!A88,'501.20'!A88:N306,14,FALSE)</f>
        <v>667.96490022602507</v>
      </c>
    </row>
    <row r="188" spans="1:4" ht="54" thickTop="1" thickBot="1">
      <c r="A188" s="143" t="s">
        <v>1712</v>
      </c>
      <c r="B188" s="144" t="s">
        <v>1821</v>
      </c>
      <c r="C188" s="139" t="s">
        <v>388</v>
      </c>
      <c r="D188" s="185">
        <f>VLOOKUP('505.1'!A84,'505.1'!A84:N307,14,FALSE)</f>
        <v>699094.57653190952</v>
      </c>
    </row>
    <row r="189" spans="1:4" ht="54" thickTop="1" thickBot="1">
      <c r="A189" s="143" t="s">
        <v>1178</v>
      </c>
      <c r="B189" s="144" t="s">
        <v>1822</v>
      </c>
      <c r="C189" s="139" t="s">
        <v>233</v>
      </c>
      <c r="D189" s="185">
        <f>VLOOKUP('510.1'!A84,'510.1'!A84:N308,14,FALSE)</f>
        <v>91904.46347099448</v>
      </c>
    </row>
    <row r="190" spans="1:4" ht="54" thickTop="1" thickBot="1">
      <c r="A190" s="143" t="s">
        <v>1716</v>
      </c>
      <c r="B190" s="144" t="s">
        <v>1301</v>
      </c>
      <c r="C190" s="139" t="s">
        <v>388</v>
      </c>
      <c r="D190" s="185">
        <f>VLOOKUP('600.1.1'!A85,'600.1.1'!A85:N311,14,FALSE)</f>
        <v>17652.354061588128</v>
      </c>
    </row>
    <row r="191" spans="1:4" ht="54" thickTop="1" thickBot="1">
      <c r="A191" s="143" t="s">
        <v>1717</v>
      </c>
      <c r="B191" s="144" t="s">
        <v>1823</v>
      </c>
      <c r="C191" s="139" t="s">
        <v>388</v>
      </c>
      <c r="D191" s="185">
        <f>VLOOKUP('600.2.1'!A88,'600.2.1'!A88:N310,14,FALSE)</f>
        <v>78876.411916009267</v>
      </c>
    </row>
    <row r="192" spans="1:4" ht="54" thickTop="1" thickBot="1">
      <c r="A192" s="143" t="s">
        <v>1718</v>
      </c>
      <c r="B192" s="144" t="s">
        <v>1824</v>
      </c>
      <c r="C192" s="139" t="s">
        <v>388</v>
      </c>
      <c r="D192" s="185">
        <f>VLOOKUP('600.2.2'!A90,'600.2.2'!A90:N312,14,FALSE)</f>
        <v>118607.16293190187</v>
      </c>
    </row>
    <row r="193" spans="1:4" ht="54" thickTop="1" thickBot="1">
      <c r="A193" s="143" t="s">
        <v>1719</v>
      </c>
      <c r="B193" s="144" t="s">
        <v>1825</v>
      </c>
      <c r="C193" s="139" t="s">
        <v>388</v>
      </c>
      <c r="D193" s="185">
        <f>VLOOKUP('600.2.3'!A89,'600.2.3'!A89:N312,14,FALSE)</f>
        <v>17226.118682529381</v>
      </c>
    </row>
    <row r="194" spans="1:4" ht="54" thickTop="1" thickBot="1">
      <c r="A194" s="143" t="s">
        <v>1720</v>
      </c>
      <c r="B194" s="144" t="s">
        <v>1826</v>
      </c>
      <c r="C194" s="139" t="s">
        <v>388</v>
      </c>
      <c r="D194" s="185">
        <f>VLOOKUP('600.2.4'!A88,'600.2.4'!A88:N312,14,FALSE)</f>
        <v>23108.234691458951</v>
      </c>
    </row>
    <row r="195" spans="1:4" ht="54" thickTop="1" thickBot="1">
      <c r="A195" s="143" t="s">
        <v>1179</v>
      </c>
      <c r="B195" s="144" t="s">
        <v>2200</v>
      </c>
      <c r="C195" s="139" t="s">
        <v>388</v>
      </c>
      <c r="D195" s="185">
        <f>VLOOKUP('610.1'!A89,'610.1'!A89:N314,14,FALSE)</f>
        <v>46974.181976367501</v>
      </c>
    </row>
    <row r="196" spans="1:4" ht="54" thickTop="1" thickBot="1">
      <c r="A196" s="143" t="s">
        <v>1180</v>
      </c>
      <c r="B196" s="144" t="s">
        <v>1827</v>
      </c>
      <c r="C196" s="139" t="s">
        <v>388</v>
      </c>
      <c r="D196" s="185">
        <f>VLOOKUP('610.2'!A89,'610.2'!A89:N315,14,FALSE)</f>
        <v>44822.461184614898</v>
      </c>
    </row>
    <row r="197" spans="1:4" ht="54" thickTop="1" thickBot="1">
      <c r="A197" s="143" t="s">
        <v>1722</v>
      </c>
      <c r="B197" s="144" t="s">
        <v>1828</v>
      </c>
      <c r="C197" s="139" t="s">
        <v>388</v>
      </c>
      <c r="D197" s="185">
        <f>VLOOKUP('610.3'!A89,'610.3'!A89:N316,14,FALSE)</f>
        <v>100886.32487038104</v>
      </c>
    </row>
    <row r="198" spans="1:4" ht="54" thickTop="1" thickBot="1">
      <c r="A198" s="143" t="s">
        <v>1724</v>
      </c>
      <c r="B198" s="144" t="s">
        <v>1829</v>
      </c>
      <c r="C198" s="139" t="s">
        <v>388</v>
      </c>
      <c r="D198" s="185">
        <f>VLOOKUP('610.4'!A89,'610.4'!A89:N317,14,FALSE)</f>
        <v>108205.82858331615</v>
      </c>
    </row>
    <row r="199" spans="1:4" ht="54" thickTop="1" thickBot="1">
      <c r="A199" s="143" t="s">
        <v>1726</v>
      </c>
      <c r="B199" s="144" t="s">
        <v>1302</v>
      </c>
      <c r="C199" s="139" t="s">
        <v>388</v>
      </c>
      <c r="D199" s="185">
        <f>VLOOKUP('610.5'!A89,'610.5'!A89:N318,14,FALSE)</f>
        <v>93268.40096870478</v>
      </c>
    </row>
    <row r="200" spans="1:4" ht="54" thickTop="1" thickBot="1">
      <c r="A200" s="143" t="s">
        <v>1728</v>
      </c>
      <c r="B200" s="144" t="s">
        <v>1830</v>
      </c>
      <c r="C200" s="139" t="s">
        <v>388</v>
      </c>
      <c r="D200" s="185">
        <f>VLOOKUP('610.6'!A89,'610.6'!A89:N319,14,FALSE)</f>
        <v>120099.46122931995</v>
      </c>
    </row>
    <row r="201" spans="1:4" ht="54" thickTop="1" thickBot="1">
      <c r="A201" s="143" t="s">
        <v>1730</v>
      </c>
      <c r="B201" s="144" t="s">
        <v>1831</v>
      </c>
      <c r="C201" s="139" t="s">
        <v>388</v>
      </c>
      <c r="D201" s="185">
        <f>VLOOKUP('610.7'!A89,'610.7'!A89:N320,14,FALSE)</f>
        <v>85172.798045578616</v>
      </c>
    </row>
    <row r="202" spans="1:4" ht="54" thickTop="1" thickBot="1">
      <c r="A202" s="143" t="s">
        <v>1181</v>
      </c>
      <c r="B202" s="144" t="s">
        <v>1832</v>
      </c>
      <c r="C202" s="139" t="s">
        <v>144</v>
      </c>
      <c r="D202" s="185">
        <f>VLOOKUP('620.1'!A88,'620.1'!A88:N321,14,FALSE)</f>
        <v>263088.9514160559</v>
      </c>
    </row>
    <row r="203" spans="1:4" ht="54" thickTop="1" thickBot="1">
      <c r="A203" s="143" t="s">
        <v>1182</v>
      </c>
      <c r="B203" s="144" t="s">
        <v>1962</v>
      </c>
      <c r="C203" s="139" t="s">
        <v>144</v>
      </c>
      <c r="D203" s="185">
        <f>VLOOKUP('620.2'!A88,'620.2'!A88:N322,14,FALSE)</f>
        <v>263088.9514160559</v>
      </c>
    </row>
    <row r="204" spans="1:4" ht="54" thickTop="1" thickBot="1">
      <c r="A204" s="143" t="s">
        <v>1183</v>
      </c>
      <c r="B204" s="144" t="s">
        <v>1833</v>
      </c>
      <c r="C204" s="139" t="s">
        <v>1929</v>
      </c>
      <c r="D204" s="185">
        <f>VLOOKUP('620.3'!A93,'620.3'!A93:N323,14,FALSE)</f>
        <v>56461620.887691483</v>
      </c>
    </row>
    <row r="205" spans="1:4" ht="54" thickTop="1" thickBot="1">
      <c r="A205" s="143" t="s">
        <v>1734</v>
      </c>
      <c r="B205" s="144" t="s">
        <v>1834</v>
      </c>
      <c r="C205" s="139" t="s">
        <v>144</v>
      </c>
      <c r="D205" s="185">
        <f>VLOOKUP('621.1.1'!A95,'621.1.1'!A95:N325,14,FALSE)</f>
        <v>1791484.9877191766</v>
      </c>
    </row>
    <row r="206" spans="1:4" ht="54" thickTop="1" thickBot="1">
      <c r="A206" s="143" t="s">
        <v>1736</v>
      </c>
      <c r="B206" s="144" t="s">
        <v>1835</v>
      </c>
      <c r="C206" s="139" t="s">
        <v>144</v>
      </c>
      <c r="D206" s="185">
        <f>VLOOKUP('621.1.2'!A99,'621.1.2'!A99:N326,14,FALSE)</f>
        <v>3011344.6207005754</v>
      </c>
    </row>
    <row r="207" spans="1:4" ht="54" thickTop="1" thickBot="1">
      <c r="A207" s="143" t="s">
        <v>1184</v>
      </c>
      <c r="B207" s="144" t="s">
        <v>1836</v>
      </c>
      <c r="C207" s="139" t="s">
        <v>388</v>
      </c>
      <c r="D207" s="185">
        <f>VLOOKUP('621.2'!A89,'621.2'!A89:N326,14,FALSE)</f>
        <v>2103953.94149047</v>
      </c>
    </row>
    <row r="208" spans="1:4" ht="54" thickTop="1" thickBot="1">
      <c r="A208" s="143" t="s">
        <v>1185</v>
      </c>
      <c r="B208" s="144" t="s">
        <v>1837</v>
      </c>
      <c r="C208" s="139" t="s">
        <v>144</v>
      </c>
      <c r="D208" s="185">
        <f>VLOOKUP('621.3'!A93,'621.3'!A93:N327,14,FALSE)</f>
        <v>54380837.215303704</v>
      </c>
    </row>
    <row r="209" spans="1:4" ht="54" thickTop="1" thickBot="1">
      <c r="A209" s="143" t="s">
        <v>1186</v>
      </c>
      <c r="B209" s="144" t="s">
        <v>1838</v>
      </c>
      <c r="C209" s="139" t="s">
        <v>388</v>
      </c>
      <c r="D209" s="185">
        <f>VLOOKUP('621.4'!A93,'621.4'!A93:N328,14,FALSE)</f>
        <v>48804334.514198288</v>
      </c>
    </row>
    <row r="210" spans="1:4" ht="54" thickTop="1" thickBot="1">
      <c r="A210" s="143" t="s">
        <v>1187</v>
      </c>
      <c r="B210" s="144" t="s">
        <v>1839</v>
      </c>
      <c r="C210" s="139" t="s">
        <v>144</v>
      </c>
      <c r="D210" s="185">
        <f>VLOOKUP('621.5'!A89,'621.5'!A89:N329,14,FALSE)</f>
        <v>4656043.0642933669</v>
      </c>
    </row>
    <row r="211" spans="1:4" ht="54" thickTop="1" thickBot="1">
      <c r="A211" s="143" t="s">
        <v>1740</v>
      </c>
      <c r="B211" s="144" t="s">
        <v>1840</v>
      </c>
      <c r="C211" s="139" t="s">
        <v>144</v>
      </c>
      <c r="D211" s="185">
        <f>VLOOKUP('621.5.1'!A89,'621.5.1'!A89:N330,14,FALSE)</f>
        <v>539239.28646563063</v>
      </c>
    </row>
    <row r="212" spans="1:4" ht="54" thickTop="1" thickBot="1">
      <c r="A212" s="143" t="s">
        <v>1188</v>
      </c>
      <c r="B212" s="144" t="s">
        <v>1841</v>
      </c>
      <c r="C212" s="139" t="s">
        <v>1929</v>
      </c>
      <c r="D212" s="185">
        <f>VLOOKUP('621.6'!A98,'621.6'!A98:N331,14,FALSE)</f>
        <v>58294517.666361228</v>
      </c>
    </row>
    <row r="213" spans="1:4" ht="54" thickTop="1" thickBot="1">
      <c r="A213" s="143" t="s">
        <v>1815</v>
      </c>
      <c r="B213" s="144" t="s">
        <v>1842</v>
      </c>
      <c r="C213" s="139" t="s">
        <v>1929</v>
      </c>
      <c r="D213" s="185">
        <f>VLOOKUP('621.7'!A89,'621.7'!A89:N332,14,FALSE)</f>
        <v>2624503.633840363</v>
      </c>
    </row>
    <row r="214" spans="1:4" ht="54" thickTop="1" thickBot="1">
      <c r="A214" s="143" t="s">
        <v>1189</v>
      </c>
      <c r="B214" s="144" t="s">
        <v>2100</v>
      </c>
      <c r="C214" s="139" t="s">
        <v>233</v>
      </c>
      <c r="D214" s="185">
        <f>VLOOKUP('622.1'!A89,'622.1'!A89:N333,14,FALSE)</f>
        <v>80518.66719099581</v>
      </c>
    </row>
    <row r="215" spans="1:4" ht="54" thickTop="1" thickBot="1">
      <c r="A215" s="143" t="s">
        <v>1190</v>
      </c>
      <c r="B215" s="144" t="s">
        <v>1843</v>
      </c>
      <c r="C215" s="139" t="s">
        <v>233</v>
      </c>
      <c r="D215" s="185">
        <f>VLOOKUP('622.2'!A89,'622.2'!A89:N335,14,FALSE)</f>
        <v>272110.82332572754</v>
      </c>
    </row>
    <row r="216" spans="1:4" ht="54" thickTop="1" thickBot="1">
      <c r="A216" s="143" t="s">
        <v>1191</v>
      </c>
      <c r="B216" s="144" t="s">
        <v>1844</v>
      </c>
      <c r="C216" s="139" t="s">
        <v>233</v>
      </c>
      <c r="D216" s="185">
        <f>VLOOKUP('622.3'!A89,'622.3'!A89:N336,14,FALSE)</f>
        <v>656158.476303556</v>
      </c>
    </row>
    <row r="217" spans="1:4" ht="54" thickTop="1" thickBot="1">
      <c r="A217" s="143" t="s">
        <v>1192</v>
      </c>
      <c r="B217" s="144" t="s">
        <v>1845</v>
      </c>
      <c r="C217" s="139" t="s">
        <v>233</v>
      </c>
      <c r="D217" s="185">
        <f>VLOOKUP('622.4'!A89,'622.4'!A89:N337,14,FALSE)</f>
        <v>676249.84108441521</v>
      </c>
    </row>
    <row r="218" spans="1:4" ht="54" thickTop="1" thickBot="1">
      <c r="A218" s="143" t="s">
        <v>1193</v>
      </c>
      <c r="B218" s="144" t="s">
        <v>1846</v>
      </c>
      <c r="C218" s="139" t="s">
        <v>144</v>
      </c>
      <c r="D218" s="185">
        <f>VLOOKUP('622.5'!A89,'622.5'!A89:N338,14,FALSE)</f>
        <v>65860.423047058968</v>
      </c>
    </row>
    <row r="219" spans="1:4" ht="54" thickTop="1" thickBot="1">
      <c r="A219" s="143" t="s">
        <v>1194</v>
      </c>
      <c r="B219" s="144" t="s">
        <v>1847</v>
      </c>
      <c r="C219" s="139" t="s">
        <v>144</v>
      </c>
      <c r="D219" s="185">
        <f>VLOOKUP('623.1'!A103,'623.1'!A103:N339,14,FALSE)</f>
        <v>344739.82857979502</v>
      </c>
    </row>
    <row r="220" spans="1:4" ht="54" thickTop="1" thickBot="1">
      <c r="A220" s="143" t="s">
        <v>1195</v>
      </c>
      <c r="B220" s="144" t="s">
        <v>1303</v>
      </c>
      <c r="C220" s="139" t="s">
        <v>2101</v>
      </c>
      <c r="D220" s="185">
        <f>VLOOKUP('623.2'!A89,'623.2'!A89:N340,14,FALSE)</f>
        <v>1750864.779730537</v>
      </c>
    </row>
    <row r="221" spans="1:4" ht="54" thickTop="1" thickBot="1">
      <c r="A221" s="143" t="s">
        <v>1196</v>
      </c>
      <c r="B221" s="144" t="s">
        <v>2220</v>
      </c>
      <c r="C221" s="139" t="s">
        <v>388</v>
      </c>
      <c r="D221" s="185">
        <f>VLOOKUP('630.1'!A89,'630.1'!A89:N341,14,FALSE)</f>
        <v>1066163.9692152804</v>
      </c>
    </row>
    <row r="222" spans="1:4" ht="54" thickTop="1" thickBot="1">
      <c r="A222" s="143" t="s">
        <v>1197</v>
      </c>
      <c r="B222" s="144" t="s">
        <v>2221</v>
      </c>
      <c r="C222" s="139" t="s">
        <v>388</v>
      </c>
      <c r="D222" s="185">
        <f>VLOOKUP('630.2'!A89,'630.2'!A89:N342,14,FALSE)</f>
        <v>1026070.1929517875</v>
      </c>
    </row>
    <row r="223" spans="1:4" ht="54" thickTop="1" thickBot="1">
      <c r="A223" s="143" t="s">
        <v>1198</v>
      </c>
      <c r="B223" s="144" t="s">
        <v>2222</v>
      </c>
      <c r="C223" s="139" t="s">
        <v>388</v>
      </c>
      <c r="D223" s="185">
        <f>VLOOKUP('630.3'!A89,'630.3'!A89:N343,14,FALSE)</f>
        <v>732770.98004316632</v>
      </c>
    </row>
    <row r="224" spans="1:4" ht="54" thickTop="1" thickBot="1">
      <c r="A224" s="143" t="s">
        <v>1199</v>
      </c>
      <c r="B224" s="144" t="s">
        <v>2223</v>
      </c>
      <c r="C224" s="139" t="s">
        <v>388</v>
      </c>
      <c r="D224" s="185">
        <f>VLOOKUP('630.4'!A89,'630.4'!A89:N344,14,FALSE)</f>
        <v>646805.77818595339</v>
      </c>
    </row>
    <row r="225" spans="1:4" ht="54" thickTop="1" thickBot="1">
      <c r="A225" s="143" t="s">
        <v>1200</v>
      </c>
      <c r="B225" s="144" t="s">
        <v>2224</v>
      </c>
      <c r="C225" s="139" t="s">
        <v>388</v>
      </c>
      <c r="D225" s="185">
        <f>VLOOKUP('630.5'!A93,'630.5'!A93:N345,14,FALSE)</f>
        <v>449578.12326161691</v>
      </c>
    </row>
    <row r="226" spans="1:4" ht="54" thickTop="1" thickBot="1">
      <c r="A226" s="143" t="s">
        <v>1201</v>
      </c>
      <c r="B226" s="144" t="s">
        <v>2225</v>
      </c>
      <c r="C226" s="139" t="s">
        <v>388</v>
      </c>
      <c r="D226" s="185">
        <f>VLOOKUP('630.6'!A93,'630.6'!A89:N346,14,FALSE)</f>
        <v>389643.61404435884</v>
      </c>
    </row>
    <row r="227" spans="1:4" ht="54" thickTop="1" thickBot="1">
      <c r="A227" s="143" t="s">
        <v>1202</v>
      </c>
      <c r="B227" s="144" t="s">
        <v>2226</v>
      </c>
      <c r="C227" s="139" t="s">
        <v>388</v>
      </c>
      <c r="D227" s="185">
        <f>VLOOKUP('630.7'!A93,'630.7'!A90:N347,14,FALSE)</f>
        <v>277466.15063020517</v>
      </c>
    </row>
    <row r="228" spans="1:4" ht="54" thickTop="1" thickBot="1">
      <c r="A228" s="143" t="s">
        <v>1203</v>
      </c>
      <c r="B228" s="144" t="s">
        <v>1848</v>
      </c>
      <c r="C228" s="139" t="s">
        <v>144</v>
      </c>
      <c r="D228" s="185">
        <f>VLOOKUP('632.1'!A90,'632.1'!A90:N349,14,FALSE)</f>
        <v>317905.67543911154</v>
      </c>
    </row>
    <row r="229" spans="1:4" ht="54" thickTop="1" thickBot="1">
      <c r="A229" s="143" t="s">
        <v>1743</v>
      </c>
      <c r="B229" s="144" t="s">
        <v>1849</v>
      </c>
      <c r="C229" s="139" t="s">
        <v>144</v>
      </c>
      <c r="D229" s="185">
        <f>VLOOKUP('632.2'!A90,'632.2'!A90:N350,14,FALSE)</f>
        <v>324582.6525817709</v>
      </c>
    </row>
    <row r="230" spans="1:4" ht="54" thickTop="1" thickBot="1">
      <c r="A230" s="143" t="s">
        <v>1746</v>
      </c>
      <c r="B230" s="144" t="s">
        <v>1850</v>
      </c>
      <c r="C230" s="139" t="s">
        <v>377</v>
      </c>
      <c r="D230" s="185">
        <f>VLOOKUP('640.1'!A90,'640.1'!A90:N351,14,FALSE)</f>
        <v>4141.6734533028039</v>
      </c>
    </row>
    <row r="231" spans="1:4" ht="54" thickTop="1" thickBot="1">
      <c r="A231" s="143" t="s">
        <v>1747</v>
      </c>
      <c r="B231" s="144" t="s">
        <v>1851</v>
      </c>
      <c r="C231" s="139" t="s">
        <v>377</v>
      </c>
      <c r="D231" s="185">
        <f>VLOOKUP('640.2'!A90,'640.2'!A90:N352,14,FALSE)</f>
        <v>4182.4316166586414</v>
      </c>
    </row>
    <row r="232" spans="1:4" ht="54" thickTop="1" thickBot="1">
      <c r="A232" s="143" t="s">
        <v>1204</v>
      </c>
      <c r="B232" s="144" t="s">
        <v>1852</v>
      </c>
      <c r="C232" s="139" t="s">
        <v>1748</v>
      </c>
      <c r="D232" s="185">
        <f>VLOOKUP('641.1'!A90,'641.1'!A90:N353,14,FALSE)</f>
        <v>1604.5194186019603</v>
      </c>
    </row>
    <row r="233" spans="1:4" ht="54" thickTop="1" thickBot="1">
      <c r="A233" s="143" t="s">
        <v>1205</v>
      </c>
      <c r="B233" s="144" t="s">
        <v>1852</v>
      </c>
      <c r="C233" s="139" t="s">
        <v>377</v>
      </c>
      <c r="D233" s="185">
        <f>VLOOKUP('641.2'!A90,'641.2'!A90:N354,14,FALSE)</f>
        <v>43035.614578672597</v>
      </c>
    </row>
    <row r="234" spans="1:4" ht="54" thickTop="1" thickBot="1">
      <c r="A234" s="143" t="s">
        <v>1206</v>
      </c>
      <c r="B234" s="144" t="s">
        <v>1853</v>
      </c>
      <c r="C234" s="139" t="s">
        <v>1929</v>
      </c>
      <c r="D234" s="185">
        <f>VLOOKUP('642.1'!A90,'642.1'!A90:N355,14,FALSE)</f>
        <v>560994.10762460728</v>
      </c>
    </row>
    <row r="235" spans="1:4" ht="54" thickTop="1" thickBot="1">
      <c r="A235" s="143" t="s">
        <v>1207</v>
      </c>
      <c r="B235" s="144" t="s">
        <v>1854</v>
      </c>
      <c r="C235" s="139" t="s">
        <v>144</v>
      </c>
      <c r="D235" s="185">
        <f>VLOOKUP('642.2'!A90,'642.2'!A90:N356,14,FALSE)</f>
        <v>53854.636792659294</v>
      </c>
    </row>
    <row r="236" spans="1:4" ht="54" thickTop="1" thickBot="1">
      <c r="A236" s="143" t="s">
        <v>1208</v>
      </c>
      <c r="B236" s="144" t="s">
        <v>1855</v>
      </c>
      <c r="C236" s="139" t="s">
        <v>377</v>
      </c>
      <c r="D236" s="185">
        <f ca="1">VLOOKUP('650.1'!A95,'650.1'!A95:N358,14,FALSE)</f>
        <v>9642.3810710331309</v>
      </c>
    </row>
    <row r="237" spans="1:4" ht="54" thickTop="1" thickBot="1">
      <c r="A237" s="143" t="s">
        <v>1209</v>
      </c>
      <c r="B237" s="144" t="s">
        <v>2233</v>
      </c>
      <c r="C237" s="139" t="s">
        <v>377</v>
      </c>
      <c r="D237" s="185">
        <f ca="1">VLOOKUP('650.2'!A93,'650.2'!A93:N359,14,FALSE)</f>
        <v>7812.1600561542482</v>
      </c>
    </row>
    <row r="238" spans="1:4" ht="54" thickTop="1" thickBot="1">
      <c r="A238" s="143" t="s">
        <v>1210</v>
      </c>
      <c r="B238" s="144" t="s">
        <v>1856</v>
      </c>
      <c r="C238" s="139" t="s">
        <v>377</v>
      </c>
      <c r="D238" s="210">
        <f>VLOOKUP('650.3'!A90,'650.3'!A90:N360,14,FALSE)</f>
        <v>0.55902523413219296</v>
      </c>
    </row>
    <row r="239" spans="1:4" ht="54" thickTop="1" thickBot="1">
      <c r="A239" s="143" t="s">
        <v>1211</v>
      </c>
      <c r="B239" s="144" t="s">
        <v>2237</v>
      </c>
      <c r="C239" s="139" t="s">
        <v>377</v>
      </c>
      <c r="D239" s="185">
        <f>VLOOKUP('650.4'!A93,'650.4'!A93:N361,14,FALSE)</f>
        <v>4295.5082254490571</v>
      </c>
    </row>
    <row r="240" spans="1:4" ht="55.2" thickTop="1" thickBot="1">
      <c r="A240" s="143" t="s">
        <v>1212</v>
      </c>
      <c r="B240" s="144" t="s">
        <v>1857</v>
      </c>
      <c r="C240" s="139" t="s">
        <v>233</v>
      </c>
      <c r="D240" s="185">
        <f>VLOOKUP('660.1'!A87,'660.1'!A87:N362,14,FALSE)</f>
        <v>339140.074962518</v>
      </c>
    </row>
    <row r="241" spans="1:4" ht="73.2" thickTop="1" thickBot="1">
      <c r="A241" s="143" t="s">
        <v>1213</v>
      </c>
      <c r="B241" s="144" t="s">
        <v>1964</v>
      </c>
      <c r="C241" s="139" t="s">
        <v>144</v>
      </c>
      <c r="D241" s="185">
        <f>VLOOKUP('660.2'!A87,'660.2'!A87:N363,14,FALSE)</f>
        <v>391549.56490196346</v>
      </c>
    </row>
    <row r="242" spans="1:4" ht="54" thickTop="1" thickBot="1">
      <c r="A242" s="143" t="s">
        <v>1761</v>
      </c>
      <c r="B242" s="144" t="s">
        <v>1858</v>
      </c>
      <c r="C242" s="139" t="s">
        <v>144</v>
      </c>
      <c r="D242" s="185">
        <f>VLOOKUP('661.1'!A87,'661.1'!A87:N364,14,FALSE)</f>
        <v>701727.32651619217</v>
      </c>
    </row>
    <row r="243" spans="1:4" ht="54" thickTop="1" thickBot="1">
      <c r="A243" s="143" t="s">
        <v>1214</v>
      </c>
      <c r="B243" s="144" t="s">
        <v>1859</v>
      </c>
      <c r="C243" s="139" t="s">
        <v>144</v>
      </c>
      <c r="D243" s="185">
        <f>VLOOKUP('662.1'!A87,'662.1'!A87:N365,14,FALSE)</f>
        <v>304667.10769525962</v>
      </c>
    </row>
    <row r="244" spans="1:4" ht="54" thickTop="1" thickBot="1">
      <c r="A244" s="143" t="s">
        <v>1215</v>
      </c>
      <c r="B244" s="144" t="s">
        <v>1860</v>
      </c>
      <c r="C244" s="139" t="s">
        <v>144</v>
      </c>
      <c r="D244" s="185">
        <f>VLOOKUP('662.2'!A87,'662.2'!A87:N366,14,FALSE)</f>
        <v>330743.11955849547</v>
      </c>
    </row>
    <row r="245" spans="1:4" ht="54" thickTop="1" thickBot="1">
      <c r="A245" s="143" t="s">
        <v>1762</v>
      </c>
      <c r="B245" s="144" t="s">
        <v>1861</v>
      </c>
      <c r="C245" s="139" t="s">
        <v>144</v>
      </c>
      <c r="D245" s="185">
        <f>VLOOKUP('663.1'!A87,'663.1'!A87:N367,14,FALSE)</f>
        <v>16891.607750161667</v>
      </c>
    </row>
    <row r="246" spans="1:4" ht="54" thickTop="1" thickBot="1">
      <c r="A246" s="143" t="s">
        <v>1216</v>
      </c>
      <c r="B246" s="144" t="s">
        <v>1862</v>
      </c>
      <c r="C246" s="139" t="s">
        <v>388</v>
      </c>
      <c r="D246" s="185">
        <f>VLOOKUP('670.1'!A87,'670.1'!A87:N368,14,FALSE)</f>
        <v>235963.3744977715</v>
      </c>
    </row>
    <row r="247" spans="1:4" ht="54" thickTop="1" thickBot="1">
      <c r="A247" s="143" t="s">
        <v>1217</v>
      </c>
      <c r="B247" s="144" t="s">
        <v>1863</v>
      </c>
      <c r="C247" s="139" t="s">
        <v>388</v>
      </c>
      <c r="D247" s="185">
        <f>VLOOKUP('670.2'!A87,'670.2'!A87:N369,14,FALSE)</f>
        <v>263457.7514065943</v>
      </c>
    </row>
    <row r="248" spans="1:4" ht="54" thickTop="1" thickBot="1">
      <c r="A248" s="143" t="s">
        <v>1764</v>
      </c>
      <c r="B248" s="144" t="s">
        <v>1864</v>
      </c>
      <c r="C248" s="139" t="s">
        <v>388</v>
      </c>
      <c r="D248" s="185">
        <f>VLOOKUP('670.3'!A87,'670.3'!A87:N370,14,FALSE)</f>
        <v>272103.72208389489</v>
      </c>
    </row>
    <row r="249" spans="1:4" ht="54" thickTop="1" thickBot="1">
      <c r="A249" s="143" t="s">
        <v>1765</v>
      </c>
      <c r="B249" s="144" t="s">
        <v>1865</v>
      </c>
      <c r="C249" s="139" t="s">
        <v>388</v>
      </c>
      <c r="D249" s="185">
        <f>VLOOKUP('670.4'!A87,'670.4'!A87:N371,14,FALSE)</f>
        <v>272103.72208389489</v>
      </c>
    </row>
    <row r="250" spans="1:4" ht="54" thickTop="1" thickBot="1">
      <c r="A250" s="143" t="s">
        <v>1766</v>
      </c>
      <c r="B250" s="144" t="s">
        <v>1866</v>
      </c>
      <c r="C250" s="139" t="s">
        <v>388</v>
      </c>
      <c r="D250" s="185">
        <f>VLOOKUP('670.5'!A89,'670.5'!A89:N372,14,FALSE)</f>
        <v>307848.57028408739</v>
      </c>
    </row>
    <row r="251" spans="1:4" ht="54" thickTop="1" thickBot="1">
      <c r="A251" s="143" t="s">
        <v>1218</v>
      </c>
      <c r="B251" s="144" t="s">
        <v>1867</v>
      </c>
      <c r="C251" s="139" t="s">
        <v>388</v>
      </c>
      <c r="D251" s="185">
        <f>VLOOKUP('671.1'!A89,'671.1'!A89:N373,14,FALSE)</f>
        <v>561452.0482869572</v>
      </c>
    </row>
    <row r="252" spans="1:4" ht="54" thickTop="1" thickBot="1">
      <c r="A252" s="143" t="s">
        <v>1219</v>
      </c>
      <c r="B252" s="144" t="s">
        <v>1868</v>
      </c>
      <c r="C252" s="139" t="s">
        <v>144</v>
      </c>
      <c r="D252" s="185">
        <f>VLOOKUP('671.2'!A89,'671.2'!A89:N374,14,FALSE)</f>
        <v>43500.219313522779</v>
      </c>
    </row>
    <row r="253" spans="1:4" ht="54" thickTop="1" thickBot="1">
      <c r="A253" s="143" t="s">
        <v>1767</v>
      </c>
      <c r="B253" s="144" t="s">
        <v>1869</v>
      </c>
      <c r="C253" s="139" t="s">
        <v>388</v>
      </c>
      <c r="D253" s="185">
        <f>VLOOKUP('671.3'!A87,'671.3'!A87:N375,14,FALSE)</f>
        <v>595576.67445254535</v>
      </c>
    </row>
    <row r="254" spans="1:4" ht="54" thickTop="1" thickBot="1">
      <c r="A254" s="143" t="s">
        <v>1768</v>
      </c>
      <c r="B254" s="144" t="s">
        <v>1870</v>
      </c>
      <c r="C254" s="139" t="s">
        <v>144</v>
      </c>
      <c r="D254" s="185">
        <f>VLOOKUP('671.4'!A87,'671.4'!A87:N376,14,FALSE)</f>
        <v>46158.499077807079</v>
      </c>
    </row>
    <row r="255" spans="1:4" ht="54" thickTop="1" thickBot="1">
      <c r="A255" s="143" t="s">
        <v>1220</v>
      </c>
      <c r="B255" s="144" t="s">
        <v>1871</v>
      </c>
      <c r="C255" s="139" t="s">
        <v>144</v>
      </c>
      <c r="D255" s="185">
        <f>VLOOKUP('672.1'!A87,'672.1'!A87:N377,14,FALSE)</f>
        <v>41715.139659649547</v>
      </c>
    </row>
    <row r="256" spans="1:4" ht="54" thickTop="1" thickBot="1">
      <c r="A256" s="143" t="s">
        <v>1769</v>
      </c>
      <c r="B256" s="144" t="s">
        <v>1872</v>
      </c>
      <c r="C256" s="139" t="s">
        <v>144</v>
      </c>
      <c r="D256" s="185">
        <f>VLOOKUP('672.2'!A87,'672.2'!A87:N378,14,FALSE)</f>
        <v>59114.223068823958</v>
      </c>
    </row>
    <row r="257" spans="1:4" ht="54" thickTop="1" thickBot="1">
      <c r="A257" s="143" t="s">
        <v>1770</v>
      </c>
      <c r="B257" s="144" t="s">
        <v>1873</v>
      </c>
      <c r="C257" s="139" t="s">
        <v>144</v>
      </c>
      <c r="D257" s="185">
        <f>VLOOKUP('672.3'!A87,'672.3'!A87:N379,14,FALSE)</f>
        <v>43080.772642430136</v>
      </c>
    </row>
    <row r="258" spans="1:4" ht="54" thickTop="1" thickBot="1">
      <c r="A258" s="143" t="s">
        <v>1771</v>
      </c>
      <c r="B258" s="144" t="s">
        <v>1874</v>
      </c>
      <c r="C258" s="139" t="s">
        <v>144</v>
      </c>
      <c r="D258" s="185">
        <f>VLOOKUP('672.4'!A87,'672.3'!A87:N380,14,FALSE)</f>
        <v>43080.772642430136</v>
      </c>
    </row>
    <row r="259" spans="1:4" ht="54" thickTop="1" thickBot="1">
      <c r="A259" s="143" t="s">
        <v>1816</v>
      </c>
      <c r="B259" s="144" t="s">
        <v>1875</v>
      </c>
      <c r="C259" s="139" t="s">
        <v>233</v>
      </c>
      <c r="D259" s="185">
        <f>VLOOKUP('673.1.1'!A87,'673.1.1'!A87:N381,14,FALSE)</f>
        <v>10656.305023003697</v>
      </c>
    </row>
    <row r="260" spans="1:4" ht="54" thickTop="1" thickBot="1">
      <c r="A260" s="143" t="s">
        <v>1817</v>
      </c>
      <c r="B260" s="144" t="s">
        <v>2152</v>
      </c>
      <c r="C260" s="139" t="s">
        <v>233</v>
      </c>
      <c r="D260" s="185">
        <f>VLOOKUP('673.1.2'!A87,'673.1.2'!A87:N382,14,FALSE)</f>
        <v>9119.4291150669815</v>
      </c>
    </row>
    <row r="261" spans="1:4" ht="54" thickTop="1" thickBot="1">
      <c r="A261" s="143" t="s">
        <v>1221</v>
      </c>
      <c r="B261" s="144" t="s">
        <v>1876</v>
      </c>
      <c r="C261" s="139" t="s">
        <v>388</v>
      </c>
      <c r="D261" s="185">
        <f>VLOOKUP('673.2'!A87,'673.2'!A87:N383,14,FALSE)</f>
        <v>78869.902724629705</v>
      </c>
    </row>
    <row r="262" spans="1:4" ht="54" thickTop="1" thickBot="1">
      <c r="A262" s="143" t="s">
        <v>1222</v>
      </c>
      <c r="B262" s="144" t="s">
        <v>1877</v>
      </c>
      <c r="C262" s="139" t="s">
        <v>388</v>
      </c>
      <c r="D262" s="185">
        <f>VLOOKUP('673.3'!A89,'673.3'!A89:N384,14,FALSE)</f>
        <v>90290.350111563544</v>
      </c>
    </row>
    <row r="263" spans="1:4" ht="54" thickTop="1" thickBot="1">
      <c r="A263" s="143" t="s">
        <v>1223</v>
      </c>
      <c r="B263" s="144" t="s">
        <v>2102</v>
      </c>
      <c r="C263" s="139" t="s">
        <v>144</v>
      </c>
      <c r="D263" s="185">
        <f>VLOOKUP('674.1'!A89,'674.1'!A89:N385,14,FALSE)</f>
        <v>75072.304767166235</v>
      </c>
    </row>
    <row r="264" spans="1:4" ht="54" thickTop="1" thickBot="1">
      <c r="A264" s="143" t="s">
        <v>1224</v>
      </c>
      <c r="B264" s="144" t="s">
        <v>1878</v>
      </c>
      <c r="C264" s="139" t="s">
        <v>144</v>
      </c>
      <c r="D264" s="185">
        <f>VLOOKUP('674.2'!A89,'674.2'!A89:N386,14,FALSE)</f>
        <v>139385.29625395115</v>
      </c>
    </row>
    <row r="265" spans="1:4" ht="54" thickTop="1" thickBot="1">
      <c r="A265" s="143" t="s">
        <v>1225</v>
      </c>
      <c r="B265" s="144" t="s">
        <v>1879</v>
      </c>
      <c r="C265" s="139" t="s">
        <v>233</v>
      </c>
      <c r="D265" s="185">
        <f>VLOOKUP('680.1'!A87,'680.1'!A87:N387,14,FALSE)</f>
        <v>163192.09134901784</v>
      </c>
    </row>
    <row r="266" spans="1:4" ht="54" thickTop="1" thickBot="1">
      <c r="A266" s="143" t="s">
        <v>1226</v>
      </c>
      <c r="B266" s="144" t="s">
        <v>1880</v>
      </c>
      <c r="C266" s="139" t="s">
        <v>144</v>
      </c>
      <c r="D266" s="185">
        <f>VLOOKUP('680.2'!A87,'680.2'!A87:N388,14,FALSE)</f>
        <v>7651.2273154793475</v>
      </c>
    </row>
    <row r="267" spans="1:4" ht="54" thickTop="1" thickBot="1">
      <c r="A267" s="143" t="s">
        <v>1227</v>
      </c>
      <c r="B267" s="144" t="s">
        <v>1881</v>
      </c>
      <c r="C267" s="139" t="s">
        <v>388</v>
      </c>
      <c r="D267" s="185">
        <f>VLOOKUP('680.3'!A89,'680.3'!A89:N389,14,FALSE)</f>
        <v>55007.977603957072</v>
      </c>
    </row>
    <row r="268" spans="1:4" ht="54" thickTop="1" thickBot="1">
      <c r="A268" s="143" t="s">
        <v>1228</v>
      </c>
      <c r="B268" s="144" t="s">
        <v>1882</v>
      </c>
      <c r="C268" s="139" t="s">
        <v>388</v>
      </c>
      <c r="D268" s="185">
        <f>VLOOKUP('681.1'!A89,'681.1'!A89:N390,14,FALSE)</f>
        <v>165458.18273129503</v>
      </c>
    </row>
    <row r="269" spans="1:4" ht="54" thickTop="1" thickBot="1">
      <c r="A269" s="143" t="s">
        <v>1776</v>
      </c>
      <c r="B269" s="144" t="s">
        <v>1883</v>
      </c>
      <c r="C269" s="139" t="s">
        <v>388</v>
      </c>
      <c r="D269" s="185">
        <f>VLOOKUP('681.2'!A89,'681.2'!A89:N391,14,FALSE)</f>
        <v>192952.55964011786</v>
      </c>
    </row>
    <row r="270" spans="1:4" ht="54" thickTop="1" thickBot="1">
      <c r="A270" s="143" t="s">
        <v>1777</v>
      </c>
      <c r="B270" s="144" t="s">
        <v>1884</v>
      </c>
      <c r="C270" s="139" t="s">
        <v>388</v>
      </c>
      <c r="D270" s="185">
        <f>VLOOKUP('681.3'!A89,'681.3'!A89:N392,14,FALSE)</f>
        <v>201598.53031741845</v>
      </c>
    </row>
    <row r="271" spans="1:4" ht="54" thickTop="1" thickBot="1">
      <c r="A271" s="143" t="s">
        <v>1778</v>
      </c>
      <c r="B271" s="144" t="s">
        <v>1885</v>
      </c>
      <c r="C271" s="139" t="s">
        <v>388</v>
      </c>
      <c r="D271" s="185">
        <f>VLOOKUP('681.4'!A89,'681.4'!A89:N393,14,FALSE)</f>
        <v>201598.53031741845</v>
      </c>
    </row>
    <row r="272" spans="1:4" ht="54" thickTop="1" thickBot="1">
      <c r="A272" s="143" t="s">
        <v>1229</v>
      </c>
      <c r="B272" s="144" t="s">
        <v>1886</v>
      </c>
      <c r="C272" s="139" t="s">
        <v>388</v>
      </c>
      <c r="D272" s="185">
        <f>VLOOKUP('682.1'!A89,'682.1'!A89:N394,14,FALSE)</f>
        <v>227572.81630859384</v>
      </c>
    </row>
    <row r="273" spans="1:4" ht="54" thickTop="1" thickBot="1">
      <c r="A273" s="143" t="s">
        <v>1779</v>
      </c>
      <c r="B273" s="144" t="s">
        <v>1887</v>
      </c>
      <c r="C273" s="139" t="s">
        <v>388</v>
      </c>
      <c r="D273" s="185">
        <f>VLOOKUP('682.2'!A89,'682.2'!A89:N395,14,FALSE)</f>
        <v>227572.81630859384</v>
      </c>
    </row>
    <row r="274" spans="1:4" ht="54" thickTop="1" thickBot="1">
      <c r="A274" s="143" t="s">
        <v>1781</v>
      </c>
      <c r="B274" s="144" t="s">
        <v>1888</v>
      </c>
      <c r="C274" s="139" t="s">
        <v>388</v>
      </c>
      <c r="D274" s="185">
        <f>VLOOKUP('682.3'!A89,'682.3'!A89:N396,14,FALSE)</f>
        <v>227572.81630859384</v>
      </c>
    </row>
    <row r="275" spans="1:4" ht="54" thickTop="1" thickBot="1">
      <c r="A275" s="143" t="s">
        <v>1783</v>
      </c>
      <c r="B275" s="144" t="s">
        <v>2103</v>
      </c>
      <c r="C275" s="139" t="s">
        <v>388</v>
      </c>
      <c r="D275" s="185">
        <f>VLOOKUP('682.4'!A89,'682.4'!A89:N397,14,FALSE)</f>
        <v>227572.81630859384</v>
      </c>
    </row>
    <row r="276" spans="1:4" ht="54" thickTop="1" thickBot="1">
      <c r="A276" s="143" t="s">
        <v>1785</v>
      </c>
      <c r="B276" s="144" t="s">
        <v>1889</v>
      </c>
      <c r="C276" s="139" t="s">
        <v>233</v>
      </c>
      <c r="D276" s="185">
        <f>VLOOKUP('683.1'!A89,'683.1'!A89:N398,14,FALSE)</f>
        <v>11577.891436760856</v>
      </c>
    </row>
    <row r="277" spans="1:4" ht="54" thickTop="1" thickBot="1">
      <c r="A277" s="143" t="s">
        <v>1787</v>
      </c>
      <c r="B277" s="144" t="s">
        <v>1890</v>
      </c>
      <c r="C277" s="139" t="s">
        <v>233</v>
      </c>
      <c r="D277" s="185">
        <f>VLOOKUP('683.2'!A89,'683.2'!A89:N399,14,FALSE)</f>
        <v>20245.153495256174</v>
      </c>
    </row>
    <row r="278" spans="1:4" ht="54" thickTop="1" thickBot="1">
      <c r="A278" s="143" t="s">
        <v>1789</v>
      </c>
      <c r="B278" s="144" t="s">
        <v>1891</v>
      </c>
      <c r="C278" s="139" t="s">
        <v>233</v>
      </c>
      <c r="D278" s="185">
        <f>VLOOKUP('683.3'!A89,'683.3'!A89:N400,14,FALSE)</f>
        <v>11577.891436760856</v>
      </c>
    </row>
    <row r="279" spans="1:4" ht="54" thickTop="1" thickBot="1">
      <c r="A279" s="143" t="s">
        <v>1790</v>
      </c>
      <c r="B279" s="144" t="s">
        <v>1892</v>
      </c>
      <c r="C279" s="139" t="s">
        <v>233</v>
      </c>
      <c r="D279" s="185">
        <f>VLOOKUP('683.4'!A89,'683.4'!A89:N401,14,FALSE)</f>
        <v>20245.153495256174</v>
      </c>
    </row>
    <row r="280" spans="1:4" ht="54" thickTop="1" thickBot="1">
      <c r="A280" s="143" t="s">
        <v>1791</v>
      </c>
      <c r="B280" s="144" t="s">
        <v>1893</v>
      </c>
      <c r="C280" s="139" t="s">
        <v>233</v>
      </c>
      <c r="D280" s="185">
        <f>VLOOKUP('683.5'!A87,'683.5'!A87:N402,14,FALSE)</f>
        <v>60808.482408846714</v>
      </c>
    </row>
    <row r="281" spans="1:4" ht="54" thickTop="1" thickBot="1">
      <c r="A281" s="143" t="s">
        <v>2153</v>
      </c>
      <c r="B281" s="144" t="s">
        <v>1894</v>
      </c>
      <c r="C281" s="139" t="s">
        <v>233</v>
      </c>
      <c r="D281" s="185">
        <f>VLOOKUP('690.1.1'!A89,'690.1.1'!A89:N403,14,FALSE)</f>
        <v>14148.404126138754</v>
      </c>
    </row>
    <row r="282" spans="1:4" ht="54" thickTop="1" thickBot="1">
      <c r="A282" s="143" t="s">
        <v>1794</v>
      </c>
      <c r="B282" s="144" t="s">
        <v>1895</v>
      </c>
      <c r="C282" s="139" t="s">
        <v>233</v>
      </c>
      <c r="D282" s="185">
        <f>VLOOKUP('690.1.2'!A89,'690.1.2'!A89:N404,14,FALSE)</f>
        <v>27716.410276337469</v>
      </c>
    </row>
    <row r="283" spans="1:4" ht="54" thickTop="1" thickBot="1">
      <c r="A283" s="143" t="s">
        <v>1230</v>
      </c>
      <c r="B283" s="144" t="s">
        <v>1896</v>
      </c>
      <c r="C283" s="139" t="s">
        <v>144</v>
      </c>
      <c r="D283" s="185">
        <f>VLOOKUP('700.1'!A89,'700.1'!A89:N405,14,FALSE)</f>
        <v>1946.7154624246023</v>
      </c>
    </row>
    <row r="284" spans="1:4" ht="54" thickTop="1" thickBot="1">
      <c r="A284" s="143" t="s">
        <v>1231</v>
      </c>
      <c r="B284" s="144" t="s">
        <v>1897</v>
      </c>
      <c r="C284" s="139" t="s">
        <v>144</v>
      </c>
      <c r="D284" s="185">
        <f>VLOOKUP('700.2'!A89,'700.2'!A89:N406,14,FALSE)</f>
        <v>1238.0625266062523</v>
      </c>
    </row>
    <row r="285" spans="1:4" ht="54" thickTop="1" thickBot="1">
      <c r="A285" s="143" t="s">
        <v>1232</v>
      </c>
      <c r="B285" s="144" t="s">
        <v>1898</v>
      </c>
      <c r="C285" s="139" t="s">
        <v>233</v>
      </c>
      <c r="D285" s="185">
        <f>VLOOKUP('700.3'!A89,'700.3'!A89:N407,14,FALSE)</f>
        <v>38579.10827656024</v>
      </c>
    </row>
    <row r="286" spans="1:4" ht="54" thickTop="1" thickBot="1">
      <c r="A286" s="143" t="s">
        <v>1233</v>
      </c>
      <c r="B286" s="144" t="s">
        <v>1899</v>
      </c>
      <c r="C286" s="139" t="s">
        <v>233</v>
      </c>
      <c r="D286" s="185">
        <f>VLOOKUP('700.4'!A89,'700.4'!A89:N408,14,FALSE)</f>
        <v>41509.908446210742</v>
      </c>
    </row>
    <row r="287" spans="1:4" ht="54" thickTop="1" thickBot="1">
      <c r="A287" s="143" t="s">
        <v>1234</v>
      </c>
      <c r="B287" s="144" t="s">
        <v>1900</v>
      </c>
      <c r="C287" s="139" t="s">
        <v>1929</v>
      </c>
      <c r="D287" s="185">
        <f>VLOOKUP('701.1'!A89,'701.1'!A89:N409,14,FALSE)</f>
        <v>8555.2108432165387</v>
      </c>
    </row>
    <row r="288" spans="1:4" ht="54" thickTop="1" thickBot="1">
      <c r="A288" s="143" t="s">
        <v>1797</v>
      </c>
      <c r="B288" s="144" t="s">
        <v>1901</v>
      </c>
      <c r="C288" s="139" t="s">
        <v>1929</v>
      </c>
      <c r="D288" s="185">
        <f>VLOOKUP('710.1'!A89,'710.1'!A89:N410,14,FALSE)</f>
        <v>589085.67275161226</v>
      </c>
    </row>
    <row r="289" spans="1:4" ht="54" thickTop="1" thickBot="1">
      <c r="A289" s="143" t="s">
        <v>1235</v>
      </c>
      <c r="B289" s="144" t="s">
        <v>1902</v>
      </c>
      <c r="C289" s="139" t="s">
        <v>233</v>
      </c>
      <c r="D289" s="185">
        <f>VLOOKUP('710.2'!A89,'710.2'!A89:N411,14,FALSE)</f>
        <v>493560.18349998433</v>
      </c>
    </row>
    <row r="290" spans="1:4" ht="54" thickTop="1" thickBot="1">
      <c r="A290" s="143" t="s">
        <v>1236</v>
      </c>
      <c r="B290" s="144" t="s">
        <v>1903</v>
      </c>
      <c r="C290" s="139" t="s">
        <v>1929</v>
      </c>
      <c r="D290" s="185">
        <f>VLOOKUP('720.1'!A89,'720.1'!A89:N412,14,FALSE)</f>
        <v>156399.69795157778</v>
      </c>
    </row>
    <row r="291" spans="1:4" ht="54" thickTop="1" thickBot="1">
      <c r="A291" s="143" t="s">
        <v>1237</v>
      </c>
      <c r="B291" s="144" t="s">
        <v>1904</v>
      </c>
      <c r="C291" s="139" t="s">
        <v>144</v>
      </c>
      <c r="D291" s="185">
        <f>VLOOKUP('730.1'!A89,'730.1'!A89:N413,14,FALSE)</f>
        <v>186434.07130916347</v>
      </c>
    </row>
    <row r="292" spans="1:4" ht="54" thickTop="1" thickBot="1">
      <c r="A292" s="143" t="s">
        <v>1238</v>
      </c>
      <c r="B292" s="144" t="s">
        <v>1905</v>
      </c>
      <c r="C292" s="139" t="s">
        <v>1929</v>
      </c>
      <c r="D292" s="185">
        <f>VLOOKUP('730.2'!A89,'730.2'!A89:N414,14,FALSE)</f>
        <v>95549.880028610089</v>
      </c>
    </row>
    <row r="293" spans="1:4" ht="54" thickTop="1" thickBot="1">
      <c r="A293" s="143" t="s">
        <v>1239</v>
      </c>
      <c r="B293" s="144" t="s">
        <v>1906</v>
      </c>
      <c r="C293" s="139" t="s">
        <v>1929</v>
      </c>
      <c r="D293" s="185">
        <f>VLOOKUP('730.3'!A89,'730.3'!A89:N415,14,FALSE)</f>
        <v>95704.020811220689</v>
      </c>
    </row>
    <row r="294" spans="1:4" ht="54" thickTop="1" thickBot="1">
      <c r="A294" s="143" t="s">
        <v>1798</v>
      </c>
      <c r="B294" s="144" t="s">
        <v>1907</v>
      </c>
      <c r="C294" s="139" t="s">
        <v>1929</v>
      </c>
      <c r="D294" s="185">
        <f>VLOOKUP('730.4'!A89,'730.4'!A89:N416,14,FALSE)</f>
        <v>54304.112932628494</v>
      </c>
    </row>
    <row r="295" spans="1:4" ht="54" thickTop="1" thickBot="1">
      <c r="A295" s="143" t="s">
        <v>1240</v>
      </c>
      <c r="B295" s="144" t="s">
        <v>1908</v>
      </c>
      <c r="C295" s="139" t="s">
        <v>144</v>
      </c>
      <c r="D295" s="185">
        <f>VLOOKUP('731.1'!A89,'731.1'!A89:N417,14,FALSE)</f>
        <v>153071.80860896863</v>
      </c>
    </row>
    <row r="296" spans="1:4" ht="54" thickTop="1" thickBot="1">
      <c r="A296" s="143" t="s">
        <v>1241</v>
      </c>
      <c r="B296" s="144" t="s">
        <v>1909</v>
      </c>
      <c r="C296" s="139" t="s">
        <v>2101</v>
      </c>
      <c r="D296" s="185">
        <f>VLOOKUP('740.1'!A89,'740.1'!A89:N418,14,FALSE)</f>
        <v>13377.847226943502</v>
      </c>
    </row>
    <row r="297" spans="1:4" ht="54" thickTop="1" thickBot="1">
      <c r="A297" s="143" t="s">
        <v>1801</v>
      </c>
      <c r="B297" s="144" t="s">
        <v>1910</v>
      </c>
      <c r="C297" s="139" t="s">
        <v>1929</v>
      </c>
      <c r="D297" s="185">
        <f>VLOOKUP('741.1'!A89,'741.1'!A89:N419,14,FALSE)</f>
        <v>49013.152041388326</v>
      </c>
    </row>
    <row r="298" spans="1:4" ht="54" thickTop="1" thickBot="1">
      <c r="A298" s="143" t="s">
        <v>1242</v>
      </c>
      <c r="B298" s="144" t="s">
        <v>1911</v>
      </c>
      <c r="C298" s="139" t="s">
        <v>144</v>
      </c>
      <c r="D298" s="185">
        <f>VLOOKUP('800.1'!A89,'800.1'!A89:N420,14,FALSE)</f>
        <v>6736.6523515212566</v>
      </c>
    </row>
    <row r="299" spans="1:4" ht="54" thickTop="1" thickBot="1">
      <c r="A299" s="143" t="s">
        <v>1243</v>
      </c>
      <c r="B299" s="144" t="s">
        <v>1912</v>
      </c>
      <c r="C299" s="139" t="s">
        <v>144</v>
      </c>
      <c r="D299" s="185">
        <f>VLOOKUP('800.2'!A89,'800.2'!A89:N421,14,FALSE)</f>
        <v>20711.099170838748</v>
      </c>
    </row>
    <row r="300" spans="1:4" ht="54" thickTop="1" thickBot="1">
      <c r="A300" s="143" t="s">
        <v>1244</v>
      </c>
      <c r="B300" s="144" t="s">
        <v>1913</v>
      </c>
      <c r="C300" s="139" t="s">
        <v>144</v>
      </c>
      <c r="D300" s="185">
        <f>VLOOKUP('800.3'!A89,'800.3'!A89:N422,14,FALSE)</f>
        <v>37548.294533514869</v>
      </c>
    </row>
    <row r="301" spans="1:4" ht="54" thickTop="1" thickBot="1">
      <c r="A301" s="143" t="s">
        <v>1245</v>
      </c>
      <c r="B301" s="144" t="s">
        <v>1914</v>
      </c>
      <c r="C301" s="139" t="s">
        <v>144</v>
      </c>
      <c r="D301" s="185">
        <f>VLOOKUP('800.4'!A89,'800.4'!A89:N423,14,FALSE)</f>
        <v>51211.024399393558</v>
      </c>
    </row>
    <row r="302" spans="1:4" ht="54" thickTop="1" thickBot="1">
      <c r="A302" s="143" t="s">
        <v>1802</v>
      </c>
      <c r="B302" s="144" t="s">
        <v>1915</v>
      </c>
      <c r="C302" s="139" t="s">
        <v>1929</v>
      </c>
      <c r="D302" s="185">
        <f>VLOOKUP('802.1'!A89,'802.1'!A89:N424,14,FALSE)</f>
        <v>396856.15786717139</v>
      </c>
    </row>
    <row r="303" spans="1:4" ht="54" thickTop="1" thickBot="1">
      <c r="A303" s="143" t="s">
        <v>1803</v>
      </c>
      <c r="B303" s="144" t="s">
        <v>1965</v>
      </c>
      <c r="C303" s="139" t="s">
        <v>1929</v>
      </c>
      <c r="D303" s="185">
        <f>VLOOKUP('802.2'!A89,'802.2'!A89:N425,14,FALSE)</f>
        <v>61809.057760422409</v>
      </c>
    </row>
    <row r="304" spans="1:4" ht="54" thickTop="1" thickBot="1">
      <c r="A304" s="143" t="s">
        <v>1804</v>
      </c>
      <c r="B304" s="144" t="s">
        <v>1916</v>
      </c>
      <c r="C304" s="139" t="s">
        <v>1929</v>
      </c>
      <c r="D304" s="185">
        <f>VLOOKUP('802.3'!A89,'802.3'!A89:N426,14,FALSE)</f>
        <v>37467.023278848079</v>
      </c>
    </row>
    <row r="305" spans="1:4" ht="54" thickTop="1" thickBot="1">
      <c r="A305" s="143" t="s">
        <v>1805</v>
      </c>
      <c r="B305" s="144" t="s">
        <v>1917</v>
      </c>
      <c r="C305" s="139" t="s">
        <v>1929</v>
      </c>
      <c r="D305" s="185">
        <f>VLOOKUP('802.4'!A89,'802.4'!A89:N427,14,FALSE)</f>
        <v>31104.90063025479</v>
      </c>
    </row>
    <row r="306" spans="1:4" ht="54" thickTop="1" thickBot="1">
      <c r="A306" s="143" t="s">
        <v>1806</v>
      </c>
      <c r="B306" s="144" t="s">
        <v>1918</v>
      </c>
      <c r="C306" s="139" t="s">
        <v>1929</v>
      </c>
      <c r="D306" s="185">
        <f>VLOOKUP('802.5'!A89,'802.5'!A89:N428,14,FALSE)</f>
        <v>201971.52290694468</v>
      </c>
    </row>
    <row r="307" spans="1:4" ht="54" thickTop="1" thickBot="1">
      <c r="A307" s="143" t="s">
        <v>1807</v>
      </c>
      <c r="B307" s="144" t="s">
        <v>1919</v>
      </c>
      <c r="C307" s="139" t="s">
        <v>1929</v>
      </c>
      <c r="D307" s="185">
        <f>VLOOKUP('802.6'!A89,'802.6'!A89:N429,14,FALSE)</f>
        <v>198017.87723296019</v>
      </c>
    </row>
    <row r="308" spans="1:4" ht="54" thickTop="1" thickBot="1">
      <c r="A308" s="143" t="s">
        <v>1808</v>
      </c>
      <c r="B308" s="144" t="s">
        <v>1920</v>
      </c>
      <c r="C308" s="139" t="s">
        <v>1929</v>
      </c>
      <c r="D308" s="185">
        <f>VLOOKUP('802.7'!A89,'802.7'!A89:N430,14,FALSE)</f>
        <v>127869.27649149933</v>
      </c>
    </row>
    <row r="309" spans="1:4" ht="54" thickTop="1" thickBot="1">
      <c r="A309" s="143" t="s">
        <v>1809</v>
      </c>
      <c r="B309" s="144" t="s">
        <v>1921</v>
      </c>
      <c r="C309" s="139" t="s">
        <v>1929</v>
      </c>
      <c r="D309" s="185">
        <f>VLOOKUP('802.8'!A89,'802.8'!A89:N431,14,FALSE)</f>
        <v>109204.29939589513</v>
      </c>
    </row>
    <row r="310" spans="1:4" ht="54" thickTop="1" thickBot="1">
      <c r="A310" s="143" t="s">
        <v>1246</v>
      </c>
      <c r="B310" s="144" t="s">
        <v>1922</v>
      </c>
      <c r="C310" s="139" t="s">
        <v>233</v>
      </c>
      <c r="D310" s="185">
        <f>VLOOKUP('810.1'!A89,'810.1'!A89:N432,14,FALSE)</f>
        <v>15617.379511349383</v>
      </c>
    </row>
    <row r="311" spans="1:4" ht="54" thickTop="1" thickBot="1">
      <c r="A311" s="143" t="s">
        <v>1247</v>
      </c>
      <c r="B311" s="144" t="s">
        <v>1923</v>
      </c>
      <c r="C311" s="139" t="s">
        <v>233</v>
      </c>
      <c r="D311" s="185">
        <f>VLOOKUP('810.2'!A89,'810.2'!A89:N433,14,FALSE)</f>
        <v>7621.2796843945125</v>
      </c>
    </row>
    <row r="312" spans="1:4" ht="54" thickTop="1" thickBot="1">
      <c r="A312" s="143" t="s">
        <v>1248</v>
      </c>
      <c r="B312" s="144" t="s">
        <v>1924</v>
      </c>
      <c r="C312" s="139" t="s">
        <v>233</v>
      </c>
      <c r="D312" s="185">
        <f>VLOOKUP('810.3'!A89,'810.3'!A89:N435,14,FALSE)</f>
        <v>4485.0768850884051</v>
      </c>
    </row>
    <row r="313" spans="1:4" ht="55.2" thickTop="1" thickBot="1">
      <c r="A313" s="143" t="s">
        <v>1810</v>
      </c>
      <c r="B313" s="144" t="s">
        <v>2156</v>
      </c>
      <c r="C313" s="139" t="s">
        <v>233</v>
      </c>
      <c r="D313" s="185">
        <f>VLOOKUP('811.1'!A89,'811.1'!A89:N436,14,FALSE)</f>
        <v>28992.881571134625</v>
      </c>
    </row>
    <row r="314" spans="1:4" ht="55.2" thickTop="1" thickBot="1">
      <c r="A314" s="143" t="s">
        <v>1811</v>
      </c>
      <c r="B314" s="144" t="s">
        <v>2157</v>
      </c>
      <c r="C314" s="139" t="s">
        <v>233</v>
      </c>
      <c r="D314" s="185">
        <f>VLOOKUP('811.2'!A89,'811.2'!A89:N437,14,FALSE)</f>
        <v>35852.333275821671</v>
      </c>
    </row>
    <row r="315" spans="1:4" ht="54" thickTop="1" thickBot="1">
      <c r="A315" s="143" t="s">
        <v>1249</v>
      </c>
      <c r="B315" s="144" t="s">
        <v>2159</v>
      </c>
      <c r="C315" s="139" t="s">
        <v>233</v>
      </c>
      <c r="D315" s="185">
        <f>VLOOKUP('812.1'!A89,'812.1'!A89:N438,14,FALSE)</f>
        <v>46786.822441997443</v>
      </c>
    </row>
    <row r="316" spans="1:4" ht="54" thickTop="1" thickBot="1">
      <c r="A316" s="143" t="s">
        <v>1812</v>
      </c>
      <c r="B316" s="144" t="s">
        <v>1925</v>
      </c>
      <c r="C316" s="139" t="s">
        <v>2101</v>
      </c>
      <c r="D316" s="185">
        <f>VLOOKUP('820.1'!A89,'820.1'!A89:N439,14,FALSE)</f>
        <v>54570.772723306305</v>
      </c>
    </row>
    <row r="317" spans="1:4" ht="54" thickTop="1" thickBot="1">
      <c r="A317" s="143" t="s">
        <v>1813</v>
      </c>
      <c r="B317" s="144" t="s">
        <v>1926</v>
      </c>
      <c r="C317" s="139" t="s">
        <v>1068</v>
      </c>
      <c r="D317" s="185">
        <f>VLOOKUP('820.1.2'!A88,'820.1.2'!A88:N440,14,FALSE)</f>
        <v>3173447.6868161503</v>
      </c>
    </row>
    <row r="318" spans="1:4" ht="54" thickTop="1" thickBot="1">
      <c r="A318" s="143" t="s">
        <v>1250</v>
      </c>
      <c r="B318" s="144" t="s">
        <v>1927</v>
      </c>
      <c r="C318" s="139" t="s">
        <v>2104</v>
      </c>
      <c r="D318" s="185">
        <f>VLOOKUP('900.1'!A88,'900.1'!A88:N441,14,FALSE)</f>
        <v>1267.0847473447629</v>
      </c>
    </row>
    <row r="319" spans="1:4" ht="55.2" thickTop="1" thickBot="1">
      <c r="A319" s="143" t="s">
        <v>1251</v>
      </c>
      <c r="B319" s="144" t="s">
        <v>2301</v>
      </c>
      <c r="C319" s="139" t="s">
        <v>2105</v>
      </c>
      <c r="D319" s="185">
        <f>VLOOKUP('900.2'!A88,'900.2'!A88:N442,14,FALSE)</f>
        <v>1555.0585535594817</v>
      </c>
    </row>
    <row r="320" spans="1:4" ht="54" thickTop="1" thickBot="1">
      <c r="A320" s="143" t="s">
        <v>1252</v>
      </c>
      <c r="B320" s="144" t="s">
        <v>1928</v>
      </c>
      <c r="C320" s="139" t="s">
        <v>2105</v>
      </c>
      <c r="D320" s="185">
        <f>VLOOKUP('900.3'!A88,'900.3'!A88:N443,14,FALSE)</f>
        <v>1555.0585535594817</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5" t="s">
        <v>1934</v>
      </c>
      <c r="B1" s="666"/>
      <c r="C1" s="666"/>
      <c r="D1" s="667"/>
    </row>
    <row r="2" spans="1:4" ht="20.25" customHeight="1" thickBot="1">
      <c r="A2" s="668"/>
      <c r="B2" s="669"/>
      <c r="C2" s="669"/>
      <c r="D2" s="670"/>
    </row>
    <row r="3" spans="1:4" ht="15.6" thickTop="1" thickBot="1">
      <c r="A3" s="664" t="s">
        <v>2329</v>
      </c>
      <c r="B3" s="664"/>
      <c r="C3" s="664"/>
      <c r="D3" s="664"/>
    </row>
    <row r="4" spans="1:4" ht="15.6" thickTop="1" thickBot="1">
      <c r="A4" s="664"/>
      <c r="B4" s="664"/>
      <c r="C4" s="664"/>
      <c r="D4" s="664"/>
    </row>
    <row r="5" spans="1:4" ht="15.6" thickTop="1" thickBot="1">
      <c r="A5" s="664"/>
      <c r="B5" s="664"/>
      <c r="C5" s="664"/>
      <c r="D5" s="664"/>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1001">
        <v>56173.925726710004</v>
      </c>
    </row>
    <row r="9" spans="1:4" ht="15.6" thickTop="1" thickBot="1">
      <c r="A9" s="9" t="s">
        <v>102</v>
      </c>
      <c r="B9" s="10" t="s">
        <v>1966</v>
      </c>
      <c r="C9" s="11" t="s">
        <v>103</v>
      </c>
      <c r="D9" s="1001">
        <v>51067.205206099999</v>
      </c>
    </row>
    <row r="10" spans="1:4" ht="15.6" thickTop="1" thickBot="1">
      <c r="A10" s="9" t="s">
        <v>0</v>
      </c>
      <c r="B10" s="10" t="s">
        <v>1966</v>
      </c>
      <c r="C10" s="11" t="s">
        <v>1</v>
      </c>
      <c r="D10" s="1001">
        <v>66387.366767929998</v>
      </c>
    </row>
    <row r="11" spans="1:4" ht="15.6" thickTop="1" thickBot="1">
      <c r="A11" s="9" t="s">
        <v>1758</v>
      </c>
      <c r="B11" s="10" t="s">
        <v>1966</v>
      </c>
      <c r="C11" s="11" t="s">
        <v>1757</v>
      </c>
      <c r="D11" s="1001">
        <v>306403.23123659997</v>
      </c>
    </row>
    <row r="12" spans="1:4" ht="15.6" thickTop="1" thickBot="1">
      <c r="A12" s="9" t="s">
        <v>100</v>
      </c>
      <c r="B12" s="10" t="s">
        <v>1966</v>
      </c>
      <c r="C12" s="11" t="s">
        <v>101</v>
      </c>
      <c r="D12" s="1001">
        <v>76600.807809149992</v>
      </c>
    </row>
    <row r="13" spans="1:4" ht="15.6" thickTop="1" thickBot="1">
      <c r="A13" s="9" t="s">
        <v>62</v>
      </c>
      <c r="B13" s="10" t="s">
        <v>1966</v>
      </c>
      <c r="C13" s="11" t="s">
        <v>63</v>
      </c>
      <c r="D13" s="1001">
        <v>561739.25726709992</v>
      </c>
    </row>
    <row r="14" spans="1:4" ht="15.6" thickTop="1" thickBot="1">
      <c r="A14" s="9" t="s">
        <v>108</v>
      </c>
      <c r="B14" s="10" t="s">
        <v>1966</v>
      </c>
      <c r="C14" s="11" t="s">
        <v>109</v>
      </c>
      <c r="D14" s="1001">
        <v>306403.23123659997</v>
      </c>
    </row>
    <row r="15" spans="1:4" ht="15.6" thickTop="1" thickBot="1">
      <c r="A15" s="9" t="s">
        <v>41</v>
      </c>
      <c r="B15" s="10" t="s">
        <v>1966</v>
      </c>
      <c r="C15" s="11" t="s">
        <v>42</v>
      </c>
      <c r="D15" s="1001">
        <v>204268.8208244</v>
      </c>
    </row>
    <row r="16" spans="1:4" ht="15.6" thickTop="1" thickBot="1">
      <c r="A16" s="9" t="s">
        <v>43</v>
      </c>
      <c r="B16" s="10" t="s">
        <v>1966</v>
      </c>
      <c r="C16" s="11" t="s">
        <v>44</v>
      </c>
      <c r="D16" s="1001">
        <v>306403.23123659997</v>
      </c>
    </row>
    <row r="17" spans="1:4" ht="15.6" thickTop="1" thickBot="1">
      <c r="A17" s="9" t="s">
        <v>106</v>
      </c>
      <c r="B17" s="10" t="s">
        <v>1966</v>
      </c>
      <c r="C17" s="11" t="s">
        <v>107</v>
      </c>
      <c r="D17" s="1001">
        <v>102134.4104122</v>
      </c>
    </row>
    <row r="18" spans="1:4" ht="15.6" thickTop="1" thickBot="1">
      <c r="A18" s="9" t="s">
        <v>1759</v>
      </c>
      <c r="B18" s="10" t="s">
        <v>1966</v>
      </c>
      <c r="C18" s="11" t="s">
        <v>2106</v>
      </c>
      <c r="D18" s="1001">
        <v>91920.96937097999</v>
      </c>
    </row>
    <row r="19" spans="1:4" ht="15.6" thickTop="1" thickBot="1">
      <c r="A19" s="9" t="s">
        <v>96</v>
      </c>
      <c r="B19" s="10" t="s">
        <v>92</v>
      </c>
      <c r="C19" s="11" t="s">
        <v>97</v>
      </c>
      <c r="D19" s="1001">
        <v>2042688.2082439999</v>
      </c>
    </row>
    <row r="20" spans="1:4" ht="15.6" thickTop="1" thickBot="1">
      <c r="A20" s="9" t="s">
        <v>76</v>
      </c>
      <c r="B20" s="10" t="s">
        <v>1966</v>
      </c>
      <c r="C20" s="11" t="s">
        <v>77</v>
      </c>
      <c r="D20" s="1001">
        <v>465180.576</v>
      </c>
    </row>
    <row r="21" spans="1:4" ht="15.6" thickTop="1" thickBot="1">
      <c r="A21" s="9" t="s">
        <v>74</v>
      </c>
      <c r="B21" s="10" t="s">
        <v>1966</v>
      </c>
      <c r="C21" s="11" t="s">
        <v>75</v>
      </c>
      <c r="D21" s="1001">
        <v>456873.78</v>
      </c>
    </row>
    <row r="22" spans="1:4" ht="15.6" thickTop="1" thickBot="1">
      <c r="A22" s="9" t="s">
        <v>84</v>
      </c>
      <c r="B22" s="10" t="s">
        <v>1966</v>
      </c>
      <c r="C22" s="11" t="s">
        <v>85</v>
      </c>
      <c r="D22" s="1001">
        <v>521251.44899999996</v>
      </c>
    </row>
    <row r="23" spans="1:4" ht="15.6" thickTop="1" thickBot="1">
      <c r="A23" s="9" t="s">
        <v>78</v>
      </c>
      <c r="B23" s="10" t="s">
        <v>1966</v>
      </c>
      <c r="C23" s="11" t="s">
        <v>79</v>
      </c>
      <c r="D23" s="1002">
        <v>579399.02099999995</v>
      </c>
    </row>
    <row r="24" spans="1:4" ht="15.6" thickTop="1" thickBot="1">
      <c r="A24" s="9" t="s">
        <v>64</v>
      </c>
      <c r="B24" s="10" t="s">
        <v>1966</v>
      </c>
      <c r="C24" s="11" t="s">
        <v>65</v>
      </c>
      <c r="D24" s="1001">
        <v>448566.984</v>
      </c>
    </row>
    <row r="25" spans="1:4" ht="15.6" thickTop="1" thickBot="1">
      <c r="A25" s="9" t="s">
        <v>80</v>
      </c>
      <c r="B25" s="10" t="s">
        <v>1966</v>
      </c>
      <c r="C25" s="11" t="s">
        <v>81</v>
      </c>
      <c r="D25" s="1001">
        <v>533711.64300000004</v>
      </c>
    </row>
    <row r="26" spans="1:4" ht="15.6" thickTop="1" thickBot="1">
      <c r="A26" s="9" t="s">
        <v>82</v>
      </c>
      <c r="B26" s="10" t="s">
        <v>1966</v>
      </c>
      <c r="C26" s="11" t="s">
        <v>83</v>
      </c>
      <c r="D26" s="1001">
        <v>552401.93400000001</v>
      </c>
    </row>
    <row r="27" spans="1:4" ht="15.6" thickTop="1" thickBot="1">
      <c r="A27" s="9" t="s">
        <v>104</v>
      </c>
      <c r="B27" s="10" t="s">
        <v>1966</v>
      </c>
      <c r="C27" s="11" t="s">
        <v>105</v>
      </c>
      <c r="D27" s="1001">
        <v>139138.83299999998</v>
      </c>
    </row>
    <row r="28" spans="1:4" ht="15.6" thickTop="1" thickBot="1">
      <c r="A28" s="9" t="s">
        <v>4</v>
      </c>
      <c r="B28" s="10" t="s">
        <v>1966</v>
      </c>
      <c r="C28" s="11" t="s">
        <v>5</v>
      </c>
      <c r="D28" s="1001">
        <v>155752.42500000002</v>
      </c>
    </row>
    <row r="29" spans="1:4" ht="16.5" customHeight="1" thickTop="1" thickBot="1">
      <c r="A29" s="9" t="s">
        <v>45</v>
      </c>
      <c r="B29" s="10" t="s">
        <v>1966</v>
      </c>
      <c r="C29" s="11" t="s">
        <v>2332</v>
      </c>
      <c r="D29" s="1001">
        <v>153201.61561829998</v>
      </c>
    </row>
    <row r="30" spans="1:4" ht="15.6" thickTop="1" thickBot="1">
      <c r="A30" s="9" t="s">
        <v>66</v>
      </c>
      <c r="B30" s="10" t="s">
        <v>1966</v>
      </c>
      <c r="C30" s="11" t="s">
        <v>67</v>
      </c>
      <c r="D30" s="1001">
        <v>153201.61561829998</v>
      </c>
    </row>
    <row r="31" spans="1:4" ht="15.6" thickTop="1" thickBot="1">
      <c r="A31" s="9" t="s">
        <v>23</v>
      </c>
      <c r="B31" s="10" t="s">
        <v>1966</v>
      </c>
      <c r="C31" s="11" t="s">
        <v>24</v>
      </c>
      <c r="D31" s="1001">
        <v>510672.05206099997</v>
      </c>
    </row>
    <row r="32" spans="1:4" ht="15.6" thickTop="1" thickBot="1">
      <c r="A32" s="9" t="s">
        <v>7</v>
      </c>
      <c r="B32" s="10" t="s">
        <v>1966</v>
      </c>
      <c r="C32" s="11" t="s">
        <v>8</v>
      </c>
      <c r="D32" s="1001">
        <v>102134.4104122</v>
      </c>
    </row>
    <row r="33" spans="1:4" ht="15.6" thickTop="1" thickBot="1">
      <c r="A33" s="9" t="s">
        <v>9</v>
      </c>
      <c r="B33" s="10" t="s">
        <v>1966</v>
      </c>
      <c r="C33" s="11" t="s">
        <v>10</v>
      </c>
      <c r="D33" s="1001">
        <v>153201.61561829998</v>
      </c>
    </row>
    <row r="34" spans="1:4" ht="15.6" thickTop="1" thickBot="1">
      <c r="A34" s="9" t="s">
        <v>11</v>
      </c>
      <c r="B34" s="10" t="s">
        <v>1966</v>
      </c>
      <c r="C34" s="11" t="s">
        <v>12</v>
      </c>
      <c r="D34" s="1001">
        <v>204268.8208244</v>
      </c>
    </row>
    <row r="35" spans="1:4" ht="15.6" thickTop="1" thickBot="1">
      <c r="A35" s="9" t="s">
        <v>13</v>
      </c>
      <c r="B35" s="10" t="s">
        <v>1966</v>
      </c>
      <c r="C35" s="11" t="s">
        <v>14</v>
      </c>
      <c r="D35" s="1001">
        <v>255336.02603049998</v>
      </c>
    </row>
    <row r="36" spans="1:4" ht="15.6" thickTop="1" thickBot="1">
      <c r="A36" s="9" t="s">
        <v>15</v>
      </c>
      <c r="B36" s="10" t="s">
        <v>1966</v>
      </c>
      <c r="C36" s="11" t="s">
        <v>16</v>
      </c>
      <c r="D36" s="1001">
        <v>306403.23123659997</v>
      </c>
    </row>
    <row r="37" spans="1:4" ht="15.6" thickTop="1" thickBot="1">
      <c r="A37" s="9" t="s">
        <v>17</v>
      </c>
      <c r="B37" s="10" t="s">
        <v>1966</v>
      </c>
      <c r="C37" s="11" t="s">
        <v>18</v>
      </c>
      <c r="D37" s="1001">
        <v>357470.43644269998</v>
      </c>
    </row>
    <row r="38" spans="1:4" ht="15.6" thickTop="1" thickBot="1">
      <c r="A38" s="9" t="s">
        <v>19</v>
      </c>
      <c r="B38" s="10" t="s">
        <v>1966</v>
      </c>
      <c r="C38" s="11" t="s">
        <v>20</v>
      </c>
      <c r="D38" s="1001">
        <v>408537.6416488</v>
      </c>
    </row>
    <row r="39" spans="1:4" ht="15.6" thickTop="1" thickBot="1">
      <c r="A39" s="9" t="s">
        <v>21</v>
      </c>
      <c r="B39" s="10" t="s">
        <v>1966</v>
      </c>
      <c r="C39" s="11" t="s">
        <v>22</v>
      </c>
      <c r="D39" s="1001">
        <v>459604.84685490001</v>
      </c>
    </row>
    <row r="40" spans="1:4" ht="15.6" thickTop="1" thickBot="1">
      <c r="A40" s="9" t="s">
        <v>72</v>
      </c>
      <c r="B40" s="10" t="s">
        <v>1966</v>
      </c>
      <c r="C40" s="11" t="s">
        <v>73</v>
      </c>
      <c r="D40" s="1001">
        <v>56173.925726710004</v>
      </c>
    </row>
    <row r="41" spans="1:4" ht="15.6" thickTop="1" thickBot="1">
      <c r="A41" s="9" t="s">
        <v>27</v>
      </c>
      <c r="B41" s="10" t="s">
        <v>1966</v>
      </c>
      <c r="C41" s="11" t="s">
        <v>28</v>
      </c>
      <c r="D41" s="1001">
        <v>112347.85145342001</v>
      </c>
    </row>
    <row r="42" spans="1:4" ht="15.6" thickTop="1" thickBot="1">
      <c r="A42" s="9" t="s">
        <v>25</v>
      </c>
      <c r="B42" s="10" t="s">
        <v>1966</v>
      </c>
      <c r="C42" s="11" t="s">
        <v>26</v>
      </c>
      <c r="D42" s="1001">
        <v>112347.85145342001</v>
      </c>
    </row>
    <row r="43" spans="1:4" ht="15.6" thickTop="1" thickBot="1">
      <c r="A43" s="9" t="s">
        <v>30</v>
      </c>
      <c r="B43" s="10" t="s">
        <v>1966</v>
      </c>
      <c r="C43" s="11" t="s">
        <v>31</v>
      </c>
      <c r="D43" s="1001">
        <v>102134.4104122</v>
      </c>
    </row>
    <row r="44" spans="1:4" ht="17.25" customHeight="1" thickTop="1" thickBot="1">
      <c r="A44" s="9" t="s">
        <v>40</v>
      </c>
      <c r="B44" s="10" t="s">
        <v>1966</v>
      </c>
      <c r="C44" s="11" t="s">
        <v>2331</v>
      </c>
      <c r="D44" s="1001">
        <v>255336.02603049998</v>
      </c>
    </row>
    <row r="45" spans="1:4" ht="15.6" thickTop="1" thickBot="1">
      <c r="A45" s="9" t="s">
        <v>32</v>
      </c>
      <c r="B45" s="10" t="s">
        <v>1966</v>
      </c>
      <c r="C45" s="11" t="s">
        <v>33</v>
      </c>
      <c r="D45" s="1001">
        <v>204268.8208244</v>
      </c>
    </row>
    <row r="46" spans="1:4" ht="15.6" thickTop="1" thickBot="1">
      <c r="A46" s="9" t="s">
        <v>34</v>
      </c>
      <c r="B46" s="10" t="s">
        <v>1966</v>
      </c>
      <c r="C46" s="11" t="s">
        <v>35</v>
      </c>
      <c r="D46" s="1001">
        <v>306403.23123659997</v>
      </c>
    </row>
    <row r="47" spans="1:4" ht="15.6" thickTop="1" thickBot="1">
      <c r="A47" s="9" t="s">
        <v>70</v>
      </c>
      <c r="B47" s="10" t="s">
        <v>1966</v>
      </c>
      <c r="C47" s="11" t="s">
        <v>71</v>
      </c>
      <c r="D47" s="1001">
        <v>270656.18759232998</v>
      </c>
    </row>
    <row r="48" spans="1:4" ht="15.6" thickTop="1" thickBot="1">
      <c r="A48" s="9" t="s">
        <v>36</v>
      </c>
      <c r="B48" s="10" t="s">
        <v>1966</v>
      </c>
      <c r="C48" s="11" t="s">
        <v>37</v>
      </c>
      <c r="D48" s="1001">
        <v>112347.85145342001</v>
      </c>
    </row>
    <row r="49" spans="1:4" ht="15.6" thickTop="1" thickBot="1">
      <c r="A49" s="9" t="s">
        <v>38</v>
      </c>
      <c r="B49" s="10" t="s">
        <v>1966</v>
      </c>
      <c r="C49" s="11" t="s">
        <v>39</v>
      </c>
      <c r="D49" s="1001">
        <v>122561.29249463999</v>
      </c>
    </row>
    <row r="50" spans="1:4" ht="15.6" thickTop="1" thickBot="1">
      <c r="A50" s="9" t="s">
        <v>89</v>
      </c>
      <c r="B50" s="10" t="s">
        <v>1966</v>
      </c>
      <c r="C50" s="11" t="s">
        <v>90</v>
      </c>
      <c r="D50" s="1001">
        <v>127668.01301524999</v>
      </c>
    </row>
    <row r="51" spans="1:4" ht="15.6" thickTop="1" thickBot="1">
      <c r="A51" s="9" t="s">
        <v>46</v>
      </c>
      <c r="B51" s="10" t="s">
        <v>1966</v>
      </c>
      <c r="C51" s="11" t="s">
        <v>47</v>
      </c>
      <c r="D51" s="1001">
        <v>51067.205206099999</v>
      </c>
    </row>
    <row r="52" spans="1:4" ht="15.6" thickTop="1" thickBot="1">
      <c r="A52" s="9" t="s">
        <v>48</v>
      </c>
      <c r="B52" s="10" t="s">
        <v>1966</v>
      </c>
      <c r="C52" s="11" t="s">
        <v>49</v>
      </c>
      <c r="D52" s="1001">
        <v>102134.4104122</v>
      </c>
    </row>
    <row r="53" spans="1:4" ht="15.6" thickTop="1" thickBot="1">
      <c r="A53" s="9" t="s">
        <v>50</v>
      </c>
      <c r="B53" s="10" t="s">
        <v>1966</v>
      </c>
      <c r="C53" s="11" t="s">
        <v>51</v>
      </c>
      <c r="D53" s="1001">
        <v>102134.4104122</v>
      </c>
    </row>
    <row r="54" spans="1:4" ht="15.6" thickTop="1" thickBot="1">
      <c r="A54" s="9" t="s">
        <v>68</v>
      </c>
      <c r="B54" s="10" t="s">
        <v>1966</v>
      </c>
      <c r="C54" s="11" t="s">
        <v>69</v>
      </c>
      <c r="D54" s="1001">
        <v>204268.8208244</v>
      </c>
    </row>
    <row r="55" spans="1:4" ht="44.4" thickTop="1" thickBot="1">
      <c r="A55" s="9" t="s">
        <v>29</v>
      </c>
      <c r="B55" s="10" t="s">
        <v>1966</v>
      </c>
      <c r="C55" s="11" t="s">
        <v>1967</v>
      </c>
      <c r="D55" s="1001">
        <v>766008.07809149986</v>
      </c>
    </row>
    <row r="56" spans="1:4" ht="15.6" thickTop="1" thickBot="1">
      <c r="A56" s="9" t="s">
        <v>52</v>
      </c>
      <c r="B56" s="10" t="s">
        <v>1966</v>
      </c>
      <c r="C56" s="11" t="s">
        <v>53</v>
      </c>
      <c r="D56" s="1001">
        <v>76600.807809149992</v>
      </c>
    </row>
    <row r="57" spans="1:4" ht="15.6" thickTop="1" thickBot="1">
      <c r="A57" s="9" t="s">
        <v>54</v>
      </c>
      <c r="B57" s="10" t="s">
        <v>1966</v>
      </c>
      <c r="C57" s="11" t="s">
        <v>55</v>
      </c>
      <c r="D57" s="1001">
        <v>153201.61561829998</v>
      </c>
    </row>
    <row r="58" spans="1:4" ht="15.6" thickTop="1" thickBot="1">
      <c r="A58" s="9" t="s">
        <v>56</v>
      </c>
      <c r="B58" s="10" t="s">
        <v>1966</v>
      </c>
      <c r="C58" s="11" t="s">
        <v>57</v>
      </c>
      <c r="D58" s="1001">
        <v>102134.4104122</v>
      </c>
    </row>
    <row r="59" spans="1:4" ht="15.6" thickTop="1" thickBot="1">
      <c r="A59" s="9" t="s">
        <v>2</v>
      </c>
      <c r="B59" s="10" t="s">
        <v>1966</v>
      </c>
      <c r="C59" s="11" t="s">
        <v>3</v>
      </c>
      <c r="D59" s="1001">
        <v>204268.8208244</v>
      </c>
    </row>
    <row r="60" spans="1:4" ht="15.6" thickTop="1" thickBot="1">
      <c r="A60" s="9" t="s">
        <v>58</v>
      </c>
      <c r="B60" s="10" t="s">
        <v>1966</v>
      </c>
      <c r="C60" s="11" t="s">
        <v>59</v>
      </c>
      <c r="D60" s="1001">
        <v>127668.01301524999</v>
      </c>
    </row>
    <row r="61" spans="1:4" ht="15.6" thickTop="1" thickBot="1">
      <c r="A61" s="9" t="s">
        <v>86</v>
      </c>
      <c r="B61" s="10" t="s">
        <v>1966</v>
      </c>
      <c r="C61" s="11" t="s">
        <v>87</v>
      </c>
      <c r="D61" s="1001">
        <v>153201.61561829998</v>
      </c>
    </row>
    <row r="62" spans="1:4" ht="15.6" thickTop="1" thickBot="1">
      <c r="A62" s="9" t="s">
        <v>88</v>
      </c>
      <c r="B62" s="10" t="s">
        <v>1966</v>
      </c>
      <c r="C62" s="11" t="s">
        <v>87</v>
      </c>
      <c r="D62" s="1001">
        <v>153201.61561829998</v>
      </c>
    </row>
    <row r="63" spans="1:4" ht="15.6" thickTop="1" thickBot="1">
      <c r="A63" s="9" t="s">
        <v>60</v>
      </c>
      <c r="B63" s="10" t="s">
        <v>1966</v>
      </c>
      <c r="C63" s="11" t="s">
        <v>61</v>
      </c>
      <c r="D63" s="1001">
        <v>153201.61561829998</v>
      </c>
    </row>
    <row r="64" spans="1:4" ht="17.25" customHeight="1" thickTop="1" thickBot="1">
      <c r="A64" s="9" t="s">
        <v>6</v>
      </c>
      <c r="B64" s="10" t="s">
        <v>1966</v>
      </c>
      <c r="C64" s="11" t="s">
        <v>2330</v>
      </c>
      <c r="D64" s="1001">
        <v>51067.205206099999</v>
      </c>
    </row>
    <row r="65" spans="1:4" ht="15.6" thickTop="1" thickBot="1">
      <c r="A65" s="9" t="s">
        <v>91</v>
      </c>
      <c r="B65" s="10" t="s">
        <v>92</v>
      </c>
      <c r="C65" s="11" t="s">
        <v>93</v>
      </c>
      <c r="D65" s="1001">
        <v>510672.05206099997</v>
      </c>
    </row>
    <row r="66" spans="1:4" ht="15.6" thickTop="1" thickBot="1">
      <c r="A66" s="9" t="s">
        <v>94</v>
      </c>
      <c r="B66" s="10" t="s">
        <v>92</v>
      </c>
      <c r="C66" s="11" t="s">
        <v>95</v>
      </c>
      <c r="D66" s="1001">
        <v>255336.02603049998</v>
      </c>
    </row>
    <row r="67" spans="1:4" ht="15.6" thickTop="1" thickBot="1">
      <c r="A67" s="9" t="s">
        <v>2334</v>
      </c>
      <c r="B67" s="10" t="s">
        <v>1966</v>
      </c>
      <c r="C67" s="11" t="s">
        <v>2333</v>
      </c>
      <c r="D67" s="1001">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10" sqref="D10"/>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4" t="s">
        <v>1934</v>
      </c>
      <c r="B1" s="675"/>
      <c r="C1" s="675"/>
      <c r="D1" s="676"/>
    </row>
    <row r="2" spans="1:4" ht="89.25" customHeight="1" thickBot="1">
      <c r="A2" s="677"/>
      <c r="B2" s="678"/>
      <c r="C2" s="678"/>
      <c r="D2" s="679"/>
    </row>
    <row r="3" spans="1:4" ht="53.25" customHeight="1" thickTop="1" thickBot="1">
      <c r="A3" s="671" t="s">
        <v>110</v>
      </c>
      <c r="B3" s="672"/>
      <c r="C3" s="672"/>
      <c r="D3" s="673"/>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6">
        <v>41408.06582615048</v>
      </c>
    </row>
    <row r="8" spans="1:4" ht="30" customHeight="1" thickTop="1" thickBot="1">
      <c r="A8" s="16" t="s">
        <v>112</v>
      </c>
      <c r="B8" s="14" t="s">
        <v>113</v>
      </c>
      <c r="C8" s="17" t="s">
        <v>114</v>
      </c>
      <c r="D8" s="656">
        <v>1824.4316450447916</v>
      </c>
    </row>
    <row r="9" spans="1:4" ht="30" customHeight="1" thickTop="1" thickBot="1">
      <c r="A9" s="16" t="s">
        <v>117</v>
      </c>
      <c r="B9" s="14" t="s">
        <v>113</v>
      </c>
      <c r="C9" s="17" t="s">
        <v>118</v>
      </c>
      <c r="D9" s="656">
        <v>48713.166407914105</v>
      </c>
    </row>
    <row r="10" spans="1:4" ht="30" customHeight="1" thickTop="1" thickBot="1">
      <c r="A10" s="16" t="s">
        <v>119</v>
      </c>
      <c r="B10" s="14" t="s">
        <v>113</v>
      </c>
      <c r="C10" s="17" t="s">
        <v>120</v>
      </c>
      <c r="D10" s="656">
        <v>49435.392308598828</v>
      </c>
    </row>
    <row r="11" spans="1:4" ht="30" customHeight="1" thickTop="1" thickBot="1">
      <c r="A11" s="16" t="s">
        <v>123</v>
      </c>
      <c r="B11" s="14" t="s">
        <v>113</v>
      </c>
      <c r="C11" s="17" t="s">
        <v>124</v>
      </c>
      <c r="D11" s="656">
        <v>14706.656875574496</v>
      </c>
    </row>
    <row r="12" spans="1:4" ht="30" customHeight="1" thickTop="1" thickBot="1">
      <c r="A12" s="16" t="s">
        <v>121</v>
      </c>
      <c r="B12" s="14" t="s">
        <v>113</v>
      </c>
      <c r="C12" s="17" t="s">
        <v>122</v>
      </c>
      <c r="D12" s="656">
        <v>41610.078922652821</v>
      </c>
    </row>
    <row r="13" spans="1:4" ht="30" customHeight="1" thickTop="1" thickBot="1">
      <c r="A13" s="16" t="s">
        <v>125</v>
      </c>
      <c r="B13" s="14" t="s">
        <v>113</v>
      </c>
      <c r="C13" s="17" t="s">
        <v>126</v>
      </c>
      <c r="D13" s="656">
        <v>33947.951609536191</v>
      </c>
    </row>
    <row r="14" spans="1:4" ht="30" customHeight="1" thickTop="1" thickBot="1">
      <c r="A14" s="16" t="s">
        <v>131</v>
      </c>
      <c r="B14" s="14" t="s">
        <v>113</v>
      </c>
      <c r="C14" s="17" t="s">
        <v>132</v>
      </c>
      <c r="D14" s="656">
        <v>205429.19709632691</v>
      </c>
    </row>
    <row r="15" spans="1:4" ht="30" customHeight="1" thickTop="1" thickBot="1">
      <c r="A15" s="16" t="s">
        <v>129</v>
      </c>
      <c r="B15" s="14" t="s">
        <v>113</v>
      </c>
      <c r="C15" s="17" t="s">
        <v>130</v>
      </c>
      <c r="D15" s="656">
        <v>167702.18023737866</v>
      </c>
    </row>
    <row r="16" spans="1:4" ht="30" customHeight="1" thickTop="1" thickBot="1">
      <c r="A16" s="16" t="s">
        <v>127</v>
      </c>
      <c r="B16" s="14" t="s">
        <v>113</v>
      </c>
      <c r="C16" s="17" t="s">
        <v>128</v>
      </c>
      <c r="D16" s="656">
        <v>129320.16813718171</v>
      </c>
    </row>
    <row r="17" spans="1:4" ht="30" customHeight="1" thickTop="1" thickBot="1">
      <c r="A17" s="16" t="s">
        <v>1795</v>
      </c>
      <c r="B17" s="14" t="s">
        <v>113</v>
      </c>
      <c r="C17" s="17" t="s">
        <v>1796</v>
      </c>
      <c r="D17" s="656">
        <v>55856.766452614829</v>
      </c>
    </row>
    <row r="18" spans="1:4" ht="30" customHeight="1" thickTop="1" thickBot="1">
      <c r="A18" s="16" t="s">
        <v>133</v>
      </c>
      <c r="B18" s="14" t="s">
        <v>113</v>
      </c>
      <c r="C18" s="17" t="s">
        <v>134</v>
      </c>
      <c r="D18" s="656">
        <v>64571.65312865789</v>
      </c>
    </row>
    <row r="19" spans="1:4" ht="30" customHeight="1" thickTop="1" thickBot="1">
      <c r="A19" s="16" t="s">
        <v>146</v>
      </c>
      <c r="B19" s="14" t="s">
        <v>113</v>
      </c>
      <c r="C19" s="17" t="s">
        <v>147</v>
      </c>
      <c r="D19" s="656">
        <v>178296.03885359352</v>
      </c>
    </row>
    <row r="20" spans="1:4" ht="30" customHeight="1" thickTop="1" thickBot="1">
      <c r="A20" s="16" t="s">
        <v>135</v>
      </c>
      <c r="B20" s="14" t="s">
        <v>113</v>
      </c>
      <c r="C20" s="17" t="s">
        <v>1968</v>
      </c>
      <c r="D20" s="656">
        <v>61240.434310532022</v>
      </c>
    </row>
    <row r="21" spans="1:4" ht="30" customHeight="1" thickTop="1" thickBot="1">
      <c r="A21" s="16" t="s">
        <v>136</v>
      </c>
      <c r="B21" s="14" t="s">
        <v>113</v>
      </c>
      <c r="C21" s="17" t="s">
        <v>137</v>
      </c>
      <c r="D21" s="656">
        <v>101335.49648286722</v>
      </c>
    </row>
    <row r="22" spans="1:4" ht="30" customHeight="1" thickTop="1" thickBot="1">
      <c r="A22" s="16" t="s">
        <v>138</v>
      </c>
      <c r="B22" s="14" t="s">
        <v>113</v>
      </c>
      <c r="C22" s="17" t="s">
        <v>139</v>
      </c>
      <c r="D22" s="656">
        <v>45033.144203338554</v>
      </c>
    </row>
    <row r="23" spans="1:4" ht="30" customHeight="1" thickTop="1" thickBot="1">
      <c r="A23" s="16" t="s">
        <v>143</v>
      </c>
      <c r="B23" s="14" t="s">
        <v>144</v>
      </c>
      <c r="C23" s="17" t="s">
        <v>145</v>
      </c>
      <c r="D23" s="656">
        <v>22601.972336956493</v>
      </c>
    </row>
    <row r="24" spans="1:4" ht="30" customHeight="1" thickTop="1" thickBot="1">
      <c r="A24" s="16" t="s">
        <v>140</v>
      </c>
      <c r="B24" s="14" t="s">
        <v>1082</v>
      </c>
      <c r="C24" s="17" t="s">
        <v>142</v>
      </c>
      <c r="D24" s="656">
        <v>23388.898123658739</v>
      </c>
    </row>
    <row r="25" spans="1:4" ht="30" customHeight="1" thickTop="1" thickBot="1">
      <c r="A25" s="16" t="s">
        <v>148</v>
      </c>
      <c r="B25" s="14" t="s">
        <v>113</v>
      </c>
      <c r="C25" s="17" t="s">
        <v>149</v>
      </c>
      <c r="D25" s="656">
        <v>142894.34672457475</v>
      </c>
    </row>
    <row r="26" spans="1:4" ht="30" customHeight="1" thickTop="1" thickBot="1">
      <c r="A26" s="16" t="s">
        <v>150</v>
      </c>
      <c r="B26" s="14" t="s">
        <v>113</v>
      </c>
      <c r="C26" s="17" t="s">
        <v>151</v>
      </c>
      <c r="D26" s="656">
        <v>195969.38979370249</v>
      </c>
    </row>
    <row r="27" spans="1:4" ht="30" customHeight="1" thickTop="1" thickBot="1">
      <c r="A27" s="16" t="s">
        <v>152</v>
      </c>
      <c r="B27" s="14" t="s">
        <v>113</v>
      </c>
      <c r="C27" s="17" t="s">
        <v>153</v>
      </c>
      <c r="D27" s="656">
        <v>69518.263290413161</v>
      </c>
    </row>
    <row r="28" spans="1:4" ht="30" customHeight="1" thickTop="1" thickBot="1">
      <c r="A28" s="16" t="s">
        <v>154</v>
      </c>
      <c r="B28" s="14" t="s">
        <v>113</v>
      </c>
      <c r="C28" s="17" t="s">
        <v>155</v>
      </c>
      <c r="D28" s="656">
        <v>93171.783898501235</v>
      </c>
    </row>
    <row r="29" spans="1:4" ht="30" customHeight="1" thickTop="1" thickBot="1">
      <c r="A29" s="16" t="s">
        <v>156</v>
      </c>
      <c r="B29" s="14" t="s">
        <v>113</v>
      </c>
      <c r="C29" s="17" t="s">
        <v>157</v>
      </c>
      <c r="D29" s="656">
        <v>670.42309646228455</v>
      </c>
    </row>
    <row r="30" spans="1:4" ht="30" customHeight="1" thickTop="1" thickBot="1">
      <c r="A30" s="16" t="s">
        <v>166</v>
      </c>
      <c r="B30" s="14" t="s">
        <v>113</v>
      </c>
      <c r="C30" s="17" t="s">
        <v>167</v>
      </c>
      <c r="D30" s="656">
        <v>112274.12956930872</v>
      </c>
    </row>
    <row r="31" spans="1:4" ht="30" customHeight="1" thickTop="1" thickBot="1">
      <c r="A31" s="16" t="s">
        <v>162</v>
      </c>
      <c r="B31" s="14" t="s">
        <v>113</v>
      </c>
      <c r="C31" s="17" t="s">
        <v>163</v>
      </c>
      <c r="D31" s="656">
        <v>9868.8959891422364</v>
      </c>
    </row>
    <row r="32" spans="1:4" ht="30" customHeight="1" thickTop="1" thickBot="1">
      <c r="A32" s="16" t="s">
        <v>164</v>
      </c>
      <c r="B32" s="14" t="s">
        <v>113</v>
      </c>
      <c r="C32" s="17" t="s">
        <v>165</v>
      </c>
      <c r="D32" s="656">
        <v>15761.498490454725</v>
      </c>
    </row>
    <row r="33" spans="1:4" ht="30" customHeight="1" thickTop="1" thickBot="1">
      <c r="A33" s="16" t="s">
        <v>171</v>
      </c>
      <c r="B33" s="14" t="s">
        <v>113</v>
      </c>
      <c r="C33" s="17" t="s">
        <v>172</v>
      </c>
      <c r="D33" s="656">
        <v>9868.8959891422364</v>
      </c>
    </row>
    <row r="34" spans="1:4" ht="30" customHeight="1" thickTop="1" thickBot="1">
      <c r="A34" s="16" t="s">
        <v>160</v>
      </c>
      <c r="B34" s="14" t="s">
        <v>113</v>
      </c>
      <c r="C34" s="17" t="s">
        <v>161</v>
      </c>
      <c r="D34" s="656">
        <v>8350.1332182410424</v>
      </c>
    </row>
    <row r="35" spans="1:4" ht="30" customHeight="1" thickTop="1" thickBot="1">
      <c r="A35" s="16" t="s">
        <v>173</v>
      </c>
      <c r="B35" s="14" t="s">
        <v>113</v>
      </c>
      <c r="C35" s="17" t="s">
        <v>1970</v>
      </c>
      <c r="D35" s="656">
        <v>129683.15564525071</v>
      </c>
    </row>
    <row r="36" spans="1:4" ht="30" customHeight="1" thickTop="1" thickBot="1">
      <c r="A36" s="16" t="s">
        <v>170</v>
      </c>
      <c r="B36" s="14" t="s">
        <v>113</v>
      </c>
      <c r="C36" s="17" t="s">
        <v>1969</v>
      </c>
      <c r="D36" s="656">
        <v>109314.17524429967</v>
      </c>
    </row>
    <row r="37" spans="1:4" ht="30" customHeight="1" thickTop="1" thickBot="1">
      <c r="A37" s="16" t="s">
        <v>168</v>
      </c>
      <c r="B37" s="14" t="s">
        <v>113</v>
      </c>
      <c r="C37" s="17" t="s">
        <v>169</v>
      </c>
      <c r="D37" s="656">
        <v>109314.17524429967</v>
      </c>
    </row>
    <row r="38" spans="1:4" ht="30" customHeight="1" thickTop="1" thickBot="1">
      <c r="A38" s="16" t="s">
        <v>174</v>
      </c>
      <c r="B38" s="14" t="s">
        <v>113</v>
      </c>
      <c r="C38" s="17" t="s">
        <v>175</v>
      </c>
      <c r="D38" s="656">
        <v>74104.760248560575</v>
      </c>
    </row>
    <row r="39" spans="1:4" ht="30" customHeight="1" thickTop="1" thickBot="1">
      <c r="A39" s="16" t="s">
        <v>176</v>
      </c>
      <c r="B39" s="14" t="s">
        <v>113</v>
      </c>
      <c r="C39" s="17" t="s">
        <v>177</v>
      </c>
      <c r="D39" s="656">
        <v>65118.995150199058</v>
      </c>
    </row>
    <row r="40" spans="1:4" ht="30" customHeight="1" thickTop="1" thickBot="1">
      <c r="A40" s="16" t="s">
        <v>180</v>
      </c>
      <c r="B40" s="14" t="s">
        <v>113</v>
      </c>
      <c r="C40" s="17" t="s">
        <v>181</v>
      </c>
      <c r="D40" s="656">
        <v>70171.330980817947</v>
      </c>
    </row>
    <row r="41" spans="1:4" ht="30" customHeight="1" thickTop="1" thickBot="1">
      <c r="A41" s="16" t="s">
        <v>178</v>
      </c>
      <c r="B41" s="14" t="s">
        <v>113</v>
      </c>
      <c r="C41" s="17" t="s">
        <v>179</v>
      </c>
      <c r="D41" s="656">
        <v>65118.995150199058</v>
      </c>
    </row>
    <row r="42" spans="1:4" ht="30" customHeight="1" thickTop="1" thickBot="1">
      <c r="A42" s="16" t="s">
        <v>182</v>
      </c>
      <c r="B42" s="14" t="s">
        <v>113</v>
      </c>
      <c r="C42" s="17" t="s">
        <v>183</v>
      </c>
      <c r="D42" s="656">
        <v>70171.330980817947</v>
      </c>
    </row>
    <row r="43" spans="1:4" ht="30" customHeight="1" thickTop="1" thickBot="1">
      <c r="A43" s="16" t="s">
        <v>1756</v>
      </c>
      <c r="B43" s="14" t="s">
        <v>113</v>
      </c>
      <c r="C43" s="17" t="s">
        <v>1755</v>
      </c>
      <c r="D43" s="656">
        <v>6124.0434310532028</v>
      </c>
    </row>
    <row r="44" spans="1:4" ht="30" customHeight="1" thickTop="1" thickBot="1">
      <c r="A44" s="16" t="s">
        <v>184</v>
      </c>
      <c r="B44" s="14" t="s">
        <v>113</v>
      </c>
      <c r="C44" s="17" t="s">
        <v>185</v>
      </c>
      <c r="D44" s="656">
        <v>14404.017355510614</v>
      </c>
    </row>
    <row r="45" spans="1:4" ht="30" customHeight="1" thickTop="1" thickBot="1">
      <c r="A45" s="16" t="s">
        <v>1687</v>
      </c>
      <c r="B45" s="14" t="s">
        <v>113</v>
      </c>
      <c r="C45" s="17" t="s">
        <v>1688</v>
      </c>
      <c r="D45" s="656">
        <v>2001.2447649296573</v>
      </c>
    </row>
    <row r="46" spans="1:4" ht="30" customHeight="1" thickTop="1" thickBot="1">
      <c r="A46" s="16" t="s">
        <v>188</v>
      </c>
      <c r="B46" s="14" t="s">
        <v>113</v>
      </c>
      <c r="C46" s="17" t="s">
        <v>189</v>
      </c>
      <c r="D46" s="656">
        <v>3250.1482366826667</v>
      </c>
    </row>
    <row r="47" spans="1:4" ht="30" customHeight="1" thickTop="1" thickBot="1">
      <c r="A47" s="16" t="s">
        <v>186</v>
      </c>
      <c r="B47" s="14" t="s">
        <v>113</v>
      </c>
      <c r="C47" s="17" t="s">
        <v>187</v>
      </c>
      <c r="D47" s="656">
        <v>4286.8304017372429</v>
      </c>
    </row>
    <row r="48" spans="1:4" ht="30" customHeight="1" thickTop="1" thickBot="1">
      <c r="A48" s="16" t="s">
        <v>190</v>
      </c>
      <c r="B48" s="14" t="s">
        <v>113</v>
      </c>
      <c r="C48" s="17" t="s">
        <v>191</v>
      </c>
      <c r="D48" s="656">
        <v>5095.7937179585106</v>
      </c>
    </row>
    <row r="49" spans="1:4" ht="30" customHeight="1" thickTop="1" thickBot="1">
      <c r="A49" s="16" t="s">
        <v>201</v>
      </c>
      <c r="B49" s="14" t="s">
        <v>113</v>
      </c>
      <c r="C49" s="17" t="s">
        <v>1972</v>
      </c>
      <c r="D49" s="656">
        <v>113869.44288309808</v>
      </c>
    </row>
    <row r="50" spans="1:4" ht="30" customHeight="1" thickTop="1" thickBot="1">
      <c r="A50" s="16" t="s">
        <v>192</v>
      </c>
      <c r="B50" s="14" t="s">
        <v>113</v>
      </c>
      <c r="C50" s="17" t="s">
        <v>193</v>
      </c>
      <c r="D50" s="656">
        <v>41739.22766286385</v>
      </c>
    </row>
    <row r="51" spans="1:4" ht="30" customHeight="1" thickTop="1" thickBot="1">
      <c r="A51" s="16" t="s">
        <v>194</v>
      </c>
      <c r="B51" s="14" t="s">
        <v>113</v>
      </c>
      <c r="C51" s="17" t="s">
        <v>1971</v>
      </c>
      <c r="D51" s="656">
        <v>2465.6664251877596</v>
      </c>
    </row>
    <row r="52" spans="1:4" ht="30" customHeight="1" thickTop="1" thickBot="1">
      <c r="A52" s="16" t="s">
        <v>224</v>
      </c>
      <c r="B52" s="14" t="s">
        <v>92</v>
      </c>
      <c r="C52" s="17" t="s">
        <v>1975</v>
      </c>
      <c r="D52" s="656">
        <v>113774.23257362981</v>
      </c>
    </row>
    <row r="53" spans="1:4" ht="30" customHeight="1" thickTop="1" thickBot="1">
      <c r="A53" s="16" t="s">
        <v>195</v>
      </c>
      <c r="B53" s="14" t="s">
        <v>113</v>
      </c>
      <c r="C53" s="17" t="s">
        <v>196</v>
      </c>
      <c r="D53" s="656">
        <v>9080.6667431704154</v>
      </c>
    </row>
    <row r="54" spans="1:4" ht="30" customHeight="1" thickTop="1" thickBot="1">
      <c r="A54" s="16" t="s">
        <v>214</v>
      </c>
      <c r="B54" s="14" t="s">
        <v>113</v>
      </c>
      <c r="C54" s="17" t="s">
        <v>215</v>
      </c>
      <c r="D54" s="656">
        <v>8168.9943966984001</v>
      </c>
    </row>
    <row r="55" spans="1:4" ht="30" customHeight="1" thickTop="1" thickBot="1">
      <c r="A55" s="16" t="s">
        <v>197</v>
      </c>
      <c r="B55" s="14" t="s">
        <v>113</v>
      </c>
      <c r="C55" s="17" t="s">
        <v>198</v>
      </c>
      <c r="D55" s="656">
        <v>90165.976365775525</v>
      </c>
    </row>
    <row r="56" spans="1:4" ht="30" customHeight="1" thickTop="1" thickBot="1">
      <c r="A56" s="16" t="s">
        <v>199</v>
      </c>
      <c r="B56" s="14" t="s">
        <v>113</v>
      </c>
      <c r="C56" s="17" t="s">
        <v>200</v>
      </c>
      <c r="D56" s="656">
        <v>9216.9313714246309</v>
      </c>
    </row>
    <row r="57" spans="1:4" ht="30" customHeight="1" thickTop="1" thickBot="1">
      <c r="A57" s="16" t="s">
        <v>202</v>
      </c>
      <c r="B57" s="14" t="s">
        <v>113</v>
      </c>
      <c r="C57" s="17" t="s">
        <v>203</v>
      </c>
      <c r="D57" s="656">
        <v>81959.689497176296</v>
      </c>
    </row>
    <row r="58" spans="1:4" ht="30" customHeight="1" thickTop="1" thickBot="1">
      <c r="A58" s="16" t="s">
        <v>212</v>
      </c>
      <c r="B58" s="14" t="s">
        <v>113</v>
      </c>
      <c r="C58" s="17" t="s">
        <v>213</v>
      </c>
      <c r="D58" s="656">
        <v>35594.683505054658</v>
      </c>
    </row>
    <row r="59" spans="1:4" ht="30" customHeight="1" thickTop="1" thickBot="1">
      <c r="A59" s="16" t="s">
        <v>206</v>
      </c>
      <c r="B59" s="14" t="s">
        <v>113</v>
      </c>
      <c r="C59" s="17" t="s">
        <v>207</v>
      </c>
      <c r="D59" s="656">
        <v>8990.083790960025</v>
      </c>
    </row>
    <row r="60" spans="1:4" ht="30" customHeight="1" thickTop="1" thickBot="1">
      <c r="A60" s="16" t="s">
        <v>204</v>
      </c>
      <c r="B60" s="14" t="s">
        <v>113</v>
      </c>
      <c r="C60" s="17" t="s">
        <v>205</v>
      </c>
      <c r="D60" s="656">
        <v>13208.541006876583</v>
      </c>
    </row>
    <row r="61" spans="1:4" ht="30" customHeight="1" thickTop="1" thickBot="1">
      <c r="A61" s="16" t="s">
        <v>208</v>
      </c>
      <c r="B61" s="14" t="s">
        <v>113</v>
      </c>
      <c r="C61" s="17" t="s">
        <v>209</v>
      </c>
      <c r="D61" s="656">
        <v>13208.541006876583</v>
      </c>
    </row>
    <row r="62" spans="1:4" ht="30" customHeight="1" thickTop="1" thickBot="1">
      <c r="A62" s="16" t="s">
        <v>210</v>
      </c>
      <c r="B62" s="14" t="s">
        <v>113</v>
      </c>
      <c r="C62" s="17" t="s">
        <v>211</v>
      </c>
      <c r="D62" s="656">
        <v>13208.541006876583</v>
      </c>
    </row>
    <row r="63" spans="1:4" ht="30" customHeight="1" thickTop="1" thickBot="1">
      <c r="A63" s="16" t="s">
        <v>217</v>
      </c>
      <c r="B63" s="14" t="s">
        <v>113</v>
      </c>
      <c r="C63" s="17" t="s">
        <v>218</v>
      </c>
      <c r="D63" s="656">
        <v>19561.871792258393</v>
      </c>
    </row>
    <row r="64" spans="1:4" ht="30" customHeight="1" thickTop="1" thickBot="1">
      <c r="A64" s="16" t="s">
        <v>219</v>
      </c>
      <c r="B64" s="14" t="s">
        <v>113</v>
      </c>
      <c r="C64" s="17" t="s">
        <v>220</v>
      </c>
      <c r="D64" s="656">
        <v>10028.305784450988</v>
      </c>
    </row>
    <row r="65" spans="1:4" ht="30" customHeight="1" thickTop="1" thickBot="1">
      <c r="A65" s="16" t="s">
        <v>216</v>
      </c>
      <c r="B65" s="14" t="s">
        <v>113</v>
      </c>
      <c r="C65" s="17" t="s">
        <v>1973</v>
      </c>
      <c r="D65" s="656">
        <v>11032.50633602655</v>
      </c>
    </row>
    <row r="66" spans="1:4" ht="30" customHeight="1" thickTop="1" thickBot="1">
      <c r="A66" s="16" t="s">
        <v>221</v>
      </c>
      <c r="B66" s="14" t="s">
        <v>113</v>
      </c>
      <c r="C66" s="17" t="s">
        <v>1974</v>
      </c>
      <c r="D66" s="656">
        <v>70426.499457111844</v>
      </c>
    </row>
    <row r="67" spans="1:4" ht="30" customHeight="1" thickTop="1" thickBot="1">
      <c r="A67" s="16" t="s">
        <v>222</v>
      </c>
      <c r="B67" s="14" t="s">
        <v>113</v>
      </c>
      <c r="C67" s="17" t="s">
        <v>223</v>
      </c>
      <c r="D67" s="656">
        <v>22374.906725694582</v>
      </c>
    </row>
    <row r="68" spans="1:4" ht="30" customHeight="1" thickTop="1" thickBot="1">
      <c r="A68" s="16" t="s">
        <v>225</v>
      </c>
      <c r="B68" s="14" t="s">
        <v>113</v>
      </c>
      <c r="C68" s="17" t="s">
        <v>226</v>
      </c>
      <c r="D68" s="656">
        <v>53477.07220177316</v>
      </c>
    </row>
    <row r="69" spans="1:4" ht="30" customHeight="1" thickTop="1" thickBot="1">
      <c r="A69" s="16" t="s">
        <v>227</v>
      </c>
      <c r="B69" s="14" t="s">
        <v>113</v>
      </c>
      <c r="C69" s="17" t="s">
        <v>1976</v>
      </c>
      <c r="D69" s="656">
        <v>15310.108577633006</v>
      </c>
    </row>
    <row r="70" spans="1:4" ht="30" customHeight="1" thickTop="1" thickBot="1">
      <c r="A70" s="16" t="s">
        <v>232</v>
      </c>
      <c r="B70" s="14" t="s">
        <v>233</v>
      </c>
      <c r="C70" s="17" t="s">
        <v>1979</v>
      </c>
      <c r="D70" s="656">
        <v>4312.6120627288374</v>
      </c>
    </row>
    <row r="71" spans="1:4" ht="30" customHeight="1" thickTop="1" thickBot="1">
      <c r="A71" s="16" t="s">
        <v>228</v>
      </c>
      <c r="B71" s="14" t="s">
        <v>113</v>
      </c>
      <c r="C71" s="17" t="s">
        <v>1977</v>
      </c>
      <c r="D71" s="656">
        <v>3816.7643781318111</v>
      </c>
    </row>
    <row r="72" spans="1:4" ht="30" customHeight="1" thickTop="1" thickBot="1">
      <c r="A72" s="16" t="s">
        <v>229</v>
      </c>
      <c r="B72" s="14" t="s">
        <v>113</v>
      </c>
      <c r="C72" s="17" t="s">
        <v>1978</v>
      </c>
      <c r="D72" s="656">
        <v>6272.3157345920481</v>
      </c>
    </row>
    <row r="73" spans="1:4" ht="30" customHeight="1" thickTop="1" thickBot="1">
      <c r="A73" s="16" t="s">
        <v>230</v>
      </c>
      <c r="B73" s="14" t="s">
        <v>113</v>
      </c>
      <c r="C73" s="17" t="s">
        <v>231</v>
      </c>
      <c r="D73" s="656">
        <v>2922.0999174755484</v>
      </c>
    </row>
    <row r="74" spans="1:4" ht="30" customHeight="1" thickTop="1" thickBot="1">
      <c r="A74" s="16" t="s">
        <v>234</v>
      </c>
      <c r="B74" s="14" t="s">
        <v>113</v>
      </c>
      <c r="C74" s="17" t="s">
        <v>235</v>
      </c>
      <c r="D74" s="656">
        <v>10068.548461863074</v>
      </c>
    </row>
    <row r="75" spans="1:4" ht="30" customHeight="1" thickTop="1" thickBot="1">
      <c r="A75" s="16" t="s">
        <v>236</v>
      </c>
      <c r="B75" s="14" t="s">
        <v>113</v>
      </c>
      <c r="C75" s="17" t="s">
        <v>237</v>
      </c>
      <c r="D75" s="656">
        <v>419037.67176981544</v>
      </c>
    </row>
    <row r="76" spans="1:4" ht="30" customHeight="1" thickTop="1" thickBot="1">
      <c r="A76" s="16" t="s">
        <v>238</v>
      </c>
      <c r="B76" s="14" t="s">
        <v>113</v>
      </c>
      <c r="C76" s="17" t="s">
        <v>239</v>
      </c>
      <c r="D76" s="656">
        <v>546570.87622149836</v>
      </c>
    </row>
    <row r="77" spans="1:4" ht="30" customHeight="1" thickTop="1" thickBot="1">
      <c r="A77" s="16" t="s">
        <v>240</v>
      </c>
      <c r="B77" s="14" t="s">
        <v>113</v>
      </c>
      <c r="C77" s="17" t="s">
        <v>1980</v>
      </c>
      <c r="D77" s="656">
        <v>91215.022640362309</v>
      </c>
    </row>
    <row r="78" spans="1:4" ht="30" customHeight="1" thickTop="1" thickBot="1">
      <c r="A78" s="16" t="s">
        <v>241</v>
      </c>
      <c r="B78" s="14" t="s">
        <v>113</v>
      </c>
      <c r="C78" s="17" t="s">
        <v>1981</v>
      </c>
      <c r="D78" s="656">
        <v>183721.30293159606</v>
      </c>
    </row>
    <row r="79" spans="1:4" ht="30" customHeight="1" thickTop="1" thickBot="1">
      <c r="A79" s="16" t="s">
        <v>246</v>
      </c>
      <c r="B79" s="14" t="s">
        <v>113</v>
      </c>
      <c r="C79" s="17" t="s">
        <v>1986</v>
      </c>
      <c r="D79" s="656">
        <v>124118.58435638754</v>
      </c>
    </row>
    <row r="80" spans="1:4" ht="30" customHeight="1" thickTop="1" thickBot="1">
      <c r="A80" s="16" t="s">
        <v>243</v>
      </c>
      <c r="B80" s="14" t="s">
        <v>113</v>
      </c>
      <c r="C80" s="17" t="s">
        <v>1983</v>
      </c>
      <c r="D80" s="656">
        <v>183721.30293159606</v>
      </c>
    </row>
    <row r="81" spans="1:4" ht="30" customHeight="1" thickTop="1" thickBot="1">
      <c r="A81" s="16" t="s">
        <v>244</v>
      </c>
      <c r="B81" s="14" t="s">
        <v>113</v>
      </c>
      <c r="C81" s="17" t="s">
        <v>1984</v>
      </c>
      <c r="D81" s="656">
        <v>215395.96380988148</v>
      </c>
    </row>
    <row r="82" spans="1:4" ht="30" customHeight="1" thickTop="1" thickBot="1">
      <c r="A82" s="16" t="s">
        <v>245</v>
      </c>
      <c r="B82" s="14" t="s">
        <v>113</v>
      </c>
      <c r="C82" s="17" t="s">
        <v>1985</v>
      </c>
      <c r="D82" s="656">
        <v>128586.58249641581</v>
      </c>
    </row>
    <row r="83" spans="1:4" ht="30" customHeight="1" thickTop="1" thickBot="1">
      <c r="A83" s="16" t="s">
        <v>247</v>
      </c>
      <c r="B83" s="14" t="s">
        <v>113</v>
      </c>
      <c r="C83" s="17" t="s">
        <v>1987</v>
      </c>
      <c r="D83" s="656">
        <v>115304.37216915528</v>
      </c>
    </row>
    <row r="84" spans="1:4" ht="30" customHeight="1" thickTop="1" thickBot="1">
      <c r="A84" s="16" t="s">
        <v>242</v>
      </c>
      <c r="B84" s="14" t="s">
        <v>113</v>
      </c>
      <c r="C84" s="17" t="s">
        <v>1982</v>
      </c>
      <c r="D84" s="656">
        <v>121326.28089392201</v>
      </c>
    </row>
    <row r="85" spans="1:4" ht="30" customHeight="1" thickTop="1" thickBot="1">
      <c r="A85" s="16" t="s">
        <v>248</v>
      </c>
      <c r="B85" s="14" t="s">
        <v>113</v>
      </c>
      <c r="C85" s="17" t="s">
        <v>1988</v>
      </c>
      <c r="D85" s="656">
        <v>295504.59158409829</v>
      </c>
    </row>
    <row r="86" spans="1:4" ht="30" customHeight="1" thickTop="1" thickBot="1">
      <c r="A86" s="16" t="s">
        <v>249</v>
      </c>
      <c r="B86" s="14" t="s">
        <v>113</v>
      </c>
      <c r="C86" s="17" t="s">
        <v>250</v>
      </c>
      <c r="D86" s="656">
        <v>4039.827316684763</v>
      </c>
    </row>
    <row r="87" spans="1:4" ht="30" customHeight="1" thickTop="1" thickBot="1">
      <c r="A87" s="16" t="s">
        <v>255</v>
      </c>
      <c r="B87" s="14" t="s">
        <v>113</v>
      </c>
      <c r="C87" s="17" t="s">
        <v>256</v>
      </c>
      <c r="D87" s="656">
        <v>1085091.1035639637</v>
      </c>
    </row>
    <row r="88" spans="1:4" ht="30" customHeight="1" thickTop="1" thickBot="1">
      <c r="A88" s="16" t="s">
        <v>253</v>
      </c>
      <c r="B88" s="14" t="s">
        <v>113</v>
      </c>
      <c r="C88" s="17" t="s">
        <v>254</v>
      </c>
      <c r="D88" s="656">
        <v>15479.798079476997</v>
      </c>
    </row>
    <row r="89" spans="1:4" ht="30" customHeight="1" thickTop="1" thickBot="1">
      <c r="A89" s="16" t="s">
        <v>251</v>
      </c>
      <c r="B89" s="14" t="s">
        <v>113</v>
      </c>
      <c r="C89" s="17" t="s">
        <v>252</v>
      </c>
      <c r="D89" s="656">
        <v>16993.481284896203</v>
      </c>
    </row>
    <row r="90" spans="1:4" ht="30" customHeight="1" thickTop="1" thickBot="1">
      <c r="A90" s="16" t="s">
        <v>257</v>
      </c>
      <c r="B90" s="14" t="s">
        <v>113</v>
      </c>
      <c r="C90" s="17" t="s">
        <v>258</v>
      </c>
      <c r="D90" s="656">
        <v>6684.3028349809674</v>
      </c>
    </row>
    <row r="91" spans="1:4" ht="30" customHeight="1" thickTop="1" thickBot="1">
      <c r="A91" s="16" t="s">
        <v>259</v>
      </c>
      <c r="B91" s="14" t="s">
        <v>113</v>
      </c>
      <c r="C91" s="17" t="s">
        <v>260</v>
      </c>
      <c r="D91" s="656">
        <v>61240.434310532022</v>
      </c>
    </row>
    <row r="92" spans="1:4" ht="30" customHeight="1" thickTop="1" thickBot="1">
      <c r="A92" s="16" t="s">
        <v>261</v>
      </c>
      <c r="B92" s="14" t="s">
        <v>113</v>
      </c>
      <c r="C92" s="17" t="s">
        <v>262</v>
      </c>
      <c r="D92" s="656">
        <v>6832.391121245023</v>
      </c>
    </row>
    <row r="93" spans="1:4" ht="30" customHeight="1" thickTop="1" thickBot="1">
      <c r="A93" s="16" t="s">
        <v>263</v>
      </c>
      <c r="B93" s="14" t="s">
        <v>113</v>
      </c>
      <c r="C93" s="17" t="s">
        <v>264</v>
      </c>
      <c r="D93" s="656">
        <v>11137.593653275424</v>
      </c>
    </row>
    <row r="94" spans="1:4" ht="30" customHeight="1" thickTop="1" thickBot="1">
      <c r="A94" s="16" t="s">
        <v>265</v>
      </c>
      <c r="B94" s="14" t="s">
        <v>113</v>
      </c>
      <c r="C94" s="17" t="s">
        <v>266</v>
      </c>
      <c r="D94" s="656">
        <v>19737.791978284473</v>
      </c>
    </row>
    <row r="95" spans="1:4" ht="30" customHeight="1" thickTop="1" thickBot="1">
      <c r="A95" s="16" t="s">
        <v>267</v>
      </c>
      <c r="B95" s="14" t="s">
        <v>113</v>
      </c>
      <c r="C95" s="17" t="s">
        <v>268</v>
      </c>
      <c r="D95" s="656">
        <v>52762.989578840388</v>
      </c>
    </row>
    <row r="96" spans="1:4" ht="30" customHeight="1" thickTop="1" thickBot="1">
      <c r="A96" s="16" t="s">
        <v>269</v>
      </c>
      <c r="B96" s="14" t="s">
        <v>113</v>
      </c>
      <c r="C96" s="17" t="s">
        <v>270</v>
      </c>
      <c r="D96" s="656">
        <v>163307.8248280854</v>
      </c>
    </row>
    <row r="97" spans="1:4" ht="30" customHeight="1" thickTop="1" thickBot="1">
      <c r="A97" s="16" t="s">
        <v>271</v>
      </c>
      <c r="B97" s="14" t="s">
        <v>113</v>
      </c>
      <c r="C97" s="17" t="s">
        <v>272</v>
      </c>
      <c r="D97" s="656">
        <v>159837.53355048859</v>
      </c>
    </row>
    <row r="98" spans="1:4" ht="30" customHeight="1" thickTop="1" thickBot="1">
      <c r="A98" s="16" t="s">
        <v>273</v>
      </c>
      <c r="B98" s="14" t="s">
        <v>113</v>
      </c>
      <c r="C98" s="17" t="s">
        <v>274</v>
      </c>
      <c r="D98" s="656">
        <v>4852.435223311335</v>
      </c>
    </row>
    <row r="99" spans="1:4" ht="30" customHeight="1" thickTop="1" thickBot="1">
      <c r="A99" s="16" t="s">
        <v>275</v>
      </c>
      <c r="B99" s="14" t="s">
        <v>113</v>
      </c>
      <c r="C99" s="17" t="s">
        <v>276</v>
      </c>
      <c r="D99" s="656">
        <v>11205.227615420956</v>
      </c>
    </row>
    <row r="100" spans="1:4" ht="30" customHeight="1" thickTop="1" thickBot="1">
      <c r="A100" s="16" t="s">
        <v>277</v>
      </c>
      <c r="B100" s="14" t="s">
        <v>113</v>
      </c>
      <c r="C100" s="17" t="s">
        <v>278</v>
      </c>
      <c r="D100" s="656">
        <v>240730.29022597568</v>
      </c>
    </row>
    <row r="101" spans="1:4" ht="30" customHeight="1" thickTop="1" thickBot="1">
      <c r="A101" s="16" t="s">
        <v>279</v>
      </c>
      <c r="B101" s="14" t="s">
        <v>113</v>
      </c>
      <c r="C101" s="17" t="s">
        <v>1989</v>
      </c>
      <c r="D101" s="656">
        <v>243386.51675616851</v>
      </c>
    </row>
    <row r="102" spans="1:4" ht="30" customHeight="1" thickTop="1" thickBot="1">
      <c r="A102" s="16" t="s">
        <v>280</v>
      </c>
      <c r="B102" s="14" t="s">
        <v>113</v>
      </c>
      <c r="C102" s="17" t="s">
        <v>281</v>
      </c>
      <c r="D102" s="656">
        <v>344846.58324405318</v>
      </c>
    </row>
    <row r="103" spans="1:4" ht="30" customHeight="1" thickTop="1" thickBot="1">
      <c r="A103" s="16" t="s">
        <v>282</v>
      </c>
      <c r="B103" s="14" t="s">
        <v>113</v>
      </c>
      <c r="C103" s="17" t="s">
        <v>283</v>
      </c>
      <c r="D103" s="656">
        <v>364631.55475551513</v>
      </c>
    </row>
    <row r="104" spans="1:4" ht="30" customHeight="1" thickTop="1" thickBot="1">
      <c r="A104" s="16" t="s">
        <v>284</v>
      </c>
      <c r="B104" s="14" t="s">
        <v>113</v>
      </c>
      <c r="C104" s="17" t="s">
        <v>285</v>
      </c>
      <c r="D104" s="656">
        <v>556080.90137065633</v>
      </c>
    </row>
    <row r="105" spans="1:4" ht="30" customHeight="1" thickTop="1" thickBot="1">
      <c r="A105" s="16" t="s">
        <v>286</v>
      </c>
      <c r="B105" s="14" t="s">
        <v>113</v>
      </c>
      <c r="C105" s="17" t="s">
        <v>287</v>
      </c>
      <c r="D105" s="656">
        <v>233999.27510360343</v>
      </c>
    </row>
    <row r="106" spans="1:4" ht="30" customHeight="1" thickTop="1" thickBot="1">
      <c r="A106" s="16" t="s">
        <v>288</v>
      </c>
      <c r="B106" s="14" t="s">
        <v>113</v>
      </c>
      <c r="C106" s="17" t="s">
        <v>289</v>
      </c>
      <c r="D106" s="656">
        <v>12631.860250452408</v>
      </c>
    </row>
    <row r="107" spans="1:4" ht="30" customHeight="1" thickTop="1" thickBot="1">
      <c r="A107" s="16" t="s">
        <v>290</v>
      </c>
      <c r="B107" s="14" t="s">
        <v>113</v>
      </c>
      <c r="C107" s="17" t="s">
        <v>291</v>
      </c>
      <c r="D107" s="656">
        <v>460562.08868081728</v>
      </c>
    </row>
    <row r="108" spans="1:4" ht="30" customHeight="1" thickTop="1" thickBot="1">
      <c r="A108" s="16" t="s">
        <v>292</v>
      </c>
      <c r="B108" s="14" t="s">
        <v>113</v>
      </c>
      <c r="C108" s="17" t="s">
        <v>293</v>
      </c>
      <c r="D108" s="656">
        <v>9109.5146036916412</v>
      </c>
    </row>
    <row r="109" spans="1:4" ht="30" customHeight="1" thickTop="1" thickBot="1">
      <c r="A109" s="16" t="s">
        <v>294</v>
      </c>
      <c r="B109" s="14" t="s">
        <v>113</v>
      </c>
      <c r="C109" s="17" t="s">
        <v>1990</v>
      </c>
      <c r="D109" s="656">
        <v>496259.10558108555</v>
      </c>
    </row>
    <row r="110" spans="1:4" ht="30" customHeight="1" thickTop="1" thickBot="1">
      <c r="A110" s="16" t="s">
        <v>295</v>
      </c>
      <c r="B110" s="14" t="s">
        <v>113</v>
      </c>
      <c r="C110" s="17" t="s">
        <v>296</v>
      </c>
      <c r="D110" s="656">
        <v>3598.6161555834005</v>
      </c>
    </row>
    <row r="111" spans="1:4" ht="30" customHeight="1" thickTop="1" thickBot="1">
      <c r="A111" s="16" t="s">
        <v>297</v>
      </c>
      <c r="B111" s="14" t="s">
        <v>113</v>
      </c>
      <c r="C111" s="17" t="s">
        <v>298</v>
      </c>
      <c r="D111" s="656">
        <v>89536.070966292929</v>
      </c>
    </row>
    <row r="112" spans="1:4" ht="30" customHeight="1" thickTop="1" thickBot="1">
      <c r="A112" s="16" t="s">
        <v>299</v>
      </c>
      <c r="B112" s="14" t="s">
        <v>113</v>
      </c>
      <c r="C112" s="17" t="s">
        <v>300</v>
      </c>
      <c r="D112" s="656">
        <v>419037.67176981544</v>
      </c>
    </row>
    <row r="113" spans="1:4" ht="30" customHeight="1" thickTop="1" thickBot="1">
      <c r="A113" s="16" t="s">
        <v>301</v>
      </c>
      <c r="B113" s="14" t="s">
        <v>113</v>
      </c>
      <c r="C113" s="17" t="s">
        <v>302</v>
      </c>
      <c r="D113" s="656">
        <v>8350.1332182410424</v>
      </c>
    </row>
    <row r="114" spans="1:4" ht="30" customHeight="1" thickTop="1" thickBot="1">
      <c r="A114" s="16" t="s">
        <v>305</v>
      </c>
      <c r="B114" s="14" t="s">
        <v>113</v>
      </c>
      <c r="C114" s="17" t="s">
        <v>306</v>
      </c>
      <c r="D114" s="656">
        <v>121460.19471588852</v>
      </c>
    </row>
    <row r="115" spans="1:4" ht="30" customHeight="1" thickTop="1" thickBot="1">
      <c r="A115" s="16" t="s">
        <v>303</v>
      </c>
      <c r="B115" s="14" t="s">
        <v>113</v>
      </c>
      <c r="C115" s="17" t="s">
        <v>304</v>
      </c>
      <c r="D115" s="656">
        <v>114422.88335273202</v>
      </c>
    </row>
    <row r="116" spans="1:4" ht="30" customHeight="1" thickTop="1" thickBot="1">
      <c r="A116" s="16" t="s">
        <v>309</v>
      </c>
      <c r="B116" s="14" t="s">
        <v>113</v>
      </c>
      <c r="C116" s="17" t="s">
        <v>1991</v>
      </c>
      <c r="D116" s="656">
        <v>132687.6076728194</v>
      </c>
    </row>
    <row r="117" spans="1:4" ht="30" customHeight="1" thickTop="1" thickBot="1">
      <c r="A117" s="16" t="s">
        <v>310</v>
      </c>
      <c r="B117" s="14" t="s">
        <v>113</v>
      </c>
      <c r="C117" s="17" t="s">
        <v>311</v>
      </c>
      <c r="D117" s="656">
        <v>112297.1986699558</v>
      </c>
    </row>
    <row r="118" spans="1:4" ht="30" customHeight="1" thickTop="1" thickBot="1">
      <c r="A118" s="16" t="s">
        <v>313</v>
      </c>
      <c r="B118" s="14" t="s">
        <v>113</v>
      </c>
      <c r="C118" s="17" t="s">
        <v>1993</v>
      </c>
      <c r="D118" s="656">
        <v>238113.44929566959</v>
      </c>
    </row>
    <row r="119" spans="1:4" ht="30" customHeight="1" thickTop="1" thickBot="1">
      <c r="A119" s="16" t="s">
        <v>318</v>
      </c>
      <c r="B119" s="14" t="s">
        <v>113</v>
      </c>
      <c r="C119" s="17" t="s">
        <v>319</v>
      </c>
      <c r="D119" s="656">
        <v>170044.27260224393</v>
      </c>
    </row>
    <row r="120" spans="1:4" ht="30" customHeight="1" thickTop="1" thickBot="1">
      <c r="A120" s="16" t="s">
        <v>314</v>
      </c>
      <c r="B120" s="14" t="s">
        <v>113</v>
      </c>
      <c r="C120" s="17" t="s">
        <v>315</v>
      </c>
      <c r="D120" s="656">
        <v>164662.18677189099</v>
      </c>
    </row>
    <row r="121" spans="1:4" ht="30" customHeight="1" thickTop="1" thickBot="1">
      <c r="A121" s="16" t="s">
        <v>1732</v>
      </c>
      <c r="B121" s="14" t="s">
        <v>113</v>
      </c>
      <c r="C121" s="17" t="s">
        <v>1733</v>
      </c>
      <c r="D121" s="656">
        <v>109314.17524429967</v>
      </c>
    </row>
    <row r="122" spans="1:4" ht="30" customHeight="1" thickTop="1" thickBot="1">
      <c r="A122" s="16" t="s">
        <v>322</v>
      </c>
      <c r="B122" s="14" t="s">
        <v>113</v>
      </c>
      <c r="C122" s="17" t="s">
        <v>323</v>
      </c>
      <c r="D122" s="656">
        <v>115387.1849800941</v>
      </c>
    </row>
    <row r="123" spans="1:4" ht="30" customHeight="1" thickTop="1" thickBot="1">
      <c r="A123" s="16" t="s">
        <v>320</v>
      </c>
      <c r="B123" s="14" t="s">
        <v>113</v>
      </c>
      <c r="C123" s="17" t="s">
        <v>321</v>
      </c>
      <c r="D123" s="656">
        <v>84335.177356690721</v>
      </c>
    </row>
    <row r="124" spans="1:4" ht="30" customHeight="1" thickTop="1" thickBot="1">
      <c r="A124" s="16" t="s">
        <v>312</v>
      </c>
      <c r="B124" s="14" t="s">
        <v>113</v>
      </c>
      <c r="C124" s="17" t="s">
        <v>1992</v>
      </c>
      <c r="D124" s="656">
        <v>183914.06990604027</v>
      </c>
    </row>
    <row r="125" spans="1:4" ht="30" customHeight="1" thickTop="1" thickBot="1">
      <c r="A125" s="16" t="s">
        <v>316</v>
      </c>
      <c r="B125" s="14" t="s">
        <v>113</v>
      </c>
      <c r="C125" s="17" t="s">
        <v>317</v>
      </c>
      <c r="D125" s="656">
        <v>164702.9850142923</v>
      </c>
    </row>
    <row r="126" spans="1:4" ht="30" customHeight="1" thickTop="1" thickBot="1">
      <c r="A126" s="16" t="s">
        <v>307</v>
      </c>
      <c r="B126" s="14" t="s">
        <v>113</v>
      </c>
      <c r="C126" s="17" t="s">
        <v>308</v>
      </c>
      <c r="D126" s="656">
        <v>81814.602921138183</v>
      </c>
    </row>
    <row r="127" spans="1:4" ht="30" customHeight="1" thickTop="1" thickBot="1">
      <c r="A127" s="16" t="s">
        <v>324</v>
      </c>
      <c r="B127" s="14" t="s">
        <v>113</v>
      </c>
      <c r="C127" s="17" t="s">
        <v>325</v>
      </c>
      <c r="D127" s="656">
        <v>4838.7337413370797</v>
      </c>
    </row>
    <row r="128" spans="1:4" ht="30" customHeight="1" thickTop="1" thickBot="1">
      <c r="A128" s="16" t="s">
        <v>326</v>
      </c>
      <c r="B128" s="14" t="s">
        <v>113</v>
      </c>
      <c r="C128" s="17" t="s">
        <v>327</v>
      </c>
      <c r="D128" s="656">
        <v>72090.543594637362</v>
      </c>
    </row>
    <row r="129" spans="1:4" ht="30" customHeight="1" thickTop="1" thickBot="1">
      <c r="A129" s="16" t="s">
        <v>328</v>
      </c>
      <c r="B129" s="14" t="s">
        <v>113</v>
      </c>
      <c r="C129" s="17" t="s">
        <v>329</v>
      </c>
      <c r="D129" s="656">
        <v>47.971673543250091</v>
      </c>
    </row>
    <row r="130" spans="1:4" ht="30" customHeight="1" thickTop="1" thickBot="1">
      <c r="A130" s="16" t="s">
        <v>330</v>
      </c>
      <c r="B130" s="14" t="s">
        <v>113</v>
      </c>
      <c r="C130" s="17" t="s">
        <v>331</v>
      </c>
      <c r="D130" s="656">
        <v>1779.0343606345264</v>
      </c>
    </row>
    <row r="131" spans="1:4" ht="30" customHeight="1" thickTop="1" thickBot="1">
      <c r="A131" s="16" t="s">
        <v>332</v>
      </c>
      <c r="B131" s="14" t="s">
        <v>113</v>
      </c>
      <c r="C131" s="17" t="s">
        <v>333</v>
      </c>
      <c r="D131" s="656">
        <v>2251.7107589710013</v>
      </c>
    </row>
    <row r="132" spans="1:4" ht="30" customHeight="1" thickTop="1" thickBot="1">
      <c r="A132" s="16" t="s">
        <v>334</v>
      </c>
      <c r="B132" s="14" t="s">
        <v>113</v>
      </c>
      <c r="C132" s="17" t="s">
        <v>1760</v>
      </c>
      <c r="D132" s="656">
        <v>4329.2583259035791</v>
      </c>
    </row>
    <row r="133" spans="1:4" ht="30" customHeight="1" thickTop="1" thickBot="1">
      <c r="A133" s="16" t="s">
        <v>335</v>
      </c>
      <c r="B133" s="14" t="s">
        <v>92</v>
      </c>
      <c r="C133" s="17" t="s">
        <v>1994</v>
      </c>
      <c r="D133" s="656">
        <v>194077.92032411514</v>
      </c>
    </row>
    <row r="134" spans="1:4" ht="30" customHeight="1" thickTop="1" thickBot="1">
      <c r="A134" s="16" t="s">
        <v>336</v>
      </c>
      <c r="B134" s="14" t="s">
        <v>113</v>
      </c>
      <c r="C134" s="17" t="s">
        <v>337</v>
      </c>
      <c r="D134" s="656">
        <v>36397.727981552925</v>
      </c>
    </row>
    <row r="135" spans="1:4" ht="30" customHeight="1" thickTop="1" thickBot="1">
      <c r="A135" s="16" t="s">
        <v>338</v>
      </c>
      <c r="B135" s="14" t="s">
        <v>339</v>
      </c>
      <c r="C135" s="17" t="s">
        <v>340</v>
      </c>
      <c r="D135" s="656">
        <v>1377.9097719869706</v>
      </c>
    </row>
    <row r="136" spans="1:4" ht="30" customHeight="1" thickTop="1" thickBot="1">
      <c r="A136" s="16" t="s">
        <v>352</v>
      </c>
      <c r="B136" s="14" t="s">
        <v>339</v>
      </c>
      <c r="C136" s="17" t="s">
        <v>353</v>
      </c>
      <c r="D136" s="656">
        <v>1173.7749909518636</v>
      </c>
    </row>
    <row r="137" spans="1:4" ht="30" customHeight="1" thickTop="1" thickBot="1">
      <c r="A137" s="16" t="s">
        <v>343</v>
      </c>
      <c r="B137" s="14" t="s">
        <v>344</v>
      </c>
      <c r="C137" s="17" t="s">
        <v>345</v>
      </c>
      <c r="D137" s="656">
        <v>0.25673606379447067</v>
      </c>
    </row>
    <row r="138" spans="1:4" ht="30" customHeight="1" thickTop="1" thickBot="1">
      <c r="A138" s="16" t="s">
        <v>346</v>
      </c>
      <c r="B138" s="14" t="s">
        <v>344</v>
      </c>
      <c r="C138" s="17" t="s">
        <v>347</v>
      </c>
      <c r="D138" s="656">
        <v>0.31107073478963976</v>
      </c>
    </row>
    <row r="139" spans="1:4" ht="30" customHeight="1" thickTop="1" thickBot="1">
      <c r="A139" s="16" t="s">
        <v>350</v>
      </c>
      <c r="B139" s="14" t="s">
        <v>339</v>
      </c>
      <c r="C139" s="17" t="s">
        <v>351</v>
      </c>
      <c r="D139" s="656">
        <v>1454.4603148751357</v>
      </c>
    </row>
    <row r="140" spans="1:4" ht="30" customHeight="1" thickTop="1" thickBot="1">
      <c r="A140" s="16" t="s">
        <v>348</v>
      </c>
      <c r="B140" s="14" t="s">
        <v>339</v>
      </c>
      <c r="C140" s="17" t="s">
        <v>349</v>
      </c>
      <c r="D140" s="656">
        <v>1377.9097719869706</v>
      </c>
    </row>
    <row r="141" spans="1:4" ht="30" customHeight="1" thickTop="1" thickBot="1">
      <c r="A141" s="16" t="s">
        <v>356</v>
      </c>
      <c r="B141" s="14" t="s">
        <v>113</v>
      </c>
      <c r="C141" s="17" t="s">
        <v>357</v>
      </c>
      <c r="D141" s="656">
        <v>42334.292941254374</v>
      </c>
    </row>
    <row r="142" spans="1:4" ht="30" customHeight="1" thickTop="1" thickBot="1">
      <c r="A142" s="16" t="s">
        <v>341</v>
      </c>
      <c r="B142" s="14" t="s">
        <v>339</v>
      </c>
      <c r="C142" s="17" t="s">
        <v>342</v>
      </c>
      <c r="D142" s="656">
        <v>1377.9097719869706</v>
      </c>
    </row>
    <row r="143" spans="1:4" ht="30" customHeight="1" thickTop="1" thickBot="1">
      <c r="A143" s="16" t="s">
        <v>354</v>
      </c>
      <c r="B143" s="14" t="s">
        <v>113</v>
      </c>
      <c r="C143" s="17" t="s">
        <v>355</v>
      </c>
      <c r="D143" s="656">
        <v>38271.655035802542</v>
      </c>
    </row>
    <row r="144" spans="1:4" ht="30" customHeight="1" thickTop="1" thickBot="1">
      <c r="A144" s="16" t="s">
        <v>359</v>
      </c>
      <c r="B144" s="14" t="s">
        <v>113</v>
      </c>
      <c r="C144" s="17" t="s">
        <v>360</v>
      </c>
      <c r="D144" s="656">
        <v>158517.69510522217</v>
      </c>
    </row>
    <row r="145" spans="1:4" ht="68.25" customHeight="1" thickTop="1" thickBot="1">
      <c r="A145" s="16" t="s">
        <v>358</v>
      </c>
      <c r="B145" s="14" t="s">
        <v>113</v>
      </c>
      <c r="C145" s="17" t="s">
        <v>2303</v>
      </c>
      <c r="D145" s="656">
        <v>225956.11478593151</v>
      </c>
    </row>
    <row r="146" spans="1:4" ht="30" customHeight="1" thickTop="1" thickBot="1">
      <c r="A146" s="16" t="s">
        <v>361</v>
      </c>
      <c r="B146" s="14" t="s">
        <v>113</v>
      </c>
      <c r="C146" s="17" t="s">
        <v>1995</v>
      </c>
      <c r="D146" s="656">
        <v>79168.637954804988</v>
      </c>
    </row>
    <row r="147" spans="1:4" ht="30" customHeight="1" thickTop="1" thickBot="1">
      <c r="A147" s="16" t="s">
        <v>362</v>
      </c>
      <c r="B147" s="14" t="s">
        <v>113</v>
      </c>
      <c r="C147" s="17" t="s">
        <v>1996</v>
      </c>
      <c r="D147" s="656">
        <v>87295.765748946418</v>
      </c>
    </row>
    <row r="148" spans="1:4" ht="30" customHeight="1" thickTop="1" thickBot="1">
      <c r="A148" s="16" t="s">
        <v>367</v>
      </c>
      <c r="B148" s="14" t="s">
        <v>113</v>
      </c>
      <c r="C148" s="17" t="s">
        <v>368</v>
      </c>
      <c r="D148" s="656">
        <v>8350.1332182410424</v>
      </c>
    </row>
    <row r="149" spans="1:4" ht="30" customHeight="1" thickTop="1" thickBot="1">
      <c r="A149" s="16" t="s">
        <v>363</v>
      </c>
      <c r="B149" s="14" t="s">
        <v>113</v>
      </c>
      <c r="C149" s="17" t="s">
        <v>364</v>
      </c>
      <c r="D149" s="656">
        <v>7017.1330980817947</v>
      </c>
    </row>
    <row r="150" spans="1:4" ht="30" customHeight="1" thickTop="1" thickBot="1">
      <c r="A150" s="16" t="s">
        <v>158</v>
      </c>
      <c r="B150" s="14" t="s">
        <v>113</v>
      </c>
      <c r="C150" s="17" t="s">
        <v>159</v>
      </c>
      <c r="D150" s="656">
        <v>54003.682812425846</v>
      </c>
    </row>
    <row r="151" spans="1:4" ht="30" customHeight="1" thickTop="1" thickBot="1">
      <c r="A151" s="16" t="s">
        <v>369</v>
      </c>
      <c r="B151" s="14" t="s">
        <v>113</v>
      </c>
      <c r="C151" s="17" t="s">
        <v>370</v>
      </c>
      <c r="D151" s="656">
        <v>142077.80760043429</v>
      </c>
    </row>
    <row r="152" spans="1:4" ht="30" customHeight="1" thickTop="1" thickBot="1">
      <c r="A152" s="16" t="s">
        <v>371</v>
      </c>
      <c r="B152" s="14" t="s">
        <v>113</v>
      </c>
      <c r="C152" s="17" t="s">
        <v>372</v>
      </c>
      <c r="D152" s="656">
        <v>132687.6076728194</v>
      </c>
    </row>
    <row r="153" spans="1:4" ht="30" customHeight="1" thickTop="1" thickBot="1">
      <c r="A153" s="16" t="s">
        <v>365</v>
      </c>
      <c r="B153" s="14" t="s">
        <v>113</v>
      </c>
      <c r="C153" s="17" t="s">
        <v>366</v>
      </c>
      <c r="D153" s="656">
        <v>142077.80760043429</v>
      </c>
    </row>
    <row r="154" spans="1:4" ht="30" customHeight="1" thickTop="1" thickBot="1">
      <c r="A154" s="16" t="s">
        <v>373</v>
      </c>
      <c r="B154" s="14" t="s">
        <v>113</v>
      </c>
      <c r="C154" s="17" t="s">
        <v>374</v>
      </c>
      <c r="D154" s="656">
        <v>78949.126565327533</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5"/>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19" sqref="D19"/>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1" t="s">
        <v>1934</v>
      </c>
      <c r="B1" s="682"/>
      <c r="C1" s="682"/>
      <c r="D1" s="683"/>
    </row>
    <row r="2" spans="1:4" ht="60.75" customHeight="1" thickTop="1" thickBot="1">
      <c r="A2" s="680" t="s">
        <v>375</v>
      </c>
      <c r="B2" s="680"/>
      <c r="C2" s="680"/>
      <c r="D2" s="680"/>
    </row>
    <row r="3" spans="1:4" ht="16.5" customHeight="1" thickTop="1" thickBot="1">
      <c r="A3" s="200"/>
      <c r="B3" s="200"/>
      <c r="C3" s="205"/>
      <c r="D3" s="201"/>
    </row>
    <row r="4" spans="1:4" ht="16.5" customHeight="1" thickTop="1" thickBot="1">
      <c r="A4" s="200">
        <f ca="1">A4:D366</f>
        <v>0</v>
      </c>
      <c r="B4" s="200"/>
      <c r="C4" s="205" t="s">
        <v>375</v>
      </c>
      <c r="D4" s="201"/>
    </row>
    <row r="5" spans="1:4" ht="15.6" thickTop="1" thickBot="1">
      <c r="A5" s="200"/>
      <c r="B5" s="200"/>
      <c r="C5" s="205"/>
      <c r="D5" s="202" t="s">
        <v>1930</v>
      </c>
    </row>
    <row r="6" spans="1:4" ht="30" thickTop="1" thickBot="1">
      <c r="A6" s="200" t="s">
        <v>809</v>
      </c>
      <c r="B6" s="200" t="s">
        <v>377</v>
      </c>
      <c r="C6" s="205" t="s">
        <v>2028</v>
      </c>
      <c r="D6" s="657">
        <v>2406.4130081481617</v>
      </c>
    </row>
    <row r="7" spans="1:4" ht="15.6" thickTop="1" thickBot="1">
      <c r="A7" s="200" t="s">
        <v>814</v>
      </c>
      <c r="B7" s="200" t="s">
        <v>377</v>
      </c>
      <c r="C7" s="205" t="s">
        <v>815</v>
      </c>
      <c r="D7" s="657">
        <v>2281.1449630724792</v>
      </c>
    </row>
    <row r="8" spans="1:4" ht="15.6" thickTop="1" thickBot="1">
      <c r="A8" s="200" t="s">
        <v>810</v>
      </c>
      <c r="B8" s="200" t="s">
        <v>377</v>
      </c>
      <c r="C8" s="205" t="s">
        <v>811</v>
      </c>
      <c r="D8" s="657">
        <v>2201.5449526937746</v>
      </c>
    </row>
    <row r="9" spans="1:4" ht="15.6" thickTop="1" thickBot="1">
      <c r="A9" s="200" t="s">
        <v>812</v>
      </c>
      <c r="B9" s="200" t="s">
        <v>377</v>
      </c>
      <c r="C9" s="205" t="s">
        <v>813</v>
      </c>
      <c r="D9" s="657">
        <v>2171.6854923598275</v>
      </c>
    </row>
    <row r="10" spans="1:4" ht="15.6" thickTop="1" thickBot="1">
      <c r="A10" s="200" t="s">
        <v>1752</v>
      </c>
      <c r="B10" s="200" t="s">
        <v>377</v>
      </c>
      <c r="C10" s="205" t="s">
        <v>1751</v>
      </c>
      <c r="D10" s="657">
        <v>3318.4153697126244</v>
      </c>
    </row>
    <row r="11" spans="1:4" ht="15.6" thickTop="1" thickBot="1">
      <c r="A11" s="200" t="s">
        <v>818</v>
      </c>
      <c r="B11" s="200" t="s">
        <v>377</v>
      </c>
      <c r="C11" s="205" t="s">
        <v>819</v>
      </c>
      <c r="D11" s="657">
        <v>8187.0949102881932</v>
      </c>
    </row>
    <row r="12" spans="1:4" ht="15.6" thickTop="1" thickBot="1">
      <c r="A12" s="200" t="s">
        <v>816</v>
      </c>
      <c r="B12" s="200" t="s">
        <v>377</v>
      </c>
      <c r="C12" s="205" t="s">
        <v>817</v>
      </c>
      <c r="D12" s="657">
        <v>4719.2072093656461</v>
      </c>
    </row>
    <row r="13" spans="1:4" ht="15.6" thickTop="1" thickBot="1">
      <c r="A13" s="200" t="s">
        <v>820</v>
      </c>
      <c r="B13" s="200" t="s">
        <v>92</v>
      </c>
      <c r="C13" s="205" t="s">
        <v>2029</v>
      </c>
      <c r="D13" s="657">
        <v>1052.2588091701643</v>
      </c>
    </row>
    <row r="14" spans="1:4" ht="15.6" thickTop="1" thickBot="1">
      <c r="A14" s="200" t="s">
        <v>822</v>
      </c>
      <c r="B14" s="200" t="s">
        <v>233</v>
      </c>
      <c r="C14" s="205" t="s">
        <v>2031</v>
      </c>
      <c r="D14" s="657">
        <v>49776.230545689374</v>
      </c>
    </row>
    <row r="15" spans="1:4" ht="15.6" thickTop="1" thickBot="1">
      <c r="A15" s="200" t="s">
        <v>823</v>
      </c>
      <c r="B15" s="200" t="s">
        <v>92</v>
      </c>
      <c r="C15" s="205" t="s">
        <v>2032</v>
      </c>
      <c r="D15" s="657">
        <v>793.06496160990446</v>
      </c>
    </row>
    <row r="16" spans="1:4" ht="15.6" thickTop="1" thickBot="1">
      <c r="A16" s="200" t="s">
        <v>821</v>
      </c>
      <c r="B16" s="200" t="s">
        <v>233</v>
      </c>
      <c r="C16" s="205" t="s">
        <v>2030</v>
      </c>
      <c r="D16" s="657">
        <v>50579.072973845643</v>
      </c>
    </row>
    <row r="17" spans="1:4" ht="15.6" thickTop="1" thickBot="1">
      <c r="A17" s="200" t="s">
        <v>847</v>
      </c>
      <c r="B17" s="200" t="s">
        <v>425</v>
      </c>
      <c r="C17" s="205" t="s">
        <v>848</v>
      </c>
      <c r="D17" s="657">
        <v>7682.4361054155816</v>
      </c>
    </row>
    <row r="18" spans="1:4" ht="15.6" thickTop="1" thickBot="1">
      <c r="A18" s="200" t="s">
        <v>824</v>
      </c>
      <c r="B18" s="200" t="s">
        <v>388</v>
      </c>
      <c r="C18" s="205" t="s">
        <v>2033</v>
      </c>
      <c r="D18" s="657">
        <v>65602.930946076842</v>
      </c>
    </row>
    <row r="19" spans="1:4" ht="30" thickTop="1" thickBot="1">
      <c r="A19" s="200" t="s">
        <v>825</v>
      </c>
      <c r="B19" s="200" t="s">
        <v>388</v>
      </c>
      <c r="C19" s="205" t="s">
        <v>826</v>
      </c>
      <c r="D19" s="657">
        <v>65602.930946076842</v>
      </c>
    </row>
    <row r="20" spans="1:4" ht="15.6" thickTop="1" thickBot="1">
      <c r="A20" s="200" t="s">
        <v>831</v>
      </c>
      <c r="B20" s="200" t="s">
        <v>388</v>
      </c>
      <c r="C20" s="205" t="s">
        <v>832</v>
      </c>
      <c r="D20" s="657">
        <v>65602.930946076842</v>
      </c>
    </row>
    <row r="21" spans="1:4" ht="30" thickTop="1" thickBot="1">
      <c r="A21" s="200" t="s">
        <v>827</v>
      </c>
      <c r="B21" s="200" t="s">
        <v>388</v>
      </c>
      <c r="C21" s="205" t="s">
        <v>828</v>
      </c>
      <c r="D21" s="657">
        <v>65602.930946076842</v>
      </c>
    </row>
    <row r="22" spans="1:4" ht="30" thickTop="1" thickBot="1">
      <c r="A22" s="200" t="s">
        <v>829</v>
      </c>
      <c r="B22" s="200" t="s">
        <v>388</v>
      </c>
      <c r="C22" s="205" t="s">
        <v>830</v>
      </c>
      <c r="D22" s="657">
        <v>65602.930946076842</v>
      </c>
    </row>
    <row r="23" spans="1:4" ht="15.6" thickTop="1" thickBot="1">
      <c r="A23" s="200" t="s">
        <v>833</v>
      </c>
      <c r="B23" s="200" t="s">
        <v>388</v>
      </c>
      <c r="C23" s="205" t="s">
        <v>834</v>
      </c>
      <c r="D23" s="657">
        <v>65602.930946076842</v>
      </c>
    </row>
    <row r="24" spans="1:4" ht="15.6" thickTop="1" thickBot="1">
      <c r="A24" s="200" t="s">
        <v>843</v>
      </c>
      <c r="B24" s="200" t="s">
        <v>388</v>
      </c>
      <c r="C24" s="205" t="s">
        <v>844</v>
      </c>
      <c r="D24" s="657">
        <v>25825.120497110383</v>
      </c>
    </row>
    <row r="25" spans="1:4" ht="15.6" thickTop="1" thickBot="1">
      <c r="A25" s="200" t="s">
        <v>835</v>
      </c>
      <c r="B25" s="200" t="s">
        <v>388</v>
      </c>
      <c r="C25" s="205" t="s">
        <v>836</v>
      </c>
      <c r="D25" s="657">
        <v>65602.930946076842</v>
      </c>
    </row>
    <row r="26" spans="1:4" ht="15.6" thickTop="1" thickBot="1">
      <c r="A26" s="200" t="s">
        <v>838</v>
      </c>
      <c r="B26" s="200" t="s">
        <v>388</v>
      </c>
      <c r="C26" s="205" t="s">
        <v>2108</v>
      </c>
      <c r="D26" s="657">
        <v>65602.930946076842</v>
      </c>
    </row>
    <row r="27" spans="1:4" ht="15.6" thickTop="1" thickBot="1">
      <c r="A27" s="200" t="s">
        <v>837</v>
      </c>
      <c r="B27" s="200" t="s">
        <v>388</v>
      </c>
      <c r="C27" s="205" t="s">
        <v>2110</v>
      </c>
      <c r="D27" s="657">
        <v>65602.930946076842</v>
      </c>
    </row>
    <row r="28" spans="1:4" ht="15.6" thickTop="1" thickBot="1">
      <c r="A28" s="200" t="s">
        <v>840</v>
      </c>
      <c r="B28" s="200" t="s">
        <v>388</v>
      </c>
      <c r="C28" s="205" t="s">
        <v>2109</v>
      </c>
      <c r="D28" s="657">
        <v>65602.930946076842</v>
      </c>
    </row>
    <row r="29" spans="1:4" ht="15.6" thickTop="1" thickBot="1">
      <c r="A29" s="200" t="s">
        <v>839</v>
      </c>
      <c r="B29" s="200" t="s">
        <v>388</v>
      </c>
      <c r="C29" s="205" t="s">
        <v>2107</v>
      </c>
      <c r="D29" s="657">
        <v>65602.930946076842</v>
      </c>
    </row>
    <row r="30" spans="1:4" ht="30" thickTop="1" thickBot="1">
      <c r="A30" s="200" t="s">
        <v>841</v>
      </c>
      <c r="B30" s="200" t="s">
        <v>388</v>
      </c>
      <c r="C30" s="205" t="s">
        <v>842</v>
      </c>
      <c r="D30" s="657">
        <v>65602.930946076842</v>
      </c>
    </row>
    <row r="31" spans="1:4" ht="15.6" thickTop="1" thickBot="1">
      <c r="A31" s="200" t="s">
        <v>845</v>
      </c>
      <c r="B31" s="200" t="s">
        <v>425</v>
      </c>
      <c r="C31" s="205" t="s">
        <v>846</v>
      </c>
      <c r="D31" s="657">
        <v>38.168724178170329</v>
      </c>
    </row>
    <row r="32" spans="1:4" ht="15.6" thickTop="1" thickBot="1">
      <c r="A32" s="200" t="s">
        <v>850</v>
      </c>
      <c r="B32" s="200" t="s">
        <v>144</v>
      </c>
      <c r="C32" s="205" t="s">
        <v>2035</v>
      </c>
      <c r="D32" s="657">
        <v>475.04040718562936</v>
      </c>
    </row>
    <row r="33" spans="1:4" ht="15.6" thickTop="1" thickBot="1">
      <c r="A33" s="200" t="s">
        <v>851</v>
      </c>
      <c r="B33" s="200" t="s">
        <v>377</v>
      </c>
      <c r="C33" s="205" t="s">
        <v>852</v>
      </c>
      <c r="D33" s="657">
        <v>5450.0687330816818</v>
      </c>
    </row>
    <row r="34" spans="1:4" ht="15.6" thickTop="1" thickBot="1">
      <c r="A34" s="200" t="s">
        <v>857</v>
      </c>
      <c r="B34" s="200" t="s">
        <v>377</v>
      </c>
      <c r="C34" s="205" t="s">
        <v>858</v>
      </c>
      <c r="D34" s="657">
        <v>3785.0626305742339</v>
      </c>
    </row>
    <row r="35" spans="1:4" ht="15.6" thickTop="1" thickBot="1">
      <c r="A35" s="200" t="s">
        <v>853</v>
      </c>
      <c r="B35" s="200" t="s">
        <v>377</v>
      </c>
      <c r="C35" s="205" t="s">
        <v>854</v>
      </c>
      <c r="D35" s="657">
        <v>4966.9184888601867</v>
      </c>
    </row>
    <row r="36" spans="1:4" ht="15.6" thickTop="1" thickBot="1">
      <c r="A36" s="200" t="s">
        <v>855</v>
      </c>
      <c r="B36" s="200" t="s">
        <v>377</v>
      </c>
      <c r="C36" s="205" t="s">
        <v>856</v>
      </c>
      <c r="D36" s="657">
        <v>6201.1549150791079</v>
      </c>
    </row>
    <row r="37" spans="1:4" ht="15.6" thickTop="1" thickBot="1">
      <c r="A37" s="200" t="s">
        <v>976</v>
      </c>
      <c r="B37" s="200" t="s">
        <v>377</v>
      </c>
      <c r="C37" s="205" t="s">
        <v>977</v>
      </c>
      <c r="D37" s="657">
        <v>3532.5066838876328</v>
      </c>
    </row>
    <row r="38" spans="1:4" ht="15.6" thickTop="1" thickBot="1">
      <c r="A38" s="200" t="s">
        <v>859</v>
      </c>
      <c r="B38" s="200" t="s">
        <v>377</v>
      </c>
      <c r="C38" s="205" t="s">
        <v>860</v>
      </c>
      <c r="D38" s="657">
        <v>3735.8934323538906</v>
      </c>
    </row>
    <row r="39" spans="1:4" ht="30" thickTop="1" thickBot="1">
      <c r="A39" s="200" t="s">
        <v>999</v>
      </c>
      <c r="B39" s="200" t="s">
        <v>92</v>
      </c>
      <c r="C39" s="205" t="s">
        <v>1000</v>
      </c>
      <c r="D39" s="657">
        <v>429922.12027768802</v>
      </c>
    </row>
    <row r="40" spans="1:4" ht="15.6" thickTop="1" thickBot="1">
      <c r="A40" s="200" t="s">
        <v>974</v>
      </c>
      <c r="B40" s="200" t="s">
        <v>92</v>
      </c>
      <c r="C40" s="205" t="s">
        <v>975</v>
      </c>
      <c r="D40" s="657">
        <v>38215.299580238934</v>
      </c>
    </row>
    <row r="41" spans="1:4" ht="15.6" thickTop="1" thickBot="1">
      <c r="A41" s="200" t="s">
        <v>899</v>
      </c>
      <c r="B41" s="200" t="s">
        <v>92</v>
      </c>
      <c r="C41" s="205" t="s">
        <v>900</v>
      </c>
      <c r="D41" s="657">
        <v>677.17201216184105</v>
      </c>
    </row>
    <row r="42" spans="1:4" ht="15.6" thickTop="1" thickBot="1">
      <c r="A42" s="200" t="s">
        <v>437</v>
      </c>
      <c r="B42" s="200" t="s">
        <v>92</v>
      </c>
      <c r="C42" s="205" t="s">
        <v>438</v>
      </c>
      <c r="D42" s="657">
        <v>10495.227247221956</v>
      </c>
    </row>
    <row r="43" spans="1:4" ht="15.6" thickTop="1" thickBot="1">
      <c r="A43" s="200" t="s">
        <v>376</v>
      </c>
      <c r="B43" s="200" t="s">
        <v>377</v>
      </c>
      <c r="C43" s="205" t="s">
        <v>378</v>
      </c>
      <c r="D43" s="657">
        <v>5199.25935531499</v>
      </c>
    </row>
    <row r="44" spans="1:4" ht="30" thickTop="1" thickBot="1">
      <c r="A44" s="200" t="s">
        <v>379</v>
      </c>
      <c r="B44" s="200" t="s">
        <v>144</v>
      </c>
      <c r="C44" s="205" t="s">
        <v>380</v>
      </c>
      <c r="D44" s="657">
        <v>9812.8753852114933</v>
      </c>
    </row>
    <row r="45" spans="1:4" ht="15.6" thickTop="1" thickBot="1">
      <c r="A45" s="200" t="s">
        <v>849</v>
      </c>
      <c r="B45" s="200" t="s">
        <v>377</v>
      </c>
      <c r="C45" s="205" t="s">
        <v>2034</v>
      </c>
      <c r="D45" s="657">
        <v>6422.7394252502418</v>
      </c>
    </row>
    <row r="46" spans="1:4" ht="15.6" thickTop="1" thickBot="1">
      <c r="A46" s="200" t="s">
        <v>995</v>
      </c>
      <c r="B46" s="200" t="s">
        <v>92</v>
      </c>
      <c r="C46" s="205" t="s">
        <v>2060</v>
      </c>
      <c r="D46" s="657">
        <v>594.32856639062959</v>
      </c>
    </row>
    <row r="47" spans="1:4" ht="15.6" thickTop="1" thickBot="1">
      <c r="A47" s="200" t="s">
        <v>996</v>
      </c>
      <c r="B47" s="200" t="s">
        <v>92</v>
      </c>
      <c r="C47" s="205" t="s">
        <v>2061</v>
      </c>
      <c r="D47" s="657">
        <v>21409.131417500801</v>
      </c>
    </row>
    <row r="48" spans="1:4" ht="15.6" thickTop="1" thickBot="1">
      <c r="A48" s="200" t="s">
        <v>868</v>
      </c>
      <c r="B48" s="200" t="s">
        <v>388</v>
      </c>
      <c r="C48" s="205" t="s">
        <v>869</v>
      </c>
      <c r="D48" s="657">
        <v>48015.186514320427</v>
      </c>
    </row>
    <row r="49" spans="1:4" ht="15.6" thickTop="1" thickBot="1">
      <c r="A49" s="200" t="s">
        <v>871</v>
      </c>
      <c r="B49" s="200" t="s">
        <v>388</v>
      </c>
      <c r="C49" s="205" t="s">
        <v>872</v>
      </c>
      <c r="D49" s="657">
        <v>45762.059064052912</v>
      </c>
    </row>
    <row r="50" spans="1:4" ht="15.6" thickTop="1" thickBot="1">
      <c r="A50" s="200" t="s">
        <v>870</v>
      </c>
      <c r="B50" s="200" t="s">
        <v>388</v>
      </c>
      <c r="C50" s="205" t="s">
        <v>2037</v>
      </c>
      <c r="D50" s="657">
        <v>43503.355040361632</v>
      </c>
    </row>
    <row r="51" spans="1:4" ht="15.6" thickTop="1" thickBot="1">
      <c r="A51" s="200" t="s">
        <v>867</v>
      </c>
      <c r="B51" s="200" t="s">
        <v>388</v>
      </c>
      <c r="C51" s="205" t="s">
        <v>2036</v>
      </c>
      <c r="D51" s="657">
        <v>43310.672857604128</v>
      </c>
    </row>
    <row r="52" spans="1:4" ht="15.6" thickTop="1" thickBot="1">
      <c r="A52" s="200" t="s">
        <v>873</v>
      </c>
      <c r="B52" s="200" t="s">
        <v>388</v>
      </c>
      <c r="C52" s="205" t="s">
        <v>874</v>
      </c>
      <c r="D52" s="657">
        <v>44960.44647038223</v>
      </c>
    </row>
    <row r="53" spans="1:4" ht="15.6" thickTop="1" thickBot="1">
      <c r="A53" s="200" t="s">
        <v>381</v>
      </c>
      <c r="B53" s="200" t="s">
        <v>144</v>
      </c>
      <c r="C53" s="205" t="s">
        <v>382</v>
      </c>
      <c r="D53" s="657">
        <v>3009.4937438844186</v>
      </c>
    </row>
    <row r="54" spans="1:4" ht="15.6" thickTop="1" thickBot="1">
      <c r="A54" s="200" t="s">
        <v>865</v>
      </c>
      <c r="B54" s="200" t="s">
        <v>377</v>
      </c>
      <c r="C54" s="205" t="s">
        <v>866</v>
      </c>
      <c r="D54" s="657">
        <v>1960.9794089742556</v>
      </c>
    </row>
    <row r="55" spans="1:4" ht="15.6" thickTop="1" thickBot="1">
      <c r="A55" s="200" t="s">
        <v>861</v>
      </c>
      <c r="B55" s="200" t="s">
        <v>425</v>
      </c>
      <c r="C55" s="205" t="s">
        <v>862</v>
      </c>
      <c r="D55" s="657">
        <v>2547.6866386825955</v>
      </c>
    </row>
    <row r="56" spans="1:4" ht="15.6" thickTop="1" thickBot="1">
      <c r="A56" s="200" t="s">
        <v>863</v>
      </c>
      <c r="B56" s="200" t="s">
        <v>637</v>
      </c>
      <c r="C56" s="205" t="s">
        <v>864</v>
      </c>
      <c r="D56" s="657">
        <v>9629.8273115918601</v>
      </c>
    </row>
    <row r="57" spans="1:4" ht="15.6" thickTop="1" thickBot="1">
      <c r="A57" s="200" t="s">
        <v>383</v>
      </c>
      <c r="B57" s="200" t="s">
        <v>377</v>
      </c>
      <c r="C57" s="205" t="s">
        <v>384</v>
      </c>
      <c r="D57" s="657">
        <v>3030.9658323570093</v>
      </c>
    </row>
    <row r="58" spans="1:4" ht="15.6" thickTop="1" thickBot="1">
      <c r="A58" s="200" t="s">
        <v>385</v>
      </c>
      <c r="B58" s="200" t="s">
        <v>377</v>
      </c>
      <c r="C58" s="205" t="s">
        <v>386</v>
      </c>
      <c r="D58" s="657">
        <v>2931.9805476267352</v>
      </c>
    </row>
    <row r="59" spans="1:4" ht="30" thickTop="1" thickBot="1">
      <c r="A59" s="200" t="s">
        <v>387</v>
      </c>
      <c r="B59" s="200" t="s">
        <v>388</v>
      </c>
      <c r="C59" s="205" t="s">
        <v>389</v>
      </c>
      <c r="D59" s="657">
        <v>21184.00737698203</v>
      </c>
    </row>
    <row r="60" spans="1:4" ht="15.6" thickTop="1" thickBot="1">
      <c r="A60" s="200" t="s">
        <v>390</v>
      </c>
      <c r="B60" s="200" t="s">
        <v>377</v>
      </c>
      <c r="C60" s="205" t="s">
        <v>391</v>
      </c>
      <c r="D60" s="657">
        <v>5844.9386616638294</v>
      </c>
    </row>
    <row r="61" spans="1:4" ht="15.6" thickTop="1" thickBot="1">
      <c r="A61" s="200" t="s">
        <v>392</v>
      </c>
      <c r="B61" s="200" t="s">
        <v>233</v>
      </c>
      <c r="C61" s="205" t="s">
        <v>393</v>
      </c>
      <c r="D61" s="657">
        <v>66606.034785376629</v>
      </c>
    </row>
    <row r="62" spans="1:4" ht="15.6" thickTop="1" thickBot="1">
      <c r="A62" s="200" t="s">
        <v>400</v>
      </c>
      <c r="B62" s="200" t="s">
        <v>233</v>
      </c>
      <c r="C62" s="205" t="s">
        <v>401</v>
      </c>
      <c r="D62" s="657">
        <v>5604.9106051017106</v>
      </c>
    </row>
    <row r="63" spans="1:4" ht="15.6" thickTop="1" thickBot="1">
      <c r="A63" s="200" t="s">
        <v>394</v>
      </c>
      <c r="B63" s="200" t="s">
        <v>388</v>
      </c>
      <c r="C63" s="205" t="s">
        <v>395</v>
      </c>
      <c r="D63" s="657">
        <v>29881.795175976746</v>
      </c>
    </row>
    <row r="64" spans="1:4" ht="15.6" thickTop="1" thickBot="1">
      <c r="A64" s="200" t="s">
        <v>402</v>
      </c>
      <c r="B64" s="200" t="s">
        <v>92</v>
      </c>
      <c r="C64" s="205" t="s">
        <v>403</v>
      </c>
      <c r="D64" s="657">
        <v>35234.07803035195</v>
      </c>
    </row>
    <row r="65" spans="1:4" ht="15.6" thickTop="1" thickBot="1">
      <c r="A65" s="200" t="s">
        <v>396</v>
      </c>
      <c r="B65" s="200" t="s">
        <v>92</v>
      </c>
      <c r="C65" s="205" t="s">
        <v>397</v>
      </c>
      <c r="D65" s="657">
        <v>61658.298482402315</v>
      </c>
    </row>
    <row r="66" spans="1:4" ht="15.6" thickTop="1" thickBot="1">
      <c r="A66" s="200" t="s">
        <v>398</v>
      </c>
      <c r="B66" s="200" t="s">
        <v>92</v>
      </c>
      <c r="C66" s="205" t="s">
        <v>399</v>
      </c>
      <c r="D66" s="657">
        <v>74931.959961252825</v>
      </c>
    </row>
    <row r="67" spans="1:4" ht="15.6" thickTop="1" thickBot="1">
      <c r="A67" s="200" t="s">
        <v>1001</v>
      </c>
      <c r="B67" s="200" t="s">
        <v>144</v>
      </c>
      <c r="C67" s="205" t="s">
        <v>1002</v>
      </c>
      <c r="D67" s="657">
        <v>7557.7819113813839</v>
      </c>
    </row>
    <row r="68" spans="1:4" ht="15.6" thickTop="1" thickBot="1">
      <c r="A68" s="200" t="s">
        <v>404</v>
      </c>
      <c r="B68" s="200" t="s">
        <v>377</v>
      </c>
      <c r="C68" s="205" t="s">
        <v>405</v>
      </c>
      <c r="D68" s="657">
        <v>880.98575783015815</v>
      </c>
    </row>
    <row r="69" spans="1:4" ht="15.6" thickTop="1" thickBot="1">
      <c r="A69" s="200" t="s">
        <v>406</v>
      </c>
      <c r="B69" s="200" t="s">
        <v>377</v>
      </c>
      <c r="C69" s="205" t="s">
        <v>407</v>
      </c>
      <c r="D69" s="657">
        <v>11133.818793671293</v>
      </c>
    </row>
    <row r="70" spans="1:4" ht="15.6" thickTop="1" thickBot="1">
      <c r="A70" s="200" t="s">
        <v>408</v>
      </c>
      <c r="B70" s="200" t="s">
        <v>144</v>
      </c>
      <c r="C70" s="205" t="s">
        <v>409</v>
      </c>
      <c r="D70" s="657">
        <v>46730.781601549883</v>
      </c>
    </row>
    <row r="71" spans="1:4" ht="15.6" thickTop="1" thickBot="1">
      <c r="A71" s="200" t="s">
        <v>410</v>
      </c>
      <c r="B71" s="200" t="s">
        <v>92</v>
      </c>
      <c r="C71" s="205" t="s">
        <v>411</v>
      </c>
      <c r="D71" s="657">
        <v>9553.8248950597335</v>
      </c>
    </row>
    <row r="72" spans="1:4" ht="15.6" thickTop="1" thickBot="1">
      <c r="A72" s="200" t="s">
        <v>412</v>
      </c>
      <c r="B72" s="200" t="s">
        <v>92</v>
      </c>
      <c r="C72" s="205" t="s">
        <v>413</v>
      </c>
      <c r="D72" s="657">
        <v>12312274.031432716</v>
      </c>
    </row>
    <row r="73" spans="1:4" ht="15.6" thickTop="1" thickBot="1">
      <c r="A73" s="200" t="s">
        <v>882</v>
      </c>
      <c r="B73" s="200" t="s">
        <v>377</v>
      </c>
      <c r="C73" s="205" t="s">
        <v>883</v>
      </c>
      <c r="D73" s="657">
        <v>1822.9875402001935</v>
      </c>
    </row>
    <row r="74" spans="1:4" ht="15.6" thickTop="1" thickBot="1">
      <c r="A74" s="200" t="s">
        <v>877</v>
      </c>
      <c r="B74" s="200" t="s">
        <v>377</v>
      </c>
      <c r="C74" s="205" t="s">
        <v>878</v>
      </c>
      <c r="D74" s="657">
        <v>1682.7577294155633</v>
      </c>
    </row>
    <row r="75" spans="1:4" ht="15.6" thickTop="1" thickBot="1">
      <c r="A75" s="200" t="s">
        <v>880</v>
      </c>
      <c r="B75" s="200" t="s">
        <v>377</v>
      </c>
      <c r="C75" s="205" t="s">
        <v>881</v>
      </c>
      <c r="D75" s="657">
        <v>1682.7577294155633</v>
      </c>
    </row>
    <row r="76" spans="1:4" ht="15.6" thickTop="1" thickBot="1">
      <c r="A76" s="200" t="s">
        <v>894</v>
      </c>
      <c r="B76" s="200" t="s">
        <v>377</v>
      </c>
      <c r="C76" s="205" t="s">
        <v>895</v>
      </c>
      <c r="D76" s="657">
        <v>2332.5248679367123</v>
      </c>
    </row>
    <row r="77" spans="1:4" ht="15.6" thickTop="1" thickBot="1">
      <c r="A77" s="200" t="s">
        <v>879</v>
      </c>
      <c r="B77" s="200" t="s">
        <v>377</v>
      </c>
      <c r="C77" s="205" t="s">
        <v>2143</v>
      </c>
      <c r="D77" s="657">
        <v>1822.9875402001935</v>
      </c>
    </row>
    <row r="78" spans="1:4" ht="15.6" thickTop="1" thickBot="1">
      <c r="A78" s="200" t="s">
        <v>889</v>
      </c>
      <c r="B78" s="200" t="s">
        <v>377</v>
      </c>
      <c r="C78" s="205" t="s">
        <v>890</v>
      </c>
      <c r="D78" s="657">
        <v>2332.5248679367123</v>
      </c>
    </row>
    <row r="79" spans="1:4" ht="15.6" thickTop="1" thickBot="1">
      <c r="A79" s="200" t="s">
        <v>891</v>
      </c>
      <c r="B79" s="200" t="s">
        <v>377</v>
      </c>
      <c r="C79" s="205" t="s">
        <v>2129</v>
      </c>
      <c r="D79" s="657">
        <v>2332.5248679367123</v>
      </c>
    </row>
    <row r="80" spans="1:4" ht="15.6" thickTop="1" thickBot="1">
      <c r="A80" s="200" t="s">
        <v>892</v>
      </c>
      <c r="B80" s="200" t="s">
        <v>377</v>
      </c>
      <c r="C80" s="205" t="s">
        <v>2130</v>
      </c>
      <c r="D80" s="657">
        <v>2332.5248679367123</v>
      </c>
    </row>
    <row r="81" spans="1:4" ht="30" thickTop="1" thickBot="1">
      <c r="A81" s="200" t="s">
        <v>884</v>
      </c>
      <c r="B81" s="200" t="s">
        <v>377</v>
      </c>
      <c r="C81" s="205" t="s">
        <v>2038</v>
      </c>
      <c r="D81" s="657">
        <v>2875.2463493703581</v>
      </c>
    </row>
    <row r="82" spans="1:4" ht="30" thickTop="1" thickBot="1">
      <c r="A82" s="200" t="s">
        <v>885</v>
      </c>
      <c r="B82" s="200" t="s">
        <v>377</v>
      </c>
      <c r="C82" s="205" t="s">
        <v>2039</v>
      </c>
      <c r="D82" s="657">
        <v>2918.0646122053595</v>
      </c>
    </row>
    <row r="83" spans="1:4" ht="30" thickTop="1" thickBot="1">
      <c r="A83" s="200" t="s">
        <v>886</v>
      </c>
      <c r="B83" s="200" t="s">
        <v>377</v>
      </c>
      <c r="C83" s="205" t="s">
        <v>2040</v>
      </c>
      <c r="D83" s="657">
        <v>2949.1078527607356</v>
      </c>
    </row>
    <row r="84" spans="1:4" ht="30" thickTop="1" thickBot="1">
      <c r="A84" s="200" t="s">
        <v>887</v>
      </c>
      <c r="B84" s="200" t="s">
        <v>377</v>
      </c>
      <c r="C84" s="205" t="s">
        <v>2041</v>
      </c>
      <c r="D84" s="657">
        <v>2949.1078527607356</v>
      </c>
    </row>
    <row r="85" spans="1:4" ht="15.6" thickTop="1" thickBot="1">
      <c r="A85" s="200" t="s">
        <v>893</v>
      </c>
      <c r="B85" s="200" t="s">
        <v>377</v>
      </c>
      <c r="C85" s="205" t="s">
        <v>2043</v>
      </c>
      <c r="D85" s="657">
        <v>2949.1078527607356</v>
      </c>
    </row>
    <row r="86" spans="1:4" ht="30" thickTop="1" thickBot="1">
      <c r="A86" s="200" t="s">
        <v>888</v>
      </c>
      <c r="B86" s="200" t="s">
        <v>377</v>
      </c>
      <c r="C86" s="205" t="s">
        <v>2042</v>
      </c>
      <c r="D86" s="657">
        <v>2949.1078527607356</v>
      </c>
    </row>
    <row r="87" spans="1:4" ht="30" thickTop="1" thickBot="1">
      <c r="A87" s="200" t="s">
        <v>875</v>
      </c>
      <c r="B87" s="200" t="s">
        <v>377</v>
      </c>
      <c r="C87" s="205" t="s">
        <v>876</v>
      </c>
      <c r="D87" s="657">
        <v>513.81915402001925</v>
      </c>
    </row>
    <row r="88" spans="1:4" ht="15.6" thickTop="1" thickBot="1">
      <c r="A88" s="200" t="s">
        <v>898</v>
      </c>
      <c r="B88" s="200" t="s">
        <v>377</v>
      </c>
      <c r="C88" s="205" t="s">
        <v>2044</v>
      </c>
      <c r="D88" s="657">
        <v>499.54901653789841</v>
      </c>
    </row>
    <row r="89" spans="1:4" ht="15.6" thickTop="1" thickBot="1">
      <c r="A89" s="200" t="s">
        <v>896</v>
      </c>
      <c r="B89" s="200" t="s">
        <v>377</v>
      </c>
      <c r="C89" s="205" t="s">
        <v>897</v>
      </c>
      <c r="D89" s="657">
        <v>434.58088202898858</v>
      </c>
    </row>
    <row r="90" spans="1:4" ht="15.6" thickTop="1" thickBot="1">
      <c r="A90" s="200" t="s">
        <v>997</v>
      </c>
      <c r="B90" s="200" t="s">
        <v>233</v>
      </c>
      <c r="C90" s="205" t="s">
        <v>998</v>
      </c>
      <c r="D90" s="657">
        <v>7493.1959961252815</v>
      </c>
    </row>
    <row r="91" spans="1:4" ht="30" thickTop="1" thickBot="1">
      <c r="A91" s="200" t="s">
        <v>414</v>
      </c>
      <c r="B91" s="200" t="s">
        <v>377</v>
      </c>
      <c r="C91" s="205" t="s">
        <v>415</v>
      </c>
      <c r="D91" s="657">
        <v>9245.0251419037813</v>
      </c>
    </row>
    <row r="92" spans="1:4" ht="15.6" thickTop="1" thickBot="1">
      <c r="A92" s="200" t="s">
        <v>416</v>
      </c>
      <c r="B92" s="200" t="s">
        <v>144</v>
      </c>
      <c r="C92" s="205" t="s">
        <v>417</v>
      </c>
      <c r="D92" s="657">
        <v>38432.602264126566</v>
      </c>
    </row>
    <row r="93" spans="1:4" ht="15.6" thickTop="1" thickBot="1">
      <c r="A93" s="200" t="s">
        <v>418</v>
      </c>
      <c r="B93" s="200" t="s">
        <v>144</v>
      </c>
      <c r="C93" s="205" t="s">
        <v>419</v>
      </c>
      <c r="D93" s="657">
        <v>764.30599160477868</v>
      </c>
    </row>
    <row r="94" spans="1:4" ht="15.6" thickTop="1" thickBot="1">
      <c r="A94" s="200" t="s">
        <v>420</v>
      </c>
      <c r="B94" s="200" t="s">
        <v>144</v>
      </c>
      <c r="C94" s="205" t="s">
        <v>421</v>
      </c>
      <c r="D94" s="657">
        <v>764.30599160477868</v>
      </c>
    </row>
    <row r="95" spans="1:4" ht="15.6" thickTop="1" thickBot="1">
      <c r="A95" s="200" t="s">
        <v>422</v>
      </c>
      <c r="B95" s="200" t="s">
        <v>377</v>
      </c>
      <c r="C95" s="205" t="s">
        <v>423</v>
      </c>
      <c r="D95" s="657">
        <v>3345.1524171387623</v>
      </c>
    </row>
    <row r="96" spans="1:4" ht="15.6" thickTop="1" thickBot="1">
      <c r="A96" s="200" t="s">
        <v>441</v>
      </c>
      <c r="B96" s="200" t="s">
        <v>377</v>
      </c>
      <c r="C96" s="205" t="s">
        <v>442</v>
      </c>
      <c r="D96" s="657">
        <v>3760.5474322349537</v>
      </c>
    </row>
    <row r="97" spans="1:4" ht="15.6" thickTop="1" thickBot="1">
      <c r="A97" s="200" t="s">
        <v>439</v>
      </c>
      <c r="B97" s="200" t="s">
        <v>377</v>
      </c>
      <c r="C97" s="205" t="s">
        <v>440</v>
      </c>
      <c r="D97" s="657">
        <v>3338.6989979735281</v>
      </c>
    </row>
    <row r="98" spans="1:4" ht="15.6" thickTop="1" thickBot="1">
      <c r="A98" s="200" t="s">
        <v>424</v>
      </c>
      <c r="B98" s="200" t="s">
        <v>425</v>
      </c>
      <c r="C98" s="205" t="s">
        <v>426</v>
      </c>
      <c r="D98" s="657">
        <v>2587.9083304593296</v>
      </c>
    </row>
    <row r="99" spans="1:4" ht="30" thickTop="1" thickBot="1">
      <c r="A99" s="200" t="s">
        <v>907</v>
      </c>
      <c r="B99" s="200" t="s">
        <v>388</v>
      </c>
      <c r="C99" s="205" t="s">
        <v>2045</v>
      </c>
      <c r="D99" s="657">
        <v>397439.11563448492</v>
      </c>
    </row>
    <row r="100" spans="1:4" ht="30" thickTop="1" thickBot="1">
      <c r="A100" s="200" t="s">
        <v>908</v>
      </c>
      <c r="B100" s="200" t="s">
        <v>388</v>
      </c>
      <c r="C100" s="205" t="s">
        <v>2046</v>
      </c>
      <c r="D100" s="657">
        <v>462405.12492089113</v>
      </c>
    </row>
    <row r="101" spans="1:4" ht="30" thickTop="1" thickBot="1">
      <c r="A101" s="200" t="s">
        <v>909</v>
      </c>
      <c r="B101" s="200" t="s">
        <v>388</v>
      </c>
      <c r="C101" s="205" t="s">
        <v>2047</v>
      </c>
      <c r="D101" s="657">
        <v>619852.1591914756</v>
      </c>
    </row>
    <row r="102" spans="1:4" ht="30" thickTop="1" thickBot="1">
      <c r="A102" s="200" t="s">
        <v>910</v>
      </c>
      <c r="B102" s="200" t="s">
        <v>388</v>
      </c>
      <c r="C102" s="205" t="s">
        <v>2048</v>
      </c>
      <c r="D102" s="657">
        <v>517180.38765256695</v>
      </c>
    </row>
    <row r="103" spans="1:4" ht="30" thickTop="1" thickBot="1">
      <c r="A103" s="200" t="s">
        <v>911</v>
      </c>
      <c r="B103" s="200" t="s">
        <v>388</v>
      </c>
      <c r="C103" s="205" t="s">
        <v>2049</v>
      </c>
      <c r="D103" s="657">
        <v>537561.88076202769</v>
      </c>
    </row>
    <row r="104" spans="1:4" ht="15.6" thickTop="1" thickBot="1">
      <c r="A104" s="200" t="s">
        <v>905</v>
      </c>
      <c r="B104" s="200" t="s">
        <v>388</v>
      </c>
      <c r="C104" s="205" t="s">
        <v>2112</v>
      </c>
      <c r="D104" s="657">
        <v>397439.11563448492</v>
      </c>
    </row>
    <row r="105" spans="1:4" ht="15.6" thickTop="1" thickBot="1">
      <c r="A105" s="200" t="s">
        <v>904</v>
      </c>
      <c r="B105" s="200" t="s">
        <v>388</v>
      </c>
      <c r="C105" s="205" t="s">
        <v>2113</v>
      </c>
      <c r="D105" s="657">
        <v>435654.41521472391</v>
      </c>
    </row>
    <row r="106" spans="1:4" ht="15.6" thickTop="1" thickBot="1">
      <c r="A106" s="200" t="s">
        <v>1745</v>
      </c>
      <c r="B106" s="200" t="s">
        <v>388</v>
      </c>
      <c r="C106" s="205" t="s">
        <v>2111</v>
      </c>
      <c r="D106" s="657">
        <v>476417.4014336454</v>
      </c>
    </row>
    <row r="107" spans="1:4" ht="15.6" thickTop="1" thickBot="1">
      <c r="A107" s="200" t="s">
        <v>901</v>
      </c>
      <c r="B107" s="200" t="s">
        <v>388</v>
      </c>
      <c r="C107" s="205" t="s">
        <v>2111</v>
      </c>
      <c r="D107" s="657">
        <v>476417.4014336454</v>
      </c>
    </row>
    <row r="108" spans="1:4" ht="15.6" thickTop="1" thickBot="1">
      <c r="A108" s="200" t="s">
        <v>903</v>
      </c>
      <c r="B108" s="200" t="s">
        <v>388</v>
      </c>
      <c r="C108" s="205" t="s">
        <v>2114</v>
      </c>
      <c r="D108" s="657">
        <v>539536.87313529209</v>
      </c>
    </row>
    <row r="109" spans="1:4" ht="15.6" thickTop="1" thickBot="1">
      <c r="A109" s="200" t="s">
        <v>902</v>
      </c>
      <c r="B109" s="200" t="s">
        <v>388</v>
      </c>
      <c r="C109" s="205" t="s">
        <v>2115</v>
      </c>
      <c r="D109" s="657">
        <v>563675.66880852426</v>
      </c>
    </row>
    <row r="110" spans="1:4" ht="15.6" thickTop="1" thickBot="1">
      <c r="A110" s="200" t="s">
        <v>906</v>
      </c>
      <c r="B110" s="200" t="s">
        <v>388</v>
      </c>
      <c r="C110" s="205" t="s">
        <v>2116</v>
      </c>
      <c r="D110" s="657">
        <v>397439.11563448492</v>
      </c>
    </row>
    <row r="111" spans="1:4" ht="15.6" thickTop="1" thickBot="1">
      <c r="A111" s="200" t="s">
        <v>427</v>
      </c>
      <c r="B111" s="200" t="s">
        <v>144</v>
      </c>
      <c r="C111" s="205" t="s">
        <v>428</v>
      </c>
      <c r="D111" s="657">
        <v>1357.1993921947726</v>
      </c>
    </row>
    <row r="112" spans="1:4" ht="15.6" thickTop="1" thickBot="1">
      <c r="A112" s="200" t="s">
        <v>429</v>
      </c>
      <c r="B112" s="200" t="s">
        <v>233</v>
      </c>
      <c r="C112" s="205" t="s">
        <v>430</v>
      </c>
      <c r="D112" s="657">
        <v>744.0140399715857</v>
      </c>
    </row>
    <row r="113" spans="1:4" ht="30" thickTop="1" thickBot="1">
      <c r="A113" s="200" t="s">
        <v>431</v>
      </c>
      <c r="B113" s="200" t="s">
        <v>92</v>
      </c>
      <c r="C113" s="205" t="s">
        <v>432</v>
      </c>
      <c r="D113" s="657">
        <v>480.43944542193833</v>
      </c>
    </row>
    <row r="114" spans="1:4" ht="30" thickTop="1" thickBot="1">
      <c r="A114" s="200" t="s">
        <v>433</v>
      </c>
      <c r="B114" s="200" t="s">
        <v>144</v>
      </c>
      <c r="C114" s="205" t="s">
        <v>434</v>
      </c>
      <c r="D114" s="657">
        <v>31947.687532006716</v>
      </c>
    </row>
    <row r="115" spans="1:4" ht="15.6" thickTop="1" thickBot="1">
      <c r="A115" s="200" t="s">
        <v>435</v>
      </c>
      <c r="B115" s="200" t="s">
        <v>92</v>
      </c>
      <c r="C115" s="655" t="s">
        <v>436</v>
      </c>
      <c r="D115" s="657">
        <v>29197.503733721114</v>
      </c>
    </row>
    <row r="116" spans="1:4" ht="15.6" thickTop="1" thickBot="1">
      <c r="A116" s="200" t="s">
        <v>443</v>
      </c>
      <c r="B116" s="200" t="s">
        <v>92</v>
      </c>
      <c r="C116" s="205" t="s">
        <v>1997</v>
      </c>
      <c r="D116" s="657">
        <v>376036.40695640934</v>
      </c>
    </row>
    <row r="117" spans="1:4" ht="15.6" thickTop="1" thickBot="1">
      <c r="A117" s="200" t="s">
        <v>446</v>
      </c>
      <c r="B117" s="200" t="s">
        <v>92</v>
      </c>
      <c r="C117" s="205" t="s">
        <v>447</v>
      </c>
      <c r="D117" s="657">
        <v>37578.377920568288</v>
      </c>
    </row>
    <row r="118" spans="1:4" ht="30" thickTop="1" thickBot="1">
      <c r="A118" s="200" t="s">
        <v>444</v>
      </c>
      <c r="B118" s="200" t="s">
        <v>92</v>
      </c>
      <c r="C118" s="655" t="s">
        <v>445</v>
      </c>
      <c r="D118" s="657">
        <v>23563.62362973535</v>
      </c>
    </row>
    <row r="119" spans="1:4" ht="30" thickTop="1" thickBot="1">
      <c r="A119" s="200" t="s">
        <v>449</v>
      </c>
      <c r="B119" s="200" t="s">
        <v>388</v>
      </c>
      <c r="C119" s="205" t="s">
        <v>450</v>
      </c>
      <c r="D119" s="657">
        <v>3131.1684264397618</v>
      </c>
    </row>
    <row r="120" spans="1:4" ht="30" thickTop="1" thickBot="1">
      <c r="A120" s="200" t="s">
        <v>448</v>
      </c>
      <c r="B120" s="200" t="s">
        <v>388</v>
      </c>
      <c r="C120" s="205" t="s">
        <v>1998</v>
      </c>
      <c r="D120" s="657">
        <v>2981.0955331337973</v>
      </c>
    </row>
    <row r="121" spans="1:4" ht="30" thickTop="1" thickBot="1">
      <c r="A121" s="200" t="s">
        <v>912</v>
      </c>
      <c r="B121" s="200" t="s">
        <v>637</v>
      </c>
      <c r="C121" s="205" t="s">
        <v>913</v>
      </c>
      <c r="D121" s="657">
        <v>19803.446561188248</v>
      </c>
    </row>
    <row r="122" spans="1:4" ht="15.6" thickTop="1" thickBot="1">
      <c r="A122" s="200" t="s">
        <v>914</v>
      </c>
      <c r="B122" s="200" t="s">
        <v>637</v>
      </c>
      <c r="C122" s="205" t="s">
        <v>2050</v>
      </c>
      <c r="D122" s="657">
        <v>32006.651469163702</v>
      </c>
    </row>
    <row r="123" spans="1:4" ht="15.6" thickTop="1" thickBot="1">
      <c r="A123" s="200" t="s">
        <v>451</v>
      </c>
      <c r="B123" s="200" t="s">
        <v>388</v>
      </c>
      <c r="C123" s="205" t="s">
        <v>1999</v>
      </c>
      <c r="D123" s="657">
        <v>2111.6762024537775</v>
      </c>
    </row>
    <row r="124" spans="1:4" ht="15.6" thickTop="1" thickBot="1">
      <c r="A124" s="200" t="s">
        <v>452</v>
      </c>
      <c r="B124" s="200" t="s">
        <v>144</v>
      </c>
      <c r="C124" s="205" t="s">
        <v>453</v>
      </c>
      <c r="D124" s="657">
        <v>10575.115125067192</v>
      </c>
    </row>
    <row r="125" spans="1:4" ht="15.6" thickTop="1" thickBot="1">
      <c r="A125" s="200" t="s">
        <v>939</v>
      </c>
      <c r="B125" s="200" t="s">
        <v>425</v>
      </c>
      <c r="C125" s="205" t="s">
        <v>2052</v>
      </c>
      <c r="D125" s="657">
        <v>1739.4919276719402</v>
      </c>
    </row>
    <row r="126" spans="1:4" ht="15.6" thickTop="1" thickBot="1">
      <c r="A126" s="200" t="s">
        <v>940</v>
      </c>
      <c r="B126" s="200" t="s">
        <v>425</v>
      </c>
      <c r="C126" s="205" t="s">
        <v>2053</v>
      </c>
      <c r="D126" s="657">
        <v>2904.1486767839842</v>
      </c>
    </row>
    <row r="127" spans="1:4" ht="30" thickTop="1" thickBot="1">
      <c r="A127" s="200" t="s">
        <v>938</v>
      </c>
      <c r="B127" s="200" t="s">
        <v>425</v>
      </c>
      <c r="C127" s="205" t="s">
        <v>2051</v>
      </c>
      <c r="D127" s="657">
        <v>2904.1486767839842</v>
      </c>
    </row>
    <row r="128" spans="1:4" ht="15.6" thickTop="1" thickBot="1">
      <c r="A128" s="200" t="s">
        <v>920</v>
      </c>
      <c r="B128" s="200" t="s">
        <v>425</v>
      </c>
      <c r="C128" s="205" t="s">
        <v>921</v>
      </c>
      <c r="D128" s="657">
        <v>1394.8049118501774</v>
      </c>
    </row>
    <row r="129" spans="1:4" ht="15.6" thickTop="1" thickBot="1">
      <c r="A129" s="200" t="s">
        <v>922</v>
      </c>
      <c r="B129" s="200" t="s">
        <v>425</v>
      </c>
      <c r="C129" s="205" t="s">
        <v>923</v>
      </c>
      <c r="D129" s="657">
        <v>1852.9603241846949</v>
      </c>
    </row>
    <row r="130" spans="1:4" ht="15.6" thickTop="1" thickBot="1">
      <c r="A130" s="200" t="s">
        <v>924</v>
      </c>
      <c r="B130" s="200" t="s">
        <v>425</v>
      </c>
      <c r="C130" s="205" t="s">
        <v>925</v>
      </c>
      <c r="D130" s="657">
        <v>1603.5439431708103</v>
      </c>
    </row>
    <row r="131" spans="1:4" ht="15.6" thickTop="1" thickBot="1">
      <c r="A131" s="200" t="s">
        <v>926</v>
      </c>
      <c r="B131" s="200" t="s">
        <v>425</v>
      </c>
      <c r="C131" s="205" t="s">
        <v>927</v>
      </c>
      <c r="D131" s="657">
        <v>1967.499177268324</v>
      </c>
    </row>
    <row r="132" spans="1:4" ht="15.6" thickTop="1" thickBot="1">
      <c r="A132" s="200" t="s">
        <v>928</v>
      </c>
      <c r="B132" s="200" t="s">
        <v>425</v>
      </c>
      <c r="C132" s="205" t="s">
        <v>929</v>
      </c>
      <c r="D132" s="657">
        <v>1451.5391101065545</v>
      </c>
    </row>
    <row r="133" spans="1:4" ht="15.6" thickTop="1" thickBot="1">
      <c r="A133" s="200" t="s">
        <v>932</v>
      </c>
      <c r="B133" s="200" t="s">
        <v>425</v>
      </c>
      <c r="C133" s="205" t="s">
        <v>933</v>
      </c>
      <c r="D133" s="657">
        <v>1546.8097449144332</v>
      </c>
    </row>
    <row r="134" spans="1:4" ht="15.6" thickTop="1" thickBot="1">
      <c r="A134" s="200" t="s">
        <v>930</v>
      </c>
      <c r="B134" s="200" t="s">
        <v>425</v>
      </c>
      <c r="C134" s="205" t="s">
        <v>931</v>
      </c>
      <c r="D134" s="657">
        <v>1967.499177268324</v>
      </c>
    </row>
    <row r="135" spans="1:4" ht="15.6" thickTop="1" thickBot="1">
      <c r="A135" s="200" t="s">
        <v>934</v>
      </c>
      <c r="B135" s="200" t="s">
        <v>425</v>
      </c>
      <c r="C135" s="205" t="s">
        <v>935</v>
      </c>
      <c r="D135" s="657">
        <v>2030.6561149499514</v>
      </c>
    </row>
    <row r="136" spans="1:4" ht="15.6" thickTop="1" thickBot="1">
      <c r="A136" s="200" t="s">
        <v>936</v>
      </c>
      <c r="B136" s="200" t="s">
        <v>425</v>
      </c>
      <c r="C136" s="205" t="s">
        <v>937</v>
      </c>
      <c r="D136" s="657">
        <v>1848.6784979011943</v>
      </c>
    </row>
    <row r="137" spans="1:4" ht="30" thickTop="1" thickBot="1">
      <c r="A137" s="200" t="s">
        <v>918</v>
      </c>
      <c r="B137" s="200" t="s">
        <v>377</v>
      </c>
      <c r="C137" s="205" t="s">
        <v>919</v>
      </c>
      <c r="D137" s="657">
        <v>5090.9340193606167</v>
      </c>
    </row>
    <row r="138" spans="1:4" ht="30" thickTop="1" thickBot="1">
      <c r="A138" s="200" t="s">
        <v>915</v>
      </c>
      <c r="B138" s="200" t="s">
        <v>916</v>
      </c>
      <c r="C138" s="205" t="s">
        <v>917</v>
      </c>
      <c r="D138" s="657">
        <v>2.0858688191716889E-2</v>
      </c>
    </row>
    <row r="139" spans="1:4" ht="15.6" thickTop="1" thickBot="1">
      <c r="A139" s="200" t="s">
        <v>454</v>
      </c>
      <c r="B139" s="200" t="s">
        <v>377</v>
      </c>
      <c r="C139" s="205" t="s">
        <v>455</v>
      </c>
      <c r="D139" s="657">
        <v>3223.6195661490237</v>
      </c>
    </row>
    <row r="140" spans="1:4" ht="30" thickTop="1" thickBot="1">
      <c r="A140" s="200" t="s">
        <v>456</v>
      </c>
      <c r="B140" s="200" t="s">
        <v>457</v>
      </c>
      <c r="C140" s="205" t="s">
        <v>458</v>
      </c>
      <c r="D140" s="657">
        <v>428.1826283500161</v>
      </c>
    </row>
    <row r="141" spans="1:4" ht="30" thickTop="1" thickBot="1">
      <c r="A141" s="200" t="s">
        <v>459</v>
      </c>
      <c r="B141" s="200" t="s">
        <v>144</v>
      </c>
      <c r="C141" s="205" t="s">
        <v>2000</v>
      </c>
      <c r="D141" s="657">
        <v>3543.0678874984833</v>
      </c>
    </row>
    <row r="142" spans="1:4" ht="30" thickTop="1" thickBot="1">
      <c r="A142" s="200" t="s">
        <v>460</v>
      </c>
      <c r="B142" s="200" t="s">
        <v>92</v>
      </c>
      <c r="C142" s="205" t="s">
        <v>461</v>
      </c>
      <c r="D142" s="657">
        <v>2292.9179748143365</v>
      </c>
    </row>
    <row r="143" spans="1:4" ht="15.6" thickTop="1" thickBot="1">
      <c r="A143" s="200" t="s">
        <v>462</v>
      </c>
      <c r="B143" s="200" t="s">
        <v>463</v>
      </c>
      <c r="C143" s="205" t="s">
        <v>464</v>
      </c>
      <c r="D143" s="657">
        <v>6798.1082910126643</v>
      </c>
    </row>
    <row r="144" spans="1:4" ht="15.6" thickTop="1" thickBot="1">
      <c r="A144" s="200" t="s">
        <v>465</v>
      </c>
      <c r="B144" s="200" t="s">
        <v>425</v>
      </c>
      <c r="C144" s="205" t="s">
        <v>466</v>
      </c>
      <c r="D144" s="657">
        <v>24639.406045613596</v>
      </c>
    </row>
    <row r="145" spans="1:4" ht="15.6" thickTop="1" thickBot="1">
      <c r="A145" s="200" t="s">
        <v>951</v>
      </c>
      <c r="B145" s="200" t="s">
        <v>233</v>
      </c>
      <c r="C145" s="205" t="s">
        <v>953</v>
      </c>
      <c r="D145" s="657">
        <v>10496.908409767011</v>
      </c>
    </row>
    <row r="146" spans="1:4" ht="44.4" thickTop="1" thickBot="1">
      <c r="A146" s="200" t="s">
        <v>941</v>
      </c>
      <c r="B146" s="200" t="s">
        <v>233</v>
      </c>
      <c r="C146" s="205" t="s">
        <v>942</v>
      </c>
      <c r="D146" s="657">
        <v>4982.9753374233123</v>
      </c>
    </row>
    <row r="147" spans="1:4" ht="30" thickTop="1" thickBot="1">
      <c r="A147" s="200" t="s">
        <v>943</v>
      </c>
      <c r="B147" s="200" t="s">
        <v>233</v>
      </c>
      <c r="C147" s="205" t="s">
        <v>944</v>
      </c>
      <c r="D147" s="657">
        <v>15085.497595931358</v>
      </c>
    </row>
    <row r="148" spans="1:4" ht="15.6" thickTop="1" thickBot="1">
      <c r="A148" s="200" t="s">
        <v>1775</v>
      </c>
      <c r="B148" s="200" t="s">
        <v>233</v>
      </c>
      <c r="C148" s="205" t="s">
        <v>2054</v>
      </c>
      <c r="D148" s="657">
        <v>8769.5918089812403</v>
      </c>
    </row>
    <row r="149" spans="1:4" ht="30" thickTop="1" thickBot="1">
      <c r="A149" s="200" t="s">
        <v>945</v>
      </c>
      <c r="B149" s="200" t="s">
        <v>144</v>
      </c>
      <c r="C149" s="205" t="s">
        <v>946</v>
      </c>
      <c r="D149" s="657">
        <v>25925.706795648726</v>
      </c>
    </row>
    <row r="150" spans="1:4" ht="15.6" thickTop="1" thickBot="1">
      <c r="A150" s="200" t="s">
        <v>947</v>
      </c>
      <c r="B150" s="200" t="s">
        <v>233</v>
      </c>
      <c r="C150" s="205" t="s">
        <v>948</v>
      </c>
      <c r="D150" s="657">
        <v>7950.5600592347892</v>
      </c>
    </row>
    <row r="151" spans="1:4" ht="30" thickTop="1" thickBot="1">
      <c r="A151" s="200" t="s">
        <v>949</v>
      </c>
      <c r="B151" s="200" t="s">
        <v>457</v>
      </c>
      <c r="C151" s="205" t="s">
        <v>950</v>
      </c>
      <c r="D151" s="657">
        <v>117534.58481006595</v>
      </c>
    </row>
    <row r="152" spans="1:4" ht="15.6" thickTop="1" thickBot="1">
      <c r="A152" s="200" t="s">
        <v>467</v>
      </c>
      <c r="B152" s="200" t="s">
        <v>92</v>
      </c>
      <c r="C152" s="205" t="s">
        <v>468</v>
      </c>
      <c r="D152" s="657">
        <v>1079.0202234420406</v>
      </c>
    </row>
    <row r="153" spans="1:4" ht="15.6" thickTop="1" thickBot="1">
      <c r="A153" s="200" t="s">
        <v>469</v>
      </c>
      <c r="B153" s="200" t="s">
        <v>377</v>
      </c>
      <c r="C153" s="205" t="s">
        <v>470</v>
      </c>
      <c r="D153" s="657">
        <v>31439.67618484595</v>
      </c>
    </row>
    <row r="154" spans="1:4" ht="15.6" thickTop="1" thickBot="1">
      <c r="A154" s="200" t="s">
        <v>471</v>
      </c>
      <c r="B154" s="200" t="s">
        <v>377</v>
      </c>
      <c r="C154" s="205" t="s">
        <v>472</v>
      </c>
      <c r="D154" s="657">
        <v>2493.2976665236306</v>
      </c>
    </row>
    <row r="155" spans="1:4" ht="30" thickTop="1" thickBot="1">
      <c r="A155" s="200" t="s">
        <v>987</v>
      </c>
      <c r="B155" s="200" t="s">
        <v>144</v>
      </c>
      <c r="C155" s="205" t="s">
        <v>988</v>
      </c>
      <c r="D155" s="657">
        <v>77001.15251275427</v>
      </c>
    </row>
    <row r="156" spans="1:4" ht="30" thickTop="1" thickBot="1">
      <c r="A156" s="200" t="s">
        <v>989</v>
      </c>
      <c r="B156" s="200" t="s">
        <v>144</v>
      </c>
      <c r="C156" s="205" t="s">
        <v>990</v>
      </c>
      <c r="D156" s="657">
        <v>17869.578662864322</v>
      </c>
    </row>
    <row r="157" spans="1:4" ht="30" thickTop="1" thickBot="1">
      <c r="A157" s="200" t="s">
        <v>991</v>
      </c>
      <c r="B157" s="200" t="s">
        <v>144</v>
      </c>
      <c r="C157" s="205" t="s">
        <v>992</v>
      </c>
      <c r="D157" s="657">
        <v>33015.372946498712</v>
      </c>
    </row>
    <row r="158" spans="1:4" ht="30" thickTop="1" thickBot="1">
      <c r="A158" s="200" t="s">
        <v>993</v>
      </c>
      <c r="B158" s="200" t="s">
        <v>144</v>
      </c>
      <c r="C158" s="205" t="s">
        <v>994</v>
      </c>
      <c r="D158" s="657">
        <v>77001.15251275427</v>
      </c>
    </row>
    <row r="159" spans="1:4" ht="15.6" thickTop="1" thickBot="1">
      <c r="A159" s="200" t="s">
        <v>475</v>
      </c>
      <c r="B159" s="200" t="s">
        <v>233</v>
      </c>
      <c r="C159" s="205" t="s">
        <v>476</v>
      </c>
      <c r="D159" s="657">
        <v>5679.8098344899918</v>
      </c>
    </row>
    <row r="160" spans="1:4" ht="15.6" thickTop="1" thickBot="1">
      <c r="A160" s="200" t="s">
        <v>980</v>
      </c>
      <c r="B160" s="200" t="s">
        <v>233</v>
      </c>
      <c r="C160" s="205" t="s">
        <v>476</v>
      </c>
      <c r="D160" s="657">
        <v>7366.8821207620267</v>
      </c>
    </row>
    <row r="161" spans="1:4" ht="15.6" thickTop="1" thickBot="1">
      <c r="A161" s="200" t="s">
        <v>477</v>
      </c>
      <c r="B161" s="200" t="s">
        <v>233</v>
      </c>
      <c r="C161" s="205" t="s">
        <v>478</v>
      </c>
      <c r="D161" s="657">
        <v>9448.9201511139781</v>
      </c>
    </row>
    <row r="162" spans="1:4" ht="15.6" thickTop="1" thickBot="1">
      <c r="A162" s="200" t="s">
        <v>981</v>
      </c>
      <c r="B162" s="200" t="s">
        <v>233</v>
      </c>
      <c r="C162" s="205" t="s">
        <v>478</v>
      </c>
      <c r="D162" s="657">
        <v>9448.9201511139781</v>
      </c>
    </row>
    <row r="163" spans="1:4" ht="15.6" thickTop="1" thickBot="1">
      <c r="A163" s="200" t="s">
        <v>972</v>
      </c>
      <c r="B163" s="200" t="s">
        <v>233</v>
      </c>
      <c r="C163" s="205" t="s">
        <v>973</v>
      </c>
      <c r="D163" s="657">
        <v>11464.58987407168</v>
      </c>
    </row>
    <row r="164" spans="1:4" ht="15.6" thickTop="1" thickBot="1">
      <c r="A164" s="200" t="s">
        <v>978</v>
      </c>
      <c r="B164" s="200" t="s">
        <v>233</v>
      </c>
      <c r="C164" s="205" t="s">
        <v>973</v>
      </c>
      <c r="D164" s="657">
        <v>11464.58987407168</v>
      </c>
    </row>
    <row r="165" spans="1:4" ht="15.6" thickTop="1" thickBot="1">
      <c r="A165" s="200" t="s">
        <v>985</v>
      </c>
      <c r="B165" s="200" t="s">
        <v>952</v>
      </c>
      <c r="C165" s="205" t="s">
        <v>986</v>
      </c>
      <c r="D165" s="657">
        <v>10800.906800129156</v>
      </c>
    </row>
    <row r="166" spans="1:4" ht="15.6" thickTop="1" thickBot="1">
      <c r="A166" s="200" t="s">
        <v>983</v>
      </c>
      <c r="B166" s="200" t="s">
        <v>233</v>
      </c>
      <c r="C166" s="205" t="s">
        <v>984</v>
      </c>
      <c r="D166" s="657">
        <v>5706.855916812664</v>
      </c>
    </row>
    <row r="167" spans="1:4" ht="15.6" thickTop="1" thickBot="1">
      <c r="A167" s="200" t="s">
        <v>479</v>
      </c>
      <c r="B167" s="200" t="s">
        <v>233</v>
      </c>
      <c r="C167" s="205" t="s">
        <v>480</v>
      </c>
      <c r="D167" s="657">
        <v>8996.7991259861246</v>
      </c>
    </row>
    <row r="168" spans="1:4" ht="15.6" thickTop="1" thickBot="1">
      <c r="A168" s="200" t="s">
        <v>982</v>
      </c>
      <c r="B168" s="200" t="s">
        <v>233</v>
      </c>
      <c r="C168" s="205" t="s">
        <v>480</v>
      </c>
      <c r="D168" s="657">
        <v>9182.0511013785072</v>
      </c>
    </row>
    <row r="169" spans="1:4" ht="15.6" thickTop="1" thickBot="1">
      <c r="A169" s="200" t="s">
        <v>473</v>
      </c>
      <c r="B169" s="200" t="s">
        <v>233</v>
      </c>
      <c r="C169" s="205" t="s">
        <v>474</v>
      </c>
      <c r="D169" s="657">
        <v>12127.466426533672</v>
      </c>
    </row>
    <row r="170" spans="1:4" ht="15.6" thickTop="1" thickBot="1">
      <c r="A170" s="200" t="s">
        <v>979</v>
      </c>
      <c r="B170" s="200" t="s">
        <v>233</v>
      </c>
      <c r="C170" s="205" t="s">
        <v>474</v>
      </c>
      <c r="D170" s="657">
        <v>11424.750622489111</v>
      </c>
    </row>
    <row r="171" spans="1:4" ht="15.6" thickTop="1" thickBot="1">
      <c r="A171" s="200" t="s">
        <v>955</v>
      </c>
      <c r="B171" s="200" t="s">
        <v>233</v>
      </c>
      <c r="C171" s="205" t="s">
        <v>956</v>
      </c>
      <c r="D171" s="657">
        <v>9029.3011753309638</v>
      </c>
    </row>
    <row r="172" spans="1:4" ht="15.6" thickTop="1" thickBot="1">
      <c r="A172" s="200" t="s">
        <v>968</v>
      </c>
      <c r="B172" s="200" t="s">
        <v>952</v>
      </c>
      <c r="C172" s="205" t="s">
        <v>969</v>
      </c>
      <c r="D172" s="657">
        <v>21865.145916693567</v>
      </c>
    </row>
    <row r="173" spans="1:4" ht="15.6" thickTop="1" thickBot="1">
      <c r="A173" s="200" t="s">
        <v>970</v>
      </c>
      <c r="B173" s="200" t="s">
        <v>952</v>
      </c>
      <c r="C173" s="205" t="s">
        <v>971</v>
      </c>
      <c r="D173" s="657">
        <v>5672.3493690668383</v>
      </c>
    </row>
    <row r="174" spans="1:4" ht="15.6" thickTop="1" thickBot="1">
      <c r="A174" s="200" t="s">
        <v>957</v>
      </c>
      <c r="B174" s="200" t="s">
        <v>233</v>
      </c>
      <c r="C174" s="205" t="s">
        <v>958</v>
      </c>
      <c r="D174" s="657">
        <v>5424.0034446238287</v>
      </c>
    </row>
    <row r="175" spans="1:4" ht="15.6" thickTop="1" thickBot="1">
      <c r="A175" s="200" t="s">
        <v>959</v>
      </c>
      <c r="B175" s="200" t="s">
        <v>233</v>
      </c>
      <c r="C175" s="205" t="s">
        <v>960</v>
      </c>
      <c r="D175" s="657">
        <v>3346.3759866557707</v>
      </c>
    </row>
    <row r="176" spans="1:4" ht="30" thickTop="1" thickBot="1">
      <c r="A176" s="200" t="s">
        <v>965</v>
      </c>
      <c r="B176" s="200" t="s">
        <v>233</v>
      </c>
      <c r="C176" s="205" t="s">
        <v>2058</v>
      </c>
      <c r="D176" s="657">
        <v>5033.2867962544387</v>
      </c>
    </row>
    <row r="177" spans="1:4" ht="15.6" thickTop="1" thickBot="1">
      <c r="A177" s="200" t="s">
        <v>961</v>
      </c>
      <c r="B177" s="200" t="s">
        <v>233</v>
      </c>
      <c r="C177" s="205" t="s">
        <v>2056</v>
      </c>
      <c r="D177" s="657">
        <v>7045.7451494995148</v>
      </c>
    </row>
    <row r="178" spans="1:4" ht="30" thickTop="1" thickBot="1">
      <c r="A178" s="200" t="s">
        <v>962</v>
      </c>
      <c r="B178" s="200" t="s">
        <v>233</v>
      </c>
      <c r="C178" s="205" t="s">
        <v>2057</v>
      </c>
      <c r="D178" s="657">
        <v>6136.9275208266054</v>
      </c>
    </row>
    <row r="179" spans="1:4" ht="30" thickTop="1" thickBot="1">
      <c r="A179" s="200" t="s">
        <v>967</v>
      </c>
      <c r="B179" s="200" t="s">
        <v>233</v>
      </c>
      <c r="C179" s="205" t="s">
        <v>2059</v>
      </c>
      <c r="D179" s="657">
        <v>5033.2867962544387</v>
      </c>
    </row>
    <row r="180" spans="1:4" ht="30" thickTop="1" thickBot="1">
      <c r="A180" s="200" t="s">
        <v>954</v>
      </c>
      <c r="B180" s="200" t="s">
        <v>233</v>
      </c>
      <c r="C180" s="205" t="s">
        <v>2055</v>
      </c>
      <c r="D180" s="657">
        <v>5971.0067523409743</v>
      </c>
    </row>
    <row r="181" spans="1:4" ht="15.6" thickTop="1" thickBot="1">
      <c r="A181" s="200" t="s">
        <v>963</v>
      </c>
      <c r="B181" s="200" t="s">
        <v>233</v>
      </c>
      <c r="C181" s="205" t="s">
        <v>964</v>
      </c>
      <c r="D181" s="657">
        <v>6736.3832005166278</v>
      </c>
    </row>
    <row r="182" spans="1:4" ht="15.6" thickTop="1" thickBot="1">
      <c r="A182" s="200" t="s">
        <v>966</v>
      </c>
      <c r="B182" s="200" t="s">
        <v>233</v>
      </c>
      <c r="C182" s="205" t="s">
        <v>964</v>
      </c>
      <c r="D182" s="657">
        <v>3802.8957873711779</v>
      </c>
    </row>
    <row r="183" spans="1:4" ht="15.6" thickTop="1" thickBot="1">
      <c r="A183" s="200" t="s">
        <v>481</v>
      </c>
      <c r="B183" s="200" t="s">
        <v>377</v>
      </c>
      <c r="C183" s="205" t="s">
        <v>482</v>
      </c>
      <c r="D183" s="657">
        <v>5994.556796900225</v>
      </c>
    </row>
    <row r="184" spans="1:4" ht="15.6" thickTop="1" thickBot="1">
      <c r="A184" s="200" t="s">
        <v>485</v>
      </c>
      <c r="B184" s="200" t="s">
        <v>92</v>
      </c>
      <c r="C184" s="205" t="s">
        <v>486</v>
      </c>
      <c r="D184" s="657">
        <v>6125.3582363487012</v>
      </c>
    </row>
    <row r="185" spans="1:4" ht="15.6" thickTop="1" thickBot="1">
      <c r="A185" s="200" t="s">
        <v>483</v>
      </c>
      <c r="B185" s="200" t="s">
        <v>388</v>
      </c>
      <c r="C185" s="205" t="s">
        <v>484</v>
      </c>
      <c r="D185" s="657">
        <v>63564.781635130763</v>
      </c>
    </row>
    <row r="186" spans="1:4" ht="15.6" thickTop="1" thickBot="1">
      <c r="A186" s="200" t="s">
        <v>487</v>
      </c>
      <c r="B186" s="200" t="s">
        <v>144</v>
      </c>
      <c r="C186" s="205" t="s">
        <v>2001</v>
      </c>
      <c r="D186" s="657">
        <v>2140.9131417500803</v>
      </c>
    </row>
    <row r="187" spans="1:4" ht="15.6" thickTop="1" thickBot="1">
      <c r="A187" s="200" t="s">
        <v>1539</v>
      </c>
      <c r="B187" s="200" t="s">
        <v>377</v>
      </c>
      <c r="C187" s="205" t="s">
        <v>1538</v>
      </c>
      <c r="D187" s="657">
        <v>12483.664529544718</v>
      </c>
    </row>
    <row r="188" spans="1:4" ht="15.6" thickTop="1" thickBot="1">
      <c r="A188" s="200" t="s">
        <v>1793</v>
      </c>
      <c r="B188" s="200" t="s">
        <v>377</v>
      </c>
      <c r="C188" s="205" t="s">
        <v>1792</v>
      </c>
      <c r="D188" s="657">
        <v>12483.664529544718</v>
      </c>
    </row>
    <row r="189" spans="1:4" ht="15.6" thickTop="1" thickBot="1">
      <c r="A189" s="200" t="s">
        <v>488</v>
      </c>
      <c r="B189" s="200" t="s">
        <v>377</v>
      </c>
      <c r="C189" s="205" t="s">
        <v>489</v>
      </c>
      <c r="D189" s="657">
        <v>44444.650313080921</v>
      </c>
    </row>
    <row r="190" spans="1:4" ht="15.6" thickTop="1" thickBot="1">
      <c r="A190" s="200" t="s">
        <v>1750</v>
      </c>
      <c r="B190" s="200" t="s">
        <v>144</v>
      </c>
      <c r="C190" s="205" t="s">
        <v>1749</v>
      </c>
      <c r="D190" s="657">
        <v>805705.89948337094</v>
      </c>
    </row>
    <row r="191" spans="1:4" ht="15.6" thickTop="1" thickBot="1">
      <c r="A191" s="200" t="s">
        <v>498</v>
      </c>
      <c r="B191" s="200" t="s">
        <v>92</v>
      </c>
      <c r="C191" s="205" t="s">
        <v>499</v>
      </c>
      <c r="D191" s="657">
        <v>735403.66419115255</v>
      </c>
    </row>
    <row r="192" spans="1:4" ht="15.6" thickTop="1" thickBot="1">
      <c r="A192" s="200" t="s">
        <v>500</v>
      </c>
      <c r="B192" s="200" t="s">
        <v>92</v>
      </c>
      <c r="C192" s="205" t="s">
        <v>501</v>
      </c>
      <c r="D192" s="657">
        <v>406992.94052954466</v>
      </c>
    </row>
    <row r="193" spans="1:4" ht="15.6" thickTop="1" thickBot="1">
      <c r="A193" s="200" t="s">
        <v>490</v>
      </c>
      <c r="B193" s="200" t="s">
        <v>233</v>
      </c>
      <c r="C193" s="205" t="s">
        <v>491</v>
      </c>
      <c r="D193" s="657">
        <v>1625.9737536052235</v>
      </c>
    </row>
    <row r="194" spans="1:4" ht="15.6" thickTop="1" thickBot="1">
      <c r="A194" s="200" t="s">
        <v>502</v>
      </c>
      <c r="B194" s="200" t="s">
        <v>92</v>
      </c>
      <c r="C194" s="205" t="s">
        <v>503</v>
      </c>
      <c r="D194" s="657">
        <v>736.58234539275395</v>
      </c>
    </row>
    <row r="195" spans="1:4" ht="30" thickTop="1" thickBot="1">
      <c r="A195" s="200" t="s">
        <v>492</v>
      </c>
      <c r="B195" s="200" t="s">
        <v>425</v>
      </c>
      <c r="C195" s="205" t="s">
        <v>493</v>
      </c>
      <c r="D195" s="657">
        <v>754.02788481523874</v>
      </c>
    </row>
    <row r="196" spans="1:4" ht="15.6" thickTop="1" thickBot="1">
      <c r="A196" s="200" t="s">
        <v>494</v>
      </c>
      <c r="B196" s="200" t="s">
        <v>92</v>
      </c>
      <c r="C196" s="205" t="s">
        <v>495</v>
      </c>
      <c r="D196" s="657">
        <v>32359.543122239444</v>
      </c>
    </row>
    <row r="197" spans="1:4" ht="15.6" thickTop="1" thickBot="1">
      <c r="A197" s="200" t="s">
        <v>496</v>
      </c>
      <c r="B197" s="200" t="s">
        <v>144</v>
      </c>
      <c r="C197" s="205" t="s">
        <v>497</v>
      </c>
      <c r="D197" s="657">
        <v>1154.8536377554958</v>
      </c>
    </row>
    <row r="198" spans="1:4" ht="15.6" thickTop="1" thickBot="1">
      <c r="A198" s="200" t="s">
        <v>504</v>
      </c>
      <c r="B198" s="200" t="s">
        <v>92</v>
      </c>
      <c r="C198" s="205" t="s">
        <v>505</v>
      </c>
      <c r="D198" s="657">
        <v>19477.611765106325</v>
      </c>
    </row>
    <row r="199" spans="1:4" ht="15.6" thickTop="1" thickBot="1">
      <c r="A199" s="200" t="s">
        <v>1009</v>
      </c>
      <c r="B199" s="200" t="s">
        <v>92</v>
      </c>
      <c r="C199" s="205" t="s">
        <v>1010</v>
      </c>
      <c r="D199" s="657">
        <v>134806.87779657732</v>
      </c>
    </row>
    <row r="200" spans="1:4" ht="30" thickTop="1" thickBot="1">
      <c r="A200" s="200" t="s">
        <v>1013</v>
      </c>
      <c r="B200" s="200" t="s">
        <v>92</v>
      </c>
      <c r="C200" s="205" t="s">
        <v>1014</v>
      </c>
      <c r="D200" s="657">
        <v>148108.37114627057</v>
      </c>
    </row>
    <row r="201" spans="1:4" ht="15.6" thickTop="1" thickBot="1">
      <c r="A201" s="200" t="s">
        <v>1011</v>
      </c>
      <c r="B201" s="200" t="s">
        <v>92</v>
      </c>
      <c r="C201" s="205" t="s">
        <v>1012</v>
      </c>
      <c r="D201" s="657">
        <v>148108.37114627057</v>
      </c>
    </row>
    <row r="202" spans="1:4" ht="15.6" thickTop="1" thickBot="1">
      <c r="A202" s="200" t="s">
        <v>1015</v>
      </c>
      <c r="B202" s="200" t="s">
        <v>233</v>
      </c>
      <c r="C202" s="205" t="s">
        <v>1016</v>
      </c>
      <c r="D202" s="657">
        <v>5032.7246690221145</v>
      </c>
    </row>
    <row r="203" spans="1:4" ht="30" thickTop="1" thickBot="1">
      <c r="A203" s="200" t="s">
        <v>1003</v>
      </c>
      <c r="B203" s="200" t="s">
        <v>233</v>
      </c>
      <c r="C203" s="205" t="s">
        <v>1004</v>
      </c>
      <c r="D203" s="657">
        <v>14143.015943982506</v>
      </c>
    </row>
    <row r="204" spans="1:4" ht="15.6" thickTop="1" thickBot="1">
      <c r="A204" s="200" t="s">
        <v>1007</v>
      </c>
      <c r="B204" s="200" t="s">
        <v>92</v>
      </c>
      <c r="C204" s="205" t="s">
        <v>1008</v>
      </c>
      <c r="D204" s="657">
        <v>102245.87792152954</v>
      </c>
    </row>
    <row r="205" spans="1:4" ht="15.6" thickTop="1" thickBot="1">
      <c r="A205" s="200" t="s">
        <v>1005</v>
      </c>
      <c r="B205" s="200" t="s">
        <v>92</v>
      </c>
      <c r="C205" s="205" t="s">
        <v>1006</v>
      </c>
      <c r="D205" s="657">
        <v>92507.836398388303</v>
      </c>
    </row>
    <row r="206" spans="1:4" ht="15.6" thickTop="1" thickBot="1">
      <c r="A206" s="200" t="s">
        <v>506</v>
      </c>
      <c r="B206" s="200" t="s">
        <v>144</v>
      </c>
      <c r="C206" s="205" t="s">
        <v>2002</v>
      </c>
      <c r="D206" s="657">
        <v>76161.78866402588</v>
      </c>
    </row>
    <row r="207" spans="1:4" ht="15.6" thickTop="1" thickBot="1">
      <c r="A207" s="200" t="s">
        <v>515</v>
      </c>
      <c r="B207" s="200" t="s">
        <v>144</v>
      </c>
      <c r="C207" s="205" t="s">
        <v>516</v>
      </c>
      <c r="D207" s="657">
        <v>74289.203880389687</v>
      </c>
    </row>
    <row r="208" spans="1:4" ht="15.6" thickTop="1" thickBot="1">
      <c r="A208" s="200" t="s">
        <v>517</v>
      </c>
      <c r="B208" s="200" t="s">
        <v>144</v>
      </c>
      <c r="C208" s="205" t="s">
        <v>518</v>
      </c>
      <c r="D208" s="657">
        <v>6702.2303764850558</v>
      </c>
    </row>
    <row r="209" spans="1:4" ht="15.6" thickTop="1" thickBot="1">
      <c r="A209" s="200" t="s">
        <v>519</v>
      </c>
      <c r="B209" s="200" t="s">
        <v>233</v>
      </c>
      <c r="C209" s="205" t="s">
        <v>520</v>
      </c>
      <c r="D209" s="657">
        <v>11671.187992250563</v>
      </c>
    </row>
    <row r="210" spans="1:4" ht="15.6" thickTop="1" thickBot="1">
      <c r="A210" s="200" t="s">
        <v>522</v>
      </c>
      <c r="B210" s="200" t="s">
        <v>233</v>
      </c>
      <c r="C210" s="205" t="s">
        <v>2004</v>
      </c>
      <c r="D210" s="657">
        <v>10630.149949194785</v>
      </c>
    </row>
    <row r="211" spans="1:4" ht="15.6" thickTop="1" thickBot="1">
      <c r="A211" s="200" t="s">
        <v>521</v>
      </c>
      <c r="B211" s="200" t="s">
        <v>233</v>
      </c>
      <c r="C211" s="205" t="s">
        <v>2003</v>
      </c>
      <c r="D211" s="657">
        <v>5604.9106051017106</v>
      </c>
    </row>
    <row r="212" spans="1:4" ht="15.6" thickTop="1" thickBot="1">
      <c r="A212" s="200" t="s">
        <v>529</v>
      </c>
      <c r="B212" s="200" t="s">
        <v>388</v>
      </c>
      <c r="C212" s="205" t="s">
        <v>530</v>
      </c>
      <c r="D212" s="657">
        <v>16377.985534388115</v>
      </c>
    </row>
    <row r="213" spans="1:4" ht="15.6" thickTop="1" thickBot="1">
      <c r="A213" s="200" t="s">
        <v>525</v>
      </c>
      <c r="B213" s="200" t="s">
        <v>388</v>
      </c>
      <c r="C213" s="205" t="s">
        <v>526</v>
      </c>
      <c r="D213" s="657">
        <v>48278.661803035182</v>
      </c>
    </row>
    <row r="214" spans="1:4" ht="15.6" thickTop="1" thickBot="1">
      <c r="A214" s="200" t="s">
        <v>523</v>
      </c>
      <c r="B214" s="200" t="s">
        <v>388</v>
      </c>
      <c r="C214" s="205" t="s">
        <v>524</v>
      </c>
      <c r="D214" s="657">
        <v>25759.728962497007</v>
      </c>
    </row>
    <row r="215" spans="1:4" ht="15.6" thickTop="1" thickBot="1">
      <c r="A215" s="200" t="s">
        <v>531</v>
      </c>
      <c r="B215" s="200" t="s">
        <v>388</v>
      </c>
      <c r="C215" s="205" t="s">
        <v>532</v>
      </c>
      <c r="D215" s="657">
        <v>52609.729088795604</v>
      </c>
    </row>
    <row r="216" spans="1:4" ht="15.6" thickTop="1" thickBot="1">
      <c r="A216" s="200" t="s">
        <v>535</v>
      </c>
      <c r="B216" s="200" t="s">
        <v>388</v>
      </c>
      <c r="C216" s="205" t="s">
        <v>536</v>
      </c>
      <c r="D216" s="657">
        <v>52609.729088795604</v>
      </c>
    </row>
    <row r="217" spans="1:4" ht="15.6" thickTop="1" thickBot="1">
      <c r="A217" s="200" t="s">
        <v>537</v>
      </c>
      <c r="B217" s="200" t="s">
        <v>388</v>
      </c>
      <c r="C217" s="205" t="s">
        <v>538</v>
      </c>
      <c r="D217" s="657">
        <v>52609.729088795604</v>
      </c>
    </row>
    <row r="218" spans="1:4" ht="15.6" thickTop="1" thickBot="1">
      <c r="A218" s="200" t="s">
        <v>539</v>
      </c>
      <c r="B218" s="200" t="s">
        <v>388</v>
      </c>
      <c r="C218" s="205" t="s">
        <v>540</v>
      </c>
      <c r="D218" s="657">
        <v>52609.729088795604</v>
      </c>
    </row>
    <row r="219" spans="1:4" ht="15.6" thickTop="1" thickBot="1">
      <c r="A219" s="200" t="s">
        <v>541</v>
      </c>
      <c r="B219" s="200" t="s">
        <v>388</v>
      </c>
      <c r="C219" s="205" t="s">
        <v>542</v>
      </c>
      <c r="D219" s="657">
        <v>52609.729088795604</v>
      </c>
    </row>
    <row r="220" spans="1:4" ht="15.6" thickTop="1" thickBot="1">
      <c r="A220" s="200" t="s">
        <v>533</v>
      </c>
      <c r="B220" s="200" t="s">
        <v>388</v>
      </c>
      <c r="C220" s="205" t="s">
        <v>534</v>
      </c>
      <c r="D220" s="657">
        <v>6420.2354945751322</v>
      </c>
    </row>
    <row r="221" spans="1:4" ht="15.6" thickTop="1" thickBot="1">
      <c r="A221" s="200" t="s">
        <v>543</v>
      </c>
      <c r="B221" s="200" t="s">
        <v>388</v>
      </c>
      <c r="C221" s="205" t="s">
        <v>544</v>
      </c>
      <c r="D221" s="657">
        <v>27907.496919505098</v>
      </c>
    </row>
    <row r="222" spans="1:4" ht="15.6" thickTop="1" thickBot="1">
      <c r="A222" s="200" t="s">
        <v>554</v>
      </c>
      <c r="B222" s="200" t="s">
        <v>388</v>
      </c>
      <c r="C222" s="205" t="s">
        <v>555</v>
      </c>
      <c r="D222" s="657">
        <v>15104.777965303736</v>
      </c>
    </row>
    <row r="223" spans="1:4" ht="15.6" thickTop="1" thickBot="1">
      <c r="A223" s="200" t="s">
        <v>566</v>
      </c>
      <c r="B223" s="200" t="s">
        <v>388</v>
      </c>
      <c r="C223" s="205" t="s">
        <v>1940</v>
      </c>
      <c r="D223" s="657">
        <v>3902.9737982398697</v>
      </c>
    </row>
    <row r="224" spans="1:4" ht="30" thickTop="1" thickBot="1">
      <c r="A224" s="200" t="s">
        <v>545</v>
      </c>
      <c r="B224" s="200" t="s">
        <v>388</v>
      </c>
      <c r="C224" s="205" t="s">
        <v>546</v>
      </c>
      <c r="D224" s="657">
        <v>48278.661803035182</v>
      </c>
    </row>
    <row r="225" spans="1:4" ht="30" thickTop="1" thickBot="1">
      <c r="A225" s="200" t="s">
        <v>547</v>
      </c>
      <c r="B225" s="200" t="s">
        <v>388</v>
      </c>
      <c r="C225" s="205" t="s">
        <v>548</v>
      </c>
      <c r="D225" s="657">
        <v>48278.661803035182</v>
      </c>
    </row>
    <row r="226" spans="1:4" ht="15.6" thickTop="1" thickBot="1">
      <c r="A226" s="200" t="s">
        <v>549</v>
      </c>
      <c r="B226" s="200" t="s">
        <v>388</v>
      </c>
      <c r="C226" s="205" t="s">
        <v>2005</v>
      </c>
      <c r="D226" s="657">
        <v>48278.661803035182</v>
      </c>
    </row>
    <row r="227" spans="1:4" ht="30" thickTop="1" thickBot="1">
      <c r="A227" s="200" t="s">
        <v>550</v>
      </c>
      <c r="B227" s="200" t="s">
        <v>388</v>
      </c>
      <c r="C227" s="205" t="s">
        <v>551</v>
      </c>
      <c r="D227" s="657">
        <v>48278.661803035182</v>
      </c>
    </row>
    <row r="228" spans="1:4" ht="30" thickTop="1" thickBot="1">
      <c r="A228" s="200" t="s">
        <v>552</v>
      </c>
      <c r="B228" s="200" t="s">
        <v>388</v>
      </c>
      <c r="C228" s="205" t="s">
        <v>553</v>
      </c>
      <c r="D228" s="657">
        <v>48278.661803035182</v>
      </c>
    </row>
    <row r="229" spans="1:4" ht="15.6" thickTop="1" thickBot="1">
      <c r="A229" s="200" t="s">
        <v>556</v>
      </c>
      <c r="B229" s="200" t="s">
        <v>388</v>
      </c>
      <c r="C229" s="205" t="s">
        <v>557</v>
      </c>
      <c r="D229" s="657">
        <v>47991.261896412943</v>
      </c>
    </row>
    <row r="230" spans="1:4" ht="15.6" thickTop="1" thickBot="1">
      <c r="A230" s="200" t="s">
        <v>558</v>
      </c>
      <c r="B230" s="200" t="s">
        <v>388</v>
      </c>
      <c r="C230" s="205" t="s">
        <v>559</v>
      </c>
      <c r="D230" s="657">
        <v>47688.41461701526</v>
      </c>
    </row>
    <row r="231" spans="1:4" ht="15.6" thickTop="1" thickBot="1">
      <c r="A231" s="200" t="s">
        <v>527</v>
      </c>
      <c r="B231" s="200" t="s">
        <v>388</v>
      </c>
      <c r="C231" s="205" t="s">
        <v>528</v>
      </c>
      <c r="D231" s="657">
        <v>52609.729088795604</v>
      </c>
    </row>
    <row r="232" spans="1:4" ht="15.6" thickTop="1" thickBot="1">
      <c r="A232" s="200" t="s">
        <v>560</v>
      </c>
      <c r="B232" s="200" t="s">
        <v>388</v>
      </c>
      <c r="C232" s="205" t="s">
        <v>561</v>
      </c>
      <c r="D232" s="657">
        <v>52609.729088795604</v>
      </c>
    </row>
    <row r="233" spans="1:4" ht="15.6" thickTop="1" thickBot="1">
      <c r="A233" s="200" t="s">
        <v>562</v>
      </c>
      <c r="B233" s="200" t="s">
        <v>388</v>
      </c>
      <c r="C233" s="205" t="s">
        <v>563</v>
      </c>
      <c r="D233" s="657">
        <v>23010.507022492489</v>
      </c>
    </row>
    <row r="234" spans="1:4" ht="30" thickTop="1" thickBot="1">
      <c r="A234" s="200" t="s">
        <v>564</v>
      </c>
      <c r="B234" s="200" t="s">
        <v>388</v>
      </c>
      <c r="C234" s="205" t="s">
        <v>565</v>
      </c>
      <c r="D234" s="657">
        <v>16377.985534388115</v>
      </c>
    </row>
    <row r="235" spans="1:4" ht="15.6" thickTop="1" thickBot="1">
      <c r="A235" s="200" t="s">
        <v>567</v>
      </c>
      <c r="B235" s="200" t="s">
        <v>144</v>
      </c>
      <c r="C235" s="205" t="s">
        <v>568</v>
      </c>
      <c r="D235" s="657">
        <v>692.37119869491619</v>
      </c>
    </row>
    <row r="236" spans="1:4" ht="30" thickTop="1" thickBot="1">
      <c r="A236" s="200" t="s">
        <v>571</v>
      </c>
      <c r="B236" s="200" t="s">
        <v>388</v>
      </c>
      <c r="C236" s="205" t="s">
        <v>572</v>
      </c>
      <c r="D236" s="657">
        <v>253121.40849802588</v>
      </c>
    </row>
    <row r="237" spans="1:4" ht="30" thickTop="1" thickBot="1">
      <c r="A237" s="200" t="s">
        <v>573</v>
      </c>
      <c r="B237" s="200" t="s">
        <v>388</v>
      </c>
      <c r="C237" s="205" t="s">
        <v>574</v>
      </c>
      <c r="D237" s="657">
        <v>257443.93975569363</v>
      </c>
    </row>
    <row r="238" spans="1:4" ht="30" thickTop="1" thickBot="1">
      <c r="A238" s="200" t="s">
        <v>575</v>
      </c>
      <c r="B238" s="200" t="s">
        <v>388</v>
      </c>
      <c r="C238" s="205" t="s">
        <v>576</v>
      </c>
      <c r="D238" s="657">
        <v>266508.19936434575</v>
      </c>
    </row>
    <row r="239" spans="1:4" ht="15.6" thickTop="1" thickBot="1">
      <c r="A239" s="200" t="s">
        <v>588</v>
      </c>
      <c r="B239" s="200" t="s">
        <v>589</v>
      </c>
      <c r="C239" s="205" t="s">
        <v>590</v>
      </c>
      <c r="D239" s="657">
        <v>219731.63452119008</v>
      </c>
    </row>
    <row r="240" spans="1:4" ht="15.6" thickTop="1" thickBot="1">
      <c r="A240" s="200" t="s">
        <v>577</v>
      </c>
      <c r="B240" s="200" t="s">
        <v>388</v>
      </c>
      <c r="C240" s="205" t="s">
        <v>2006</v>
      </c>
      <c r="D240" s="657">
        <v>223591.2133158842</v>
      </c>
    </row>
    <row r="241" spans="1:4" ht="15.6" thickTop="1" thickBot="1">
      <c r="A241" s="200" t="s">
        <v>578</v>
      </c>
      <c r="B241" s="200" t="s">
        <v>388</v>
      </c>
      <c r="C241" s="205" t="s">
        <v>2117</v>
      </c>
      <c r="D241" s="657">
        <v>214688.536307292</v>
      </c>
    </row>
    <row r="242" spans="1:4" ht="15.6" thickTop="1" thickBot="1">
      <c r="A242" s="209" t="s">
        <v>2119</v>
      </c>
      <c r="B242" s="200" t="s">
        <v>388</v>
      </c>
      <c r="C242" s="205" t="s">
        <v>2118</v>
      </c>
      <c r="D242" s="657">
        <v>355822.60498257517</v>
      </c>
    </row>
    <row r="243" spans="1:4" ht="15.6" thickTop="1" thickBot="1">
      <c r="A243" s="200" t="s">
        <v>579</v>
      </c>
      <c r="B243" s="200" t="s">
        <v>388</v>
      </c>
      <c r="C243" s="205" t="s">
        <v>580</v>
      </c>
      <c r="D243" s="657">
        <v>503448.57076138188</v>
      </c>
    </row>
    <row r="244" spans="1:4" ht="15.6" thickTop="1" thickBot="1">
      <c r="A244" s="200" t="s">
        <v>581</v>
      </c>
      <c r="B244" s="200" t="s">
        <v>388</v>
      </c>
      <c r="C244" s="205" t="s">
        <v>582</v>
      </c>
      <c r="D244" s="657">
        <v>459225.86890539224</v>
      </c>
    </row>
    <row r="245" spans="1:4" ht="15.6" thickTop="1" thickBot="1">
      <c r="A245" s="200" t="s">
        <v>583</v>
      </c>
      <c r="B245" s="200" t="s">
        <v>388</v>
      </c>
      <c r="C245" s="205" t="s">
        <v>584</v>
      </c>
      <c r="D245" s="657">
        <v>478494.087181143</v>
      </c>
    </row>
    <row r="246" spans="1:4" ht="15.6" thickTop="1" thickBot="1">
      <c r="A246" s="200" t="s">
        <v>585</v>
      </c>
      <c r="B246" s="200" t="s">
        <v>388</v>
      </c>
      <c r="C246" s="205" t="s">
        <v>2120</v>
      </c>
      <c r="D246" s="657">
        <v>228500.28948897516</v>
      </c>
    </row>
    <row r="247" spans="1:4" ht="15.6" thickTop="1" thickBot="1">
      <c r="A247" s="200" t="s">
        <v>586</v>
      </c>
      <c r="B247" s="200" t="s">
        <v>388</v>
      </c>
      <c r="C247" s="205" t="s">
        <v>587</v>
      </c>
      <c r="D247" s="657">
        <v>229393.89123006241</v>
      </c>
    </row>
    <row r="248" spans="1:4" ht="15.6" thickTop="1" thickBot="1">
      <c r="A248" s="200" t="s">
        <v>591</v>
      </c>
      <c r="B248" s="200" t="s">
        <v>388</v>
      </c>
      <c r="C248" s="205" t="s">
        <v>592</v>
      </c>
      <c r="D248" s="657">
        <v>229795.89851436327</v>
      </c>
    </row>
    <row r="249" spans="1:4" ht="15.6" thickTop="1" thickBot="1">
      <c r="A249" s="200" t="s">
        <v>593</v>
      </c>
      <c r="B249" s="200" t="s">
        <v>388</v>
      </c>
      <c r="C249" s="205" t="s">
        <v>594</v>
      </c>
      <c r="D249" s="657">
        <v>217675.46278626987</v>
      </c>
    </row>
    <row r="250" spans="1:4" ht="15.6" thickTop="1" thickBot="1">
      <c r="A250" s="200" t="s">
        <v>595</v>
      </c>
      <c r="B250" s="200" t="s">
        <v>388</v>
      </c>
      <c r="C250" s="205" t="s">
        <v>596</v>
      </c>
      <c r="D250" s="657">
        <v>165644.99669066121</v>
      </c>
    </row>
    <row r="251" spans="1:4" ht="15.6" thickTop="1" thickBot="1">
      <c r="A251" s="200" t="s">
        <v>597</v>
      </c>
      <c r="B251" s="200" t="s">
        <v>388</v>
      </c>
      <c r="C251" s="205" t="s">
        <v>598</v>
      </c>
      <c r="D251" s="657">
        <v>170251.26169045718</v>
      </c>
    </row>
    <row r="252" spans="1:4" ht="30" thickTop="1" thickBot="1">
      <c r="A252" s="200" t="s">
        <v>599</v>
      </c>
      <c r="B252" s="200" t="s">
        <v>388</v>
      </c>
      <c r="C252" s="205" t="s">
        <v>600</v>
      </c>
      <c r="D252" s="657">
        <v>181711.05601712072</v>
      </c>
    </row>
    <row r="253" spans="1:4" ht="30" thickTop="1" thickBot="1">
      <c r="A253" s="200" t="s">
        <v>601</v>
      </c>
      <c r="B253" s="200" t="s">
        <v>388</v>
      </c>
      <c r="C253" s="205" t="s">
        <v>602</v>
      </c>
      <c r="D253" s="657">
        <v>145646.53395981356</v>
      </c>
    </row>
    <row r="254" spans="1:4" ht="15.6" thickTop="1" thickBot="1">
      <c r="A254" s="200" t="s">
        <v>605</v>
      </c>
      <c r="B254" s="200" t="s">
        <v>233</v>
      </c>
      <c r="C254" s="205" t="s">
        <v>2007</v>
      </c>
      <c r="D254" s="657">
        <v>12478.193427566537</v>
      </c>
    </row>
    <row r="255" spans="1:4" ht="30" thickTop="1" thickBot="1">
      <c r="A255" s="200" t="s">
        <v>603</v>
      </c>
      <c r="B255" s="200" t="s">
        <v>388</v>
      </c>
      <c r="C255" s="205" t="s">
        <v>604</v>
      </c>
      <c r="D255" s="657">
        <v>399986.80227316747</v>
      </c>
    </row>
    <row r="256" spans="1:4" ht="15.6" thickTop="1" thickBot="1">
      <c r="A256" s="200" t="s">
        <v>569</v>
      </c>
      <c r="B256" s="200" t="s">
        <v>388</v>
      </c>
      <c r="C256" s="205" t="s">
        <v>570</v>
      </c>
      <c r="D256" s="657">
        <v>401260.64559250878</v>
      </c>
    </row>
    <row r="257" spans="1:4" ht="15.6" thickTop="1" thickBot="1">
      <c r="A257" s="200" t="s">
        <v>606</v>
      </c>
      <c r="B257" s="200" t="s">
        <v>388</v>
      </c>
      <c r="C257" s="205" t="s">
        <v>607</v>
      </c>
      <c r="D257" s="657">
        <v>267339.11362878332</v>
      </c>
    </row>
    <row r="258" spans="1:4" ht="15.6" thickTop="1" thickBot="1">
      <c r="A258" s="200" t="s">
        <v>608</v>
      </c>
      <c r="B258" s="200" t="s">
        <v>388</v>
      </c>
      <c r="C258" s="205" t="s">
        <v>609</v>
      </c>
      <c r="D258" s="657">
        <v>250879.23697839439</v>
      </c>
    </row>
    <row r="259" spans="1:4" ht="15.6" thickTop="1" thickBot="1">
      <c r="A259" s="200" t="s">
        <v>507</v>
      </c>
      <c r="B259" s="200" t="s">
        <v>388</v>
      </c>
      <c r="C259" s="205" t="s">
        <v>508</v>
      </c>
      <c r="D259" s="657">
        <v>255827.62758358353</v>
      </c>
    </row>
    <row r="260" spans="1:4" ht="15.6" thickTop="1" thickBot="1">
      <c r="A260" s="200" t="s">
        <v>1753</v>
      </c>
      <c r="B260" s="200" t="s">
        <v>388</v>
      </c>
      <c r="C260" s="205" t="s">
        <v>1754</v>
      </c>
      <c r="D260" s="657">
        <v>286651.83777521417</v>
      </c>
    </row>
    <row r="261" spans="1:4" ht="15.6" thickTop="1" thickBot="1">
      <c r="A261" s="200" t="s">
        <v>509</v>
      </c>
      <c r="B261" s="200" t="s">
        <v>377</v>
      </c>
      <c r="C261" s="205" t="s">
        <v>510</v>
      </c>
      <c r="D261" s="657">
        <v>1808.2977987238805</v>
      </c>
    </row>
    <row r="262" spans="1:4" ht="30" thickTop="1" thickBot="1">
      <c r="A262" s="200" t="s">
        <v>610</v>
      </c>
      <c r="B262" s="200" t="s">
        <v>377</v>
      </c>
      <c r="C262" s="205" t="s">
        <v>2008</v>
      </c>
      <c r="D262" s="657">
        <v>1962.1468944139488</v>
      </c>
    </row>
    <row r="263" spans="1:4" ht="30" thickTop="1" thickBot="1">
      <c r="A263" s="200" t="s">
        <v>611</v>
      </c>
      <c r="B263" s="200" t="s">
        <v>233</v>
      </c>
      <c r="C263" s="205" t="s">
        <v>612</v>
      </c>
      <c r="D263" s="657">
        <v>35325.066838876322</v>
      </c>
    </row>
    <row r="264" spans="1:4" ht="30" thickTop="1" thickBot="1">
      <c r="A264" s="200" t="s">
        <v>613</v>
      </c>
      <c r="B264" s="200" t="s">
        <v>377</v>
      </c>
      <c r="C264" s="205" t="s">
        <v>614</v>
      </c>
      <c r="D264" s="657">
        <v>13993.251882339575</v>
      </c>
    </row>
    <row r="265" spans="1:4" ht="30" thickTop="1" thickBot="1">
      <c r="A265" s="200" t="s">
        <v>615</v>
      </c>
      <c r="B265" s="200" t="s">
        <v>144</v>
      </c>
      <c r="C265" s="205" t="s">
        <v>616</v>
      </c>
      <c r="D265" s="657">
        <v>4844.6718280398045</v>
      </c>
    </row>
    <row r="266" spans="1:4" ht="30" thickTop="1" thickBot="1">
      <c r="A266" s="200" t="s">
        <v>617</v>
      </c>
      <c r="B266" s="200" t="s">
        <v>92</v>
      </c>
      <c r="C266" s="205" t="s">
        <v>618</v>
      </c>
      <c r="D266" s="657">
        <v>32859.134156124361</v>
      </c>
    </row>
    <row r="267" spans="1:4" ht="30" thickTop="1" thickBot="1">
      <c r="A267" s="200" t="s">
        <v>619</v>
      </c>
      <c r="B267" s="200" t="s">
        <v>92</v>
      </c>
      <c r="C267" s="205" t="s">
        <v>620</v>
      </c>
      <c r="D267" s="657">
        <v>42818.262835001602</v>
      </c>
    </row>
    <row r="268" spans="1:4" ht="30" thickTop="1" thickBot="1">
      <c r="A268" s="200" t="s">
        <v>621</v>
      </c>
      <c r="B268" s="200" t="s">
        <v>92</v>
      </c>
      <c r="C268" s="205" t="s">
        <v>622</v>
      </c>
      <c r="D268" s="657">
        <v>53522.828543752017</v>
      </c>
    </row>
    <row r="269" spans="1:4" ht="15.6" thickTop="1" thickBot="1">
      <c r="A269" s="200" t="s">
        <v>623</v>
      </c>
      <c r="B269" s="200" t="s">
        <v>377</v>
      </c>
      <c r="C269" s="205" t="s">
        <v>624</v>
      </c>
      <c r="D269" s="657">
        <v>47805.813814342342</v>
      </c>
    </row>
    <row r="270" spans="1:4" ht="15.6" thickTop="1" thickBot="1">
      <c r="A270" s="200" t="s">
        <v>627</v>
      </c>
      <c r="B270" s="200" t="s">
        <v>144</v>
      </c>
      <c r="C270" s="205" t="s">
        <v>628</v>
      </c>
      <c r="D270" s="657">
        <v>132406.11228317948</v>
      </c>
    </row>
    <row r="271" spans="1:4" ht="15.6" thickTop="1" thickBot="1">
      <c r="A271" s="200" t="s">
        <v>629</v>
      </c>
      <c r="B271" s="200" t="s">
        <v>388</v>
      </c>
      <c r="C271" s="205" t="s">
        <v>2009</v>
      </c>
      <c r="D271" s="657">
        <v>45466.993924962597</v>
      </c>
    </row>
    <row r="272" spans="1:4" ht="30" thickTop="1" thickBot="1">
      <c r="A272" s="200" t="s">
        <v>625</v>
      </c>
      <c r="B272" s="200" t="s">
        <v>388</v>
      </c>
      <c r="C272" s="205" t="s">
        <v>626</v>
      </c>
      <c r="D272" s="657">
        <v>42489.809524650183</v>
      </c>
    </row>
    <row r="273" spans="1:6" ht="30" thickTop="1" thickBot="1">
      <c r="A273" s="200" t="s">
        <v>630</v>
      </c>
      <c r="B273" s="200" t="s">
        <v>388</v>
      </c>
      <c r="C273" s="205" t="s">
        <v>631</v>
      </c>
      <c r="D273" s="657">
        <v>43466.573092516141</v>
      </c>
    </row>
    <row r="274" spans="1:6" ht="30" thickTop="1" thickBot="1">
      <c r="A274" s="200" t="s">
        <v>632</v>
      </c>
      <c r="B274" s="200" t="s">
        <v>144</v>
      </c>
      <c r="C274" s="205" t="s">
        <v>633</v>
      </c>
      <c r="D274" s="657">
        <v>54404.392049403483</v>
      </c>
    </row>
    <row r="275" spans="1:6" ht="30" thickTop="1" thickBot="1">
      <c r="A275" s="200" t="s">
        <v>634</v>
      </c>
      <c r="B275" s="200" t="s">
        <v>144</v>
      </c>
      <c r="C275" s="205" t="s">
        <v>635</v>
      </c>
      <c r="D275" s="657">
        <v>40762.986218921527</v>
      </c>
    </row>
    <row r="276" spans="1:6" ht="30" thickTop="1" thickBot="1">
      <c r="A276" s="200" t="s">
        <v>636</v>
      </c>
      <c r="B276" s="200" t="s">
        <v>637</v>
      </c>
      <c r="C276" s="205" t="s">
        <v>2010</v>
      </c>
      <c r="D276" s="657">
        <v>87938.007297384596</v>
      </c>
    </row>
    <row r="277" spans="1:6" ht="15.6" thickTop="1" thickBot="1">
      <c r="A277" s="200" t="s">
        <v>638</v>
      </c>
      <c r="B277" s="200" t="s">
        <v>637</v>
      </c>
      <c r="C277" s="205" t="s">
        <v>2011</v>
      </c>
      <c r="D277" s="657">
        <v>71613.544591540194</v>
      </c>
    </row>
    <row r="278" spans="1:6" ht="15.6" thickTop="1" thickBot="1">
      <c r="A278" s="200" t="s">
        <v>639</v>
      </c>
      <c r="B278" s="200" t="s">
        <v>637</v>
      </c>
      <c r="C278" s="205" t="s">
        <v>640</v>
      </c>
      <c r="D278" s="657">
        <v>39071.664836938966</v>
      </c>
    </row>
    <row r="279" spans="1:6" ht="15.6" thickTop="1" thickBot="1">
      <c r="A279" s="200" t="s">
        <v>511</v>
      </c>
      <c r="B279" s="200" t="s">
        <v>141</v>
      </c>
      <c r="C279" s="205" t="s">
        <v>512</v>
      </c>
      <c r="D279" s="657">
        <v>48151.277471101057</v>
      </c>
    </row>
    <row r="280" spans="1:6" ht="15.6" thickTop="1" thickBot="1">
      <c r="A280" s="200" t="s">
        <v>513</v>
      </c>
      <c r="B280" s="200" t="s">
        <v>141</v>
      </c>
      <c r="C280" s="205" t="s">
        <v>514</v>
      </c>
      <c r="D280" s="657">
        <v>53270.1327131367</v>
      </c>
    </row>
    <row r="281" spans="1:6" ht="30" thickTop="1" thickBot="1">
      <c r="A281" s="200" t="s">
        <v>641</v>
      </c>
      <c r="B281" s="200" t="s">
        <v>92</v>
      </c>
      <c r="C281" s="205" t="s">
        <v>642</v>
      </c>
      <c r="D281" s="657">
        <v>49467.060130468031</v>
      </c>
      <c r="F281">
        <f ca="1">VLOOKUP(D373,A4:D372,3,FALSE)</f>
        <v>0</v>
      </c>
    </row>
    <row r="282" spans="1:6" ht="30" thickTop="1" thickBot="1">
      <c r="A282" s="200" t="s">
        <v>643</v>
      </c>
      <c r="B282" s="200" t="s">
        <v>377</v>
      </c>
      <c r="C282" s="205" t="s">
        <v>644</v>
      </c>
      <c r="D282" s="657">
        <v>8662.1345715208263</v>
      </c>
    </row>
    <row r="283" spans="1:6" ht="30" thickTop="1" thickBot="1">
      <c r="A283" s="200" t="s">
        <v>645</v>
      </c>
      <c r="B283" s="200" t="s">
        <v>144</v>
      </c>
      <c r="C283" s="205" t="s">
        <v>646</v>
      </c>
      <c r="D283" s="657">
        <v>3399.8332355494204</v>
      </c>
    </row>
    <row r="284" spans="1:6" ht="15.6" thickTop="1" thickBot="1">
      <c r="A284" s="200" t="s">
        <v>647</v>
      </c>
      <c r="B284" s="200" t="s">
        <v>92</v>
      </c>
      <c r="C284" s="205" t="s">
        <v>648</v>
      </c>
      <c r="D284" s="657">
        <v>6920.3777515298398</v>
      </c>
    </row>
    <row r="285" spans="1:6" ht="30" thickTop="1" thickBot="1">
      <c r="A285" s="200" t="s">
        <v>649</v>
      </c>
      <c r="B285" s="200" t="s">
        <v>92</v>
      </c>
      <c r="C285" s="205" t="s">
        <v>650</v>
      </c>
      <c r="D285" s="657">
        <v>76323.553503390372</v>
      </c>
    </row>
    <row r="286" spans="1:6" ht="15.6" thickTop="1" thickBot="1">
      <c r="A286" s="200" t="s">
        <v>651</v>
      </c>
      <c r="B286" s="200" t="s">
        <v>92</v>
      </c>
      <c r="C286" s="205" t="s">
        <v>652</v>
      </c>
      <c r="D286" s="657">
        <v>77151.90851872343</v>
      </c>
    </row>
    <row r="287" spans="1:6" ht="15.6" thickTop="1" thickBot="1">
      <c r="A287" s="200" t="s">
        <v>657</v>
      </c>
      <c r="B287" s="200" t="s">
        <v>92</v>
      </c>
      <c r="C287" s="205" t="s">
        <v>658</v>
      </c>
      <c r="D287" s="657">
        <v>29935.318004520497</v>
      </c>
    </row>
    <row r="288" spans="1:6" ht="30" thickTop="1" thickBot="1">
      <c r="A288" s="200" t="s">
        <v>653</v>
      </c>
      <c r="B288" s="200" t="s">
        <v>92</v>
      </c>
      <c r="C288" s="205" t="s">
        <v>654</v>
      </c>
      <c r="D288" s="657">
        <v>34393.769622215041</v>
      </c>
    </row>
    <row r="289" spans="1:4" ht="30" thickTop="1" thickBot="1">
      <c r="A289" s="200" t="s">
        <v>655</v>
      </c>
      <c r="B289" s="200" t="s">
        <v>92</v>
      </c>
      <c r="C289" s="205" t="s">
        <v>656</v>
      </c>
      <c r="D289" s="657">
        <v>144511.63706813043</v>
      </c>
    </row>
    <row r="290" spans="1:4" ht="15.6" thickTop="1" thickBot="1">
      <c r="A290" s="200" t="s">
        <v>659</v>
      </c>
      <c r="B290" s="200" t="s">
        <v>463</v>
      </c>
      <c r="C290" s="205" t="s">
        <v>660</v>
      </c>
      <c r="D290" s="657">
        <v>2974.8172555860901</v>
      </c>
    </row>
    <row r="291" spans="1:4" ht="15.6" thickTop="1" thickBot="1">
      <c r="A291" s="200" t="s">
        <v>661</v>
      </c>
      <c r="B291" s="200" t="s">
        <v>425</v>
      </c>
      <c r="C291" s="205" t="s">
        <v>2012</v>
      </c>
      <c r="D291" s="657">
        <v>45010.485849965495</v>
      </c>
    </row>
    <row r="292" spans="1:4" ht="30" thickTop="1" thickBot="1">
      <c r="A292" s="200" t="s">
        <v>662</v>
      </c>
      <c r="B292" s="200" t="s">
        <v>377</v>
      </c>
      <c r="C292" s="205" t="s">
        <v>663</v>
      </c>
      <c r="D292" s="657">
        <v>2569.0957701000966</v>
      </c>
    </row>
    <row r="293" spans="1:4" ht="15.6" thickTop="1" thickBot="1">
      <c r="A293" s="200" t="s">
        <v>664</v>
      </c>
      <c r="B293" s="200" t="s">
        <v>377</v>
      </c>
      <c r="C293" s="205" t="s">
        <v>2013</v>
      </c>
      <c r="D293" s="657">
        <v>5566.3741685502091</v>
      </c>
    </row>
    <row r="294" spans="1:4" ht="15.6" thickTop="1" thickBot="1">
      <c r="A294" s="200" t="s">
        <v>665</v>
      </c>
      <c r="B294" s="200" t="s">
        <v>92</v>
      </c>
      <c r="C294" s="205" t="s">
        <v>666</v>
      </c>
      <c r="D294" s="657">
        <v>1435.5783408858676</v>
      </c>
    </row>
    <row r="295" spans="1:4" ht="15.6" thickTop="1" thickBot="1">
      <c r="A295" s="200" t="s">
        <v>671</v>
      </c>
      <c r="B295" s="200" t="s">
        <v>92</v>
      </c>
      <c r="C295" s="205" t="s">
        <v>2014</v>
      </c>
      <c r="D295" s="657">
        <v>52833.058571590147</v>
      </c>
    </row>
    <row r="296" spans="1:4" ht="15.6" thickTop="1" thickBot="1">
      <c r="A296" s="200" t="s">
        <v>667</v>
      </c>
      <c r="B296" s="200" t="s">
        <v>92</v>
      </c>
      <c r="C296" s="205" t="s">
        <v>668</v>
      </c>
      <c r="D296" s="657">
        <v>70061.382563771389</v>
      </c>
    </row>
    <row r="297" spans="1:4" ht="15.6" thickTop="1" thickBot="1">
      <c r="A297" s="200" t="s">
        <v>669</v>
      </c>
      <c r="B297" s="200" t="s">
        <v>92</v>
      </c>
      <c r="C297" s="205" t="s">
        <v>670</v>
      </c>
      <c r="D297" s="657">
        <v>70061.382563771389</v>
      </c>
    </row>
    <row r="298" spans="1:4" ht="15.6" thickTop="1" thickBot="1">
      <c r="A298" s="200" t="s">
        <v>684</v>
      </c>
      <c r="B298" s="200" t="s">
        <v>144</v>
      </c>
      <c r="C298" s="205" t="s">
        <v>685</v>
      </c>
      <c r="D298" s="657">
        <v>5221.0416823294745</v>
      </c>
    </row>
    <row r="299" spans="1:4" ht="15.6" thickTop="1" thickBot="1">
      <c r="A299" s="200" t="s">
        <v>672</v>
      </c>
      <c r="B299" s="200" t="s">
        <v>377</v>
      </c>
      <c r="C299" s="205" t="s">
        <v>673</v>
      </c>
      <c r="D299" s="657">
        <v>22472.566903576942</v>
      </c>
    </row>
    <row r="300" spans="1:4" ht="15.6" thickTop="1" thickBot="1">
      <c r="A300" s="200" t="s">
        <v>688</v>
      </c>
      <c r="B300" s="200" t="s">
        <v>377</v>
      </c>
      <c r="C300" s="205" t="s">
        <v>689</v>
      </c>
      <c r="D300" s="657">
        <v>30464.744629084482</v>
      </c>
    </row>
    <row r="301" spans="1:4" ht="44.4" thickTop="1" thickBot="1">
      <c r="A301" s="200" t="s">
        <v>690</v>
      </c>
      <c r="B301" s="200" t="s">
        <v>92</v>
      </c>
      <c r="C301" s="205" t="s">
        <v>691</v>
      </c>
      <c r="D301" s="657">
        <v>313017.17610331107</v>
      </c>
    </row>
    <row r="302" spans="1:4" ht="44.4" thickTop="1" thickBot="1">
      <c r="A302" s="200" t="s">
        <v>692</v>
      </c>
      <c r="B302" s="200" t="s">
        <v>92</v>
      </c>
      <c r="C302" s="205" t="s">
        <v>693</v>
      </c>
      <c r="D302" s="657">
        <v>344290.9468905392</v>
      </c>
    </row>
    <row r="303" spans="1:4" ht="44.4" thickTop="1" thickBot="1">
      <c r="A303" s="200" t="s">
        <v>694</v>
      </c>
      <c r="B303" s="200" t="s">
        <v>92</v>
      </c>
      <c r="C303" s="205" t="s">
        <v>695</v>
      </c>
      <c r="D303" s="657">
        <v>270809.80131236388</v>
      </c>
    </row>
    <row r="304" spans="1:4" ht="44.4" thickTop="1" thickBot="1">
      <c r="A304" s="200" t="s">
        <v>696</v>
      </c>
      <c r="B304" s="200" t="s">
        <v>92</v>
      </c>
      <c r="C304" s="205" t="s">
        <v>697</v>
      </c>
      <c r="D304" s="657">
        <v>326671.08734366414</v>
      </c>
    </row>
    <row r="305" spans="1:4" ht="44.4" thickTop="1" thickBot="1">
      <c r="A305" s="200" t="s">
        <v>698</v>
      </c>
      <c r="B305" s="200" t="s">
        <v>92</v>
      </c>
      <c r="C305" s="205" t="s">
        <v>699</v>
      </c>
      <c r="D305" s="657">
        <v>239058.26813731875</v>
      </c>
    </row>
    <row r="306" spans="1:4" ht="44.4" thickTop="1" thickBot="1">
      <c r="A306" s="200" t="s">
        <v>700</v>
      </c>
      <c r="B306" s="200" t="s">
        <v>233</v>
      </c>
      <c r="C306" s="205" t="s">
        <v>701</v>
      </c>
      <c r="D306" s="657">
        <v>352774.49431129586</v>
      </c>
    </row>
    <row r="307" spans="1:4" ht="15.6" thickTop="1" thickBot="1">
      <c r="A307" s="200" t="s">
        <v>702</v>
      </c>
      <c r="B307" s="200" t="s">
        <v>92</v>
      </c>
      <c r="C307" s="205" t="s">
        <v>703</v>
      </c>
      <c r="D307" s="657">
        <v>187340.47939451135</v>
      </c>
    </row>
    <row r="308" spans="1:4" ht="15.6" thickTop="1" thickBot="1">
      <c r="A308" s="200" t="s">
        <v>674</v>
      </c>
      <c r="B308" s="200" t="s">
        <v>377</v>
      </c>
      <c r="C308" s="205" t="s">
        <v>675</v>
      </c>
      <c r="D308" s="657">
        <v>19419.152652244105</v>
      </c>
    </row>
    <row r="309" spans="1:4" ht="15.6" thickTop="1" thickBot="1">
      <c r="A309" s="200" t="s">
        <v>680</v>
      </c>
      <c r="B309" s="200" t="s">
        <v>377</v>
      </c>
      <c r="C309" s="205" t="s">
        <v>681</v>
      </c>
      <c r="D309" s="657">
        <v>5793.3109615757176</v>
      </c>
    </row>
    <row r="310" spans="1:4" ht="15.6" thickTop="1" thickBot="1">
      <c r="A310" s="200" t="s">
        <v>678</v>
      </c>
      <c r="B310" s="200" t="s">
        <v>377</v>
      </c>
      <c r="C310" s="205" t="s">
        <v>679</v>
      </c>
      <c r="D310" s="657">
        <v>10008.044095462143</v>
      </c>
    </row>
    <row r="311" spans="1:4" ht="15.6" thickTop="1" thickBot="1">
      <c r="A311" s="200" t="s">
        <v>676</v>
      </c>
      <c r="B311" s="200" t="s">
        <v>377</v>
      </c>
      <c r="C311" s="205" t="s">
        <v>677</v>
      </c>
      <c r="D311" s="657">
        <v>78978.285799160469</v>
      </c>
    </row>
    <row r="312" spans="1:4" ht="15.6" thickTop="1" thickBot="1">
      <c r="A312" s="200" t="s">
        <v>682</v>
      </c>
      <c r="B312" s="200" t="s">
        <v>377</v>
      </c>
      <c r="C312" s="205" t="s">
        <v>683</v>
      </c>
      <c r="D312" s="657">
        <v>7957.727304540902</v>
      </c>
    </row>
    <row r="313" spans="1:4" ht="15.6" thickTop="1" thickBot="1">
      <c r="A313" s="200" t="s">
        <v>704</v>
      </c>
      <c r="B313" s="200" t="s">
        <v>377</v>
      </c>
      <c r="C313" s="205" t="s">
        <v>705</v>
      </c>
      <c r="D313" s="657">
        <v>9634.1091378753626</v>
      </c>
    </row>
    <row r="314" spans="1:4" ht="15.6" thickTop="1" thickBot="1">
      <c r="A314" s="200" t="s">
        <v>706</v>
      </c>
      <c r="B314" s="200" t="s">
        <v>377</v>
      </c>
      <c r="C314" s="205" t="s">
        <v>707</v>
      </c>
      <c r="D314" s="657">
        <v>10190.746554730382</v>
      </c>
    </row>
    <row r="315" spans="1:4" ht="44.4" thickTop="1" thickBot="1">
      <c r="A315" s="200" t="s">
        <v>712</v>
      </c>
      <c r="B315" s="200" t="s">
        <v>377</v>
      </c>
      <c r="C315" s="205" t="s">
        <v>713</v>
      </c>
      <c r="D315" s="657">
        <v>7366.6794305515759</v>
      </c>
    </row>
    <row r="316" spans="1:4" ht="30" thickTop="1" thickBot="1">
      <c r="A316" s="200" t="s">
        <v>708</v>
      </c>
      <c r="B316" s="200" t="s">
        <v>92</v>
      </c>
      <c r="C316" s="205" t="s">
        <v>709</v>
      </c>
      <c r="D316" s="657">
        <v>35129.17366988046</v>
      </c>
    </row>
    <row r="317" spans="1:4" ht="15.6" thickTop="1" thickBot="1">
      <c r="A317" s="200" t="s">
        <v>710</v>
      </c>
      <c r="B317" s="200" t="s">
        <v>377</v>
      </c>
      <c r="C317" s="205" t="s">
        <v>711</v>
      </c>
      <c r="D317" s="657">
        <v>12414.080575088321</v>
      </c>
    </row>
    <row r="318" spans="1:4" ht="30" thickTop="1" thickBot="1">
      <c r="A318" s="200" t="s">
        <v>714</v>
      </c>
      <c r="B318" s="200" t="s">
        <v>637</v>
      </c>
      <c r="C318" s="205" t="s">
        <v>715</v>
      </c>
      <c r="D318" s="657">
        <v>43310.672857604128</v>
      </c>
    </row>
    <row r="319" spans="1:4" ht="30" thickTop="1" thickBot="1">
      <c r="A319" s="200" t="s">
        <v>716</v>
      </c>
      <c r="B319" s="200" t="s">
        <v>92</v>
      </c>
      <c r="C319" s="205" t="s">
        <v>717</v>
      </c>
      <c r="D319" s="657">
        <v>11439.875316515512</v>
      </c>
    </row>
    <row r="320" spans="1:4" ht="44.4" thickTop="1" thickBot="1">
      <c r="A320" s="200" t="s">
        <v>724</v>
      </c>
      <c r="B320" s="200" t="s">
        <v>92</v>
      </c>
      <c r="C320" s="205" t="s">
        <v>725</v>
      </c>
      <c r="D320" s="657">
        <v>121298.92327764105</v>
      </c>
    </row>
    <row r="321" spans="1:4" ht="44.4" thickTop="1" thickBot="1">
      <c r="A321" s="200" t="s">
        <v>726</v>
      </c>
      <c r="B321" s="200" t="s">
        <v>92</v>
      </c>
      <c r="C321" s="205" t="s">
        <v>727</v>
      </c>
      <c r="D321" s="657">
        <v>203386.74846625762</v>
      </c>
    </row>
    <row r="322" spans="1:4" ht="44.4" thickTop="1" thickBot="1">
      <c r="A322" s="200" t="s">
        <v>722</v>
      </c>
      <c r="B322" s="200" t="s">
        <v>92</v>
      </c>
      <c r="C322" s="205" t="s">
        <v>723</v>
      </c>
      <c r="D322" s="657">
        <v>130869.29959911357</v>
      </c>
    </row>
    <row r="323" spans="1:4" ht="58.8" thickTop="1" thickBot="1">
      <c r="A323" s="200" t="s">
        <v>720</v>
      </c>
      <c r="B323" s="200" t="s">
        <v>92</v>
      </c>
      <c r="C323" s="205" t="s">
        <v>721</v>
      </c>
      <c r="D323" s="657">
        <v>131645.6011528685</v>
      </c>
    </row>
    <row r="324" spans="1:4" ht="15.6" thickTop="1" thickBot="1">
      <c r="A324" s="200" t="s">
        <v>728</v>
      </c>
      <c r="B324" s="200" t="s">
        <v>92</v>
      </c>
      <c r="C324" s="205" t="s">
        <v>729</v>
      </c>
      <c r="D324" s="657">
        <v>236738.66263659686</v>
      </c>
    </row>
    <row r="325" spans="1:4" ht="15.6" thickTop="1" thickBot="1">
      <c r="A325" s="200" t="s">
        <v>732</v>
      </c>
      <c r="B325" s="200" t="s">
        <v>92</v>
      </c>
      <c r="C325" s="205" t="s">
        <v>733</v>
      </c>
      <c r="D325" s="657">
        <v>14986.391992250563</v>
      </c>
    </row>
    <row r="326" spans="1:4" ht="30" thickTop="1" thickBot="1">
      <c r="A326" s="200" t="s">
        <v>718</v>
      </c>
      <c r="B326" s="200" t="s">
        <v>92</v>
      </c>
      <c r="C326" s="205" t="s">
        <v>719</v>
      </c>
      <c r="D326" s="657">
        <v>21472.366945430647</v>
      </c>
    </row>
    <row r="327" spans="1:4" ht="30" thickTop="1" thickBot="1">
      <c r="A327" s="200" t="s">
        <v>730</v>
      </c>
      <c r="B327" s="200" t="s">
        <v>92</v>
      </c>
      <c r="C327" s="205" t="s">
        <v>731</v>
      </c>
      <c r="D327" s="657">
        <v>13129.728418301207</v>
      </c>
    </row>
    <row r="328" spans="1:4" ht="30" thickTop="1" thickBot="1">
      <c r="A328" s="200" t="s">
        <v>734</v>
      </c>
      <c r="B328" s="200" t="s">
        <v>92</v>
      </c>
      <c r="C328" s="205" t="s">
        <v>735</v>
      </c>
      <c r="D328" s="657">
        <v>63075.496953321977</v>
      </c>
    </row>
    <row r="329" spans="1:4" ht="15.6" thickTop="1" thickBot="1">
      <c r="A329" s="200" t="s">
        <v>736</v>
      </c>
      <c r="B329" s="200" t="s">
        <v>92</v>
      </c>
      <c r="C329" s="205" t="s">
        <v>737</v>
      </c>
      <c r="D329" s="657">
        <v>5784.3592279055983</v>
      </c>
    </row>
    <row r="330" spans="1:4" ht="30" thickTop="1" thickBot="1">
      <c r="A330" s="200" t="s">
        <v>738</v>
      </c>
      <c r="B330" s="200" t="s">
        <v>92</v>
      </c>
      <c r="C330" s="205" t="s">
        <v>739</v>
      </c>
      <c r="D330" s="657">
        <v>38158.771200375595</v>
      </c>
    </row>
    <row r="331" spans="1:4" ht="30" thickTop="1" thickBot="1">
      <c r="A331" s="200" t="s">
        <v>740</v>
      </c>
      <c r="B331" s="200" t="s">
        <v>92</v>
      </c>
      <c r="C331" s="205" t="s">
        <v>741</v>
      </c>
      <c r="D331" s="657">
        <v>1082.8612361153214</v>
      </c>
    </row>
    <row r="332" spans="1:4" ht="15.6" thickTop="1" thickBot="1">
      <c r="A332" s="200" t="s">
        <v>743</v>
      </c>
      <c r="B332" s="200" t="s">
        <v>388</v>
      </c>
      <c r="C332" s="205" t="s">
        <v>744</v>
      </c>
      <c r="D332" s="657">
        <v>30412.659030650171</v>
      </c>
    </row>
    <row r="333" spans="1:4" ht="30" thickTop="1" thickBot="1">
      <c r="A333" s="200" t="s">
        <v>742</v>
      </c>
      <c r="B333" s="200" t="s">
        <v>388</v>
      </c>
      <c r="C333" s="205" t="s">
        <v>2017</v>
      </c>
      <c r="D333" s="657">
        <v>15189.313573639485</v>
      </c>
    </row>
    <row r="334" spans="1:4" ht="15.6" thickTop="1" thickBot="1">
      <c r="A334" s="200" t="s">
        <v>747</v>
      </c>
      <c r="B334" s="200" t="s">
        <v>92</v>
      </c>
      <c r="C334" s="205" t="s">
        <v>2018</v>
      </c>
      <c r="D334" s="657">
        <v>578.58161807353326</v>
      </c>
    </row>
    <row r="335" spans="1:4" ht="15.6" thickTop="1" thickBot="1">
      <c r="A335" s="200" t="s">
        <v>745</v>
      </c>
      <c r="B335" s="200" t="s">
        <v>92</v>
      </c>
      <c r="C335" s="205" t="s">
        <v>746</v>
      </c>
      <c r="D335" s="657">
        <v>2586.6796434110925</v>
      </c>
    </row>
    <row r="336" spans="1:4" ht="15.6" thickTop="1" thickBot="1">
      <c r="A336" s="200" t="s">
        <v>748</v>
      </c>
      <c r="B336" s="200" t="s">
        <v>377</v>
      </c>
      <c r="C336" s="205" t="s">
        <v>749</v>
      </c>
      <c r="D336" s="657">
        <v>5853.0896602487301</v>
      </c>
    </row>
    <row r="337" spans="1:4" ht="15.6" thickTop="1" thickBot="1">
      <c r="A337" s="200" t="s">
        <v>753</v>
      </c>
      <c r="B337" s="200" t="s">
        <v>92</v>
      </c>
      <c r="C337" s="205" t="s">
        <v>754</v>
      </c>
      <c r="D337" s="657">
        <v>223628.17351945941</v>
      </c>
    </row>
    <row r="338" spans="1:4" ht="15.6" thickTop="1" thickBot="1">
      <c r="A338" s="200" t="s">
        <v>751</v>
      </c>
      <c r="B338" s="200" t="s">
        <v>92</v>
      </c>
      <c r="C338" s="205" t="s">
        <v>752</v>
      </c>
      <c r="D338" s="657">
        <v>82425.155957378098</v>
      </c>
    </row>
    <row r="339" spans="1:4" ht="30" thickTop="1" thickBot="1">
      <c r="A339" s="200" t="s">
        <v>750</v>
      </c>
      <c r="B339" s="200" t="s">
        <v>144</v>
      </c>
      <c r="C339" s="205" t="s">
        <v>2019</v>
      </c>
      <c r="D339" s="657">
        <v>109898.46331648075</v>
      </c>
    </row>
    <row r="340" spans="1:4" ht="30" thickTop="1" thickBot="1">
      <c r="A340" s="200" t="s">
        <v>686</v>
      </c>
      <c r="B340" s="200" t="s">
        <v>92</v>
      </c>
      <c r="C340" s="205" t="s">
        <v>2015</v>
      </c>
      <c r="D340" s="657">
        <v>1195045.4226341455</v>
      </c>
    </row>
    <row r="341" spans="1:4" ht="30" thickTop="1" thickBot="1">
      <c r="A341" s="200" t="s">
        <v>755</v>
      </c>
      <c r="B341" s="200" t="s">
        <v>92</v>
      </c>
      <c r="C341" s="205" t="s">
        <v>756</v>
      </c>
      <c r="D341" s="657">
        <v>1217414.1313071656</v>
      </c>
    </row>
    <row r="342" spans="1:4" ht="30" thickTop="1" thickBot="1">
      <c r="A342" s="200" t="s">
        <v>687</v>
      </c>
      <c r="B342" s="200" t="s">
        <v>92</v>
      </c>
      <c r="C342" s="205" t="s">
        <v>2016</v>
      </c>
      <c r="D342" s="657">
        <v>775733.15566823969</v>
      </c>
    </row>
    <row r="343" spans="1:4" ht="30" thickTop="1" thickBot="1">
      <c r="A343" s="200" t="s">
        <v>757</v>
      </c>
      <c r="B343" s="200" t="s">
        <v>92</v>
      </c>
      <c r="C343" s="205" t="s">
        <v>758</v>
      </c>
      <c r="D343" s="657">
        <v>746575.1320260003</v>
      </c>
    </row>
    <row r="344" spans="1:4" ht="30" thickTop="1" thickBot="1">
      <c r="A344" s="200" t="s">
        <v>802</v>
      </c>
      <c r="B344" s="200" t="s">
        <v>388</v>
      </c>
      <c r="C344" s="205" t="s">
        <v>803</v>
      </c>
      <c r="D344" s="657">
        <v>65602.930946076842</v>
      </c>
    </row>
    <row r="345" spans="1:4" ht="30" thickTop="1" thickBot="1">
      <c r="A345" s="200" t="s">
        <v>759</v>
      </c>
      <c r="B345" s="200" t="s">
        <v>377</v>
      </c>
      <c r="C345" s="205" t="s">
        <v>760</v>
      </c>
      <c r="D345" s="657">
        <v>46983.967369310914</v>
      </c>
    </row>
    <row r="346" spans="1:4" ht="30" thickTop="1" thickBot="1">
      <c r="A346" s="200" t="s">
        <v>761</v>
      </c>
      <c r="B346" s="200" t="s">
        <v>144</v>
      </c>
      <c r="C346" s="205" t="s">
        <v>762</v>
      </c>
      <c r="D346" s="657">
        <v>31722.361559562261</v>
      </c>
    </row>
    <row r="347" spans="1:4" ht="30" thickTop="1" thickBot="1">
      <c r="A347" s="200" t="s">
        <v>768</v>
      </c>
      <c r="B347" s="200" t="s">
        <v>92</v>
      </c>
      <c r="C347" s="205" t="s">
        <v>2023</v>
      </c>
      <c r="D347" s="657">
        <v>54482.30157549322</v>
      </c>
    </row>
    <row r="348" spans="1:4" ht="15.6" thickTop="1" thickBot="1">
      <c r="A348" s="200" t="s">
        <v>773</v>
      </c>
      <c r="B348" s="200" t="s">
        <v>144</v>
      </c>
      <c r="C348" s="205" t="s">
        <v>2024</v>
      </c>
      <c r="D348" s="657">
        <v>10312.51614988103</v>
      </c>
    </row>
    <row r="349" spans="1:4" ht="30" thickTop="1" thickBot="1">
      <c r="A349" s="200" t="s">
        <v>763</v>
      </c>
      <c r="B349" s="200" t="s">
        <v>144</v>
      </c>
      <c r="C349" s="205" t="s">
        <v>764</v>
      </c>
      <c r="D349" s="657">
        <v>38551.746417728413</v>
      </c>
    </row>
    <row r="350" spans="1:4" ht="30" thickTop="1" thickBot="1">
      <c r="A350" s="200" t="s">
        <v>765</v>
      </c>
      <c r="B350" s="200" t="s">
        <v>144</v>
      </c>
      <c r="C350" s="205" t="s">
        <v>2020</v>
      </c>
      <c r="D350" s="657">
        <v>13503.417205646601</v>
      </c>
    </row>
    <row r="351" spans="1:4" ht="15.6" thickTop="1" thickBot="1">
      <c r="A351" s="200" t="s">
        <v>801</v>
      </c>
      <c r="B351" s="200" t="s">
        <v>144</v>
      </c>
      <c r="C351" s="205" t="s">
        <v>2026</v>
      </c>
      <c r="D351" s="657">
        <v>106432.40006540433</v>
      </c>
    </row>
    <row r="352" spans="1:4" ht="15.6" thickTop="1" thickBot="1">
      <c r="A352" s="200" t="s">
        <v>769</v>
      </c>
      <c r="B352" s="200" t="s">
        <v>144</v>
      </c>
      <c r="C352" s="205" t="s">
        <v>770</v>
      </c>
      <c r="D352" s="657">
        <v>386245.35127284465</v>
      </c>
    </row>
    <row r="353" spans="1:4" ht="15.6" thickTop="1" thickBot="1">
      <c r="A353" s="200" t="s">
        <v>771</v>
      </c>
      <c r="B353" s="200" t="s">
        <v>144</v>
      </c>
      <c r="C353" s="205" t="s">
        <v>772</v>
      </c>
      <c r="D353" s="657">
        <v>939860.86922828539</v>
      </c>
    </row>
    <row r="354" spans="1:4" ht="30" thickTop="1" thickBot="1">
      <c r="A354" s="200" t="s">
        <v>767</v>
      </c>
      <c r="B354" s="200" t="s">
        <v>144</v>
      </c>
      <c r="C354" s="205" t="s">
        <v>2022</v>
      </c>
      <c r="D354" s="657">
        <v>3646.3173807922394</v>
      </c>
    </row>
    <row r="355" spans="1:4" ht="15.6" thickTop="1" thickBot="1">
      <c r="A355" s="200" t="s">
        <v>766</v>
      </c>
      <c r="B355" s="200" t="s">
        <v>144</v>
      </c>
      <c r="C355" s="205" t="s">
        <v>2021</v>
      </c>
      <c r="D355" s="657">
        <v>3430.9233435927235</v>
      </c>
    </row>
    <row r="356" spans="1:4" ht="15.6" thickTop="1" thickBot="1">
      <c r="A356" s="200" t="s">
        <v>778</v>
      </c>
      <c r="B356" s="200" t="s">
        <v>144</v>
      </c>
      <c r="C356" s="205" t="s">
        <v>779</v>
      </c>
      <c r="D356" s="657">
        <v>42922.097122376479</v>
      </c>
    </row>
    <row r="357" spans="1:4" ht="30" thickTop="1" thickBot="1">
      <c r="A357" s="200" t="s">
        <v>774</v>
      </c>
      <c r="B357" s="200" t="s">
        <v>144</v>
      </c>
      <c r="C357" s="205" t="s">
        <v>775</v>
      </c>
      <c r="D357" s="657">
        <v>472008.19081821106</v>
      </c>
    </row>
    <row r="358" spans="1:4" ht="30" thickTop="1" thickBot="1">
      <c r="A358" s="200" t="s">
        <v>776</v>
      </c>
      <c r="B358" s="200" t="s">
        <v>144</v>
      </c>
      <c r="C358" s="205" t="s">
        <v>777</v>
      </c>
      <c r="D358" s="657">
        <v>382033.80173804075</v>
      </c>
    </row>
    <row r="359" spans="1:4" ht="15.6" thickTop="1" thickBot="1">
      <c r="A359" s="200" t="s">
        <v>780</v>
      </c>
      <c r="B359" s="200" t="s">
        <v>144</v>
      </c>
      <c r="C359" s="205" t="s">
        <v>781</v>
      </c>
      <c r="D359" s="657">
        <v>101907.46554730383</v>
      </c>
    </row>
    <row r="360" spans="1:4" ht="15.6" thickTop="1" thickBot="1">
      <c r="A360" s="200" t="s">
        <v>782</v>
      </c>
      <c r="B360" s="200" t="s">
        <v>144</v>
      </c>
      <c r="C360" s="205" t="s">
        <v>783</v>
      </c>
      <c r="D360" s="657">
        <v>127384.33193412979</v>
      </c>
    </row>
    <row r="361" spans="1:4" ht="15.6" thickTop="1" thickBot="1">
      <c r="A361" s="200" t="s">
        <v>784</v>
      </c>
      <c r="B361" s="200" t="s">
        <v>144</v>
      </c>
      <c r="C361" s="205" t="s">
        <v>785</v>
      </c>
      <c r="D361" s="657">
        <v>172833.14517045434</v>
      </c>
    </row>
    <row r="362" spans="1:4" ht="15.6" thickTop="1" thickBot="1">
      <c r="A362" s="200" t="s">
        <v>786</v>
      </c>
      <c r="B362" s="200" t="s">
        <v>144</v>
      </c>
      <c r="C362" s="205" t="s">
        <v>787</v>
      </c>
      <c r="D362" s="657">
        <v>144203.78019153871</v>
      </c>
    </row>
    <row r="363" spans="1:4" ht="30" thickTop="1" thickBot="1">
      <c r="A363" s="200" t="s">
        <v>788</v>
      </c>
      <c r="B363" s="200" t="s">
        <v>144</v>
      </c>
      <c r="C363" s="205" t="s">
        <v>789</v>
      </c>
      <c r="D363" s="657">
        <v>118536.37215745756</v>
      </c>
    </row>
    <row r="364" spans="1:4" ht="30" thickTop="1" thickBot="1">
      <c r="A364" s="200" t="s">
        <v>804</v>
      </c>
      <c r="B364" s="200" t="s">
        <v>144</v>
      </c>
      <c r="C364" s="205" t="s">
        <v>805</v>
      </c>
      <c r="D364" s="657">
        <v>108739.09786578509</v>
      </c>
    </row>
    <row r="365" spans="1:4" ht="15.6" thickTop="1" thickBot="1">
      <c r="A365" s="200" t="s">
        <v>790</v>
      </c>
      <c r="B365" s="200" t="s">
        <v>144</v>
      </c>
      <c r="C365" s="205" t="s">
        <v>791</v>
      </c>
      <c r="D365" s="657">
        <v>50024.428403162114</v>
      </c>
    </row>
    <row r="366" spans="1:4" ht="15.6" thickTop="1" thickBot="1">
      <c r="A366" s="200" t="s">
        <v>792</v>
      </c>
      <c r="B366" s="200" t="s">
        <v>144</v>
      </c>
      <c r="C366" s="205" t="s">
        <v>2025</v>
      </c>
      <c r="D366" s="657">
        <v>48377.177947824268</v>
      </c>
    </row>
    <row r="367" spans="1:4" ht="30" thickTop="1" thickBot="1">
      <c r="A367" s="200" t="s">
        <v>793</v>
      </c>
      <c r="B367" s="200" t="s">
        <v>92</v>
      </c>
      <c r="C367" s="205" t="s">
        <v>794</v>
      </c>
      <c r="D367" s="657">
        <v>30888.106656369084</v>
      </c>
    </row>
    <row r="368" spans="1:4" ht="15.6" thickTop="1" thickBot="1">
      <c r="A368" s="200" t="s">
        <v>797</v>
      </c>
      <c r="B368" s="200" t="s">
        <v>92</v>
      </c>
      <c r="C368" s="205" t="s">
        <v>798</v>
      </c>
      <c r="D368" s="657">
        <v>3185.2051871322897</v>
      </c>
    </row>
    <row r="369" spans="1:4" ht="30" thickTop="1" thickBot="1">
      <c r="A369" s="200" t="s">
        <v>795</v>
      </c>
      <c r="B369" s="200" t="s">
        <v>92</v>
      </c>
      <c r="C369" s="205" t="s">
        <v>796</v>
      </c>
      <c r="D369" s="657">
        <v>757.55380789195431</v>
      </c>
    </row>
    <row r="370" spans="1:4" ht="15.6" thickTop="1" thickBot="1">
      <c r="A370" s="200" t="s">
        <v>799</v>
      </c>
      <c r="B370" s="200" t="s">
        <v>92</v>
      </c>
      <c r="C370" s="205" t="s">
        <v>800</v>
      </c>
      <c r="D370" s="657">
        <v>31023.967531501188</v>
      </c>
    </row>
    <row r="371" spans="1:4" ht="15.6" thickTop="1" thickBot="1">
      <c r="A371" s="200" t="s">
        <v>808</v>
      </c>
      <c r="B371" s="200" t="s">
        <v>92</v>
      </c>
      <c r="C371" s="205" t="s">
        <v>2027</v>
      </c>
      <c r="D371" s="657">
        <v>28704.430843273683</v>
      </c>
    </row>
    <row r="372" spans="1:4" ht="15.6" thickTop="1" thickBot="1">
      <c r="A372" s="200" t="s">
        <v>806</v>
      </c>
      <c r="B372" s="200" t="s">
        <v>377</v>
      </c>
      <c r="C372" s="205" t="s">
        <v>807</v>
      </c>
      <c r="D372" s="657">
        <v>2997.2783984501125</v>
      </c>
    </row>
    <row r="373" spans="1:4" ht="15.6" thickTop="1" thickBot="1">
      <c r="A373" s="200"/>
      <c r="B373" s="200"/>
      <c r="C373" s="205"/>
      <c r="D373" s="657">
        <v>2765</v>
      </c>
    </row>
    <row r="374" spans="1:4" ht="15.6" thickTop="1" thickBot="1">
      <c r="D374" s="657"/>
    </row>
    <row r="375"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101" activePane="bottomRight" state="frozen"/>
      <selection activeCell="D20" sqref="D20"/>
      <selection pane="topRight" activeCell="D20" sqref="D20"/>
      <selection pane="bottomLeft" activeCell="D20" sqref="D20"/>
      <selection pane="bottomRight" activeCell="C108" sqref="C108"/>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1" t="s">
        <v>1934</v>
      </c>
      <c r="B1" s="682"/>
      <c r="C1" s="682"/>
      <c r="D1" s="683"/>
    </row>
    <row r="2" spans="1:5" ht="15.6" thickTop="1" thickBot="1">
      <c r="A2" s="680" t="s">
        <v>1493</v>
      </c>
      <c r="B2" s="680"/>
      <c r="C2" s="680"/>
      <c r="D2" s="680"/>
    </row>
    <row r="3" spans="1:5" ht="15.6" thickTop="1" thickBot="1">
      <c r="A3" s="684"/>
      <c r="B3" s="684"/>
      <c r="C3" s="684"/>
      <c r="D3" s="684"/>
    </row>
    <row r="4" spans="1:5" ht="15.6" thickTop="1" thickBot="1">
      <c r="A4" s="685"/>
      <c r="B4" s="685"/>
      <c r="C4" s="685"/>
      <c r="D4" s="685"/>
    </row>
    <row r="5" spans="1:5" ht="30" customHeight="1" thickTop="1" thickBot="1">
      <c r="A5" s="207"/>
      <c r="B5" s="106"/>
      <c r="C5" s="107"/>
      <c r="D5" s="195"/>
    </row>
    <row r="6" spans="1:5" ht="30" customHeight="1" thickTop="1" thickBot="1">
      <c r="A6" s="208" t="s">
        <v>1350</v>
      </c>
      <c r="B6" s="106" t="s">
        <v>339</v>
      </c>
      <c r="C6" s="108" t="s">
        <v>2132</v>
      </c>
      <c r="D6" s="1003">
        <v>1365</v>
      </c>
    </row>
    <row r="7" spans="1:5" ht="30" customHeight="1" thickTop="1" thickBot="1">
      <c r="A7" s="208" t="s">
        <v>1436</v>
      </c>
      <c r="B7" s="106" t="s">
        <v>339</v>
      </c>
      <c r="C7" s="108" t="s">
        <v>2131</v>
      </c>
      <c r="D7" s="1003">
        <v>1313</v>
      </c>
      <c r="E7" s="109"/>
    </row>
    <row r="8" spans="1:5" ht="30" customHeight="1" thickTop="1" thickBot="1">
      <c r="A8" s="208" t="s">
        <v>1448</v>
      </c>
      <c r="B8" s="106" t="s">
        <v>339</v>
      </c>
      <c r="C8" s="108" t="s">
        <v>2133</v>
      </c>
      <c r="D8" s="1003">
        <v>1418</v>
      </c>
    </row>
    <row r="9" spans="1:5" ht="30" customHeight="1" thickTop="1" thickBot="1">
      <c r="A9" s="208" t="s">
        <v>1309</v>
      </c>
      <c r="B9" s="106" t="s">
        <v>1307</v>
      </c>
      <c r="C9" s="108" t="s">
        <v>1310</v>
      </c>
      <c r="D9" s="1003">
        <v>1313</v>
      </c>
    </row>
    <row r="10" spans="1:5" ht="30" customHeight="1" thickTop="1" thickBot="1">
      <c r="A10" s="208" t="s">
        <v>1472</v>
      </c>
      <c r="B10" s="106" t="s">
        <v>339</v>
      </c>
      <c r="C10" s="108" t="s">
        <v>1473</v>
      </c>
      <c r="D10" s="1003">
        <v>1313</v>
      </c>
    </row>
    <row r="11" spans="1:5" ht="30" customHeight="1" thickTop="1" thickBot="1">
      <c r="A11" s="208" t="s">
        <v>1413</v>
      </c>
      <c r="B11" s="106" t="s">
        <v>339</v>
      </c>
      <c r="C11" s="108" t="s">
        <v>1414</v>
      </c>
      <c r="D11" s="1003">
        <v>1313</v>
      </c>
    </row>
    <row r="12" spans="1:5" ht="30" customHeight="1" thickTop="1" thickBot="1">
      <c r="A12" s="208" t="s">
        <v>1415</v>
      </c>
      <c r="B12" s="106" t="s">
        <v>339</v>
      </c>
      <c r="C12" s="108" t="s">
        <v>1416</v>
      </c>
      <c r="D12" s="1003">
        <v>1313</v>
      </c>
    </row>
    <row r="13" spans="1:5" ht="30" customHeight="1" thickTop="1" thickBot="1">
      <c r="A13" s="208" t="s">
        <v>1417</v>
      </c>
      <c r="B13" s="106" t="s">
        <v>339</v>
      </c>
      <c r="C13" s="108" t="s">
        <v>1418</v>
      </c>
      <c r="D13" s="1003">
        <v>1313</v>
      </c>
    </row>
    <row r="14" spans="1:5" ht="30" customHeight="1" thickTop="1" thickBot="1">
      <c r="A14" s="208" t="s">
        <v>1419</v>
      </c>
      <c r="B14" s="106" t="s">
        <v>339</v>
      </c>
      <c r="C14" s="108" t="s">
        <v>1420</v>
      </c>
      <c r="D14" s="1003">
        <v>1313</v>
      </c>
    </row>
    <row r="15" spans="1:5" ht="30" customHeight="1" thickTop="1" thickBot="1">
      <c r="A15" s="208" t="s">
        <v>1401</v>
      </c>
      <c r="B15" s="106" t="s">
        <v>339</v>
      </c>
      <c r="C15" s="108" t="s">
        <v>1944</v>
      </c>
      <c r="D15" s="1003">
        <v>1313</v>
      </c>
    </row>
    <row r="16" spans="1:5" ht="30" customHeight="1" thickTop="1" thickBot="1">
      <c r="A16" s="208" t="s">
        <v>1311</v>
      </c>
      <c r="B16" s="106" t="s">
        <v>339</v>
      </c>
      <c r="C16" s="108" t="s">
        <v>1312</v>
      </c>
      <c r="D16" s="1003">
        <v>1313</v>
      </c>
    </row>
    <row r="17" spans="1:4" ht="30" customHeight="1" thickTop="1" thickBot="1">
      <c r="A17" s="208" t="s">
        <v>1313</v>
      </c>
      <c r="B17" s="106" t="s">
        <v>339</v>
      </c>
      <c r="C17" s="108" t="s">
        <v>1314</v>
      </c>
      <c r="D17" s="1003">
        <v>1313</v>
      </c>
    </row>
    <row r="18" spans="1:4" ht="30" customHeight="1" thickTop="1" thickBot="1">
      <c r="A18" s="208" t="s">
        <v>1315</v>
      </c>
      <c r="B18" s="106" t="s">
        <v>339</v>
      </c>
      <c r="C18" s="108" t="s">
        <v>1316</v>
      </c>
      <c r="D18" s="1003">
        <v>1313</v>
      </c>
    </row>
    <row r="19" spans="1:4" ht="30" customHeight="1" thickTop="1" thickBot="1">
      <c r="A19" s="208" t="s">
        <v>1319</v>
      </c>
      <c r="B19" s="106" t="s">
        <v>339</v>
      </c>
      <c r="C19" s="108" t="s">
        <v>1320</v>
      </c>
      <c r="D19" s="1003">
        <v>1313</v>
      </c>
    </row>
    <row r="20" spans="1:4" ht="30" customHeight="1" thickTop="1" thickBot="1">
      <c r="A20" s="208" t="s">
        <v>1491</v>
      </c>
      <c r="B20" s="106" t="s">
        <v>339</v>
      </c>
      <c r="C20" s="108" t="s">
        <v>1953</v>
      </c>
      <c r="D20" s="1003">
        <v>237</v>
      </c>
    </row>
    <row r="21" spans="1:4" ht="30" customHeight="1" thickTop="1" thickBot="1">
      <c r="A21" s="208" t="s">
        <v>1323</v>
      </c>
      <c r="B21" s="106" t="s">
        <v>339</v>
      </c>
      <c r="C21" s="108" t="s">
        <v>1324</v>
      </c>
      <c r="D21" s="1003">
        <v>1313</v>
      </c>
    </row>
    <row r="22" spans="1:4" ht="30" customHeight="1" thickTop="1" thickBot="1">
      <c r="A22" s="208" t="s">
        <v>1474</v>
      </c>
      <c r="B22" s="106" t="s">
        <v>339</v>
      </c>
      <c r="C22" s="108" t="s">
        <v>1475</v>
      </c>
      <c r="D22" s="1003">
        <v>1313</v>
      </c>
    </row>
    <row r="23" spans="1:4" ht="30" customHeight="1" thickTop="1" thickBot="1">
      <c r="A23" s="208" t="s">
        <v>1331</v>
      </c>
      <c r="B23" s="106" t="s">
        <v>339</v>
      </c>
      <c r="C23" s="108" t="s">
        <v>1332</v>
      </c>
      <c r="D23" s="1003">
        <v>1313</v>
      </c>
    </row>
    <row r="24" spans="1:4" ht="30" customHeight="1" thickTop="1" thickBot="1">
      <c r="A24" s="208" t="s">
        <v>1353</v>
      </c>
      <c r="B24" s="106" t="s">
        <v>339</v>
      </c>
      <c r="C24" s="108" t="s">
        <v>1354</v>
      </c>
      <c r="D24" s="1003">
        <v>1313</v>
      </c>
    </row>
    <row r="25" spans="1:4" ht="30" customHeight="1" thickTop="1" thickBot="1">
      <c r="A25" s="208" t="s">
        <v>1325</v>
      </c>
      <c r="B25" s="106" t="s">
        <v>339</v>
      </c>
      <c r="C25" s="108" t="s">
        <v>1326</v>
      </c>
      <c r="D25" s="1003">
        <v>1313</v>
      </c>
    </row>
    <row r="26" spans="1:4" ht="30" customHeight="1" thickTop="1" thickBot="1">
      <c r="A26" s="208" t="s">
        <v>1330</v>
      </c>
      <c r="B26" s="106" t="s">
        <v>339</v>
      </c>
      <c r="C26" s="108" t="s">
        <v>1326</v>
      </c>
      <c r="D26" s="1003">
        <v>1313</v>
      </c>
    </row>
    <row r="27" spans="1:4" ht="30" customHeight="1" thickTop="1" thickBot="1">
      <c r="A27" s="208" t="s">
        <v>1387</v>
      </c>
      <c r="B27" s="106" t="s">
        <v>339</v>
      </c>
      <c r="C27" s="108" t="s">
        <v>1388</v>
      </c>
      <c r="D27" s="1003">
        <v>1313</v>
      </c>
    </row>
    <row r="28" spans="1:4" ht="30" customHeight="1" thickTop="1" thickBot="1">
      <c r="A28" s="208" t="s">
        <v>1333</v>
      </c>
      <c r="B28" s="106" t="s">
        <v>339</v>
      </c>
      <c r="C28" s="108" t="s">
        <v>1334</v>
      </c>
      <c r="D28" s="1003">
        <v>1313</v>
      </c>
    </row>
    <row r="29" spans="1:4" ht="30" customHeight="1" thickTop="1" thickBot="1">
      <c r="A29" s="208" t="s">
        <v>1338</v>
      </c>
      <c r="B29" s="106" t="s">
        <v>339</v>
      </c>
      <c r="C29" s="108" t="s">
        <v>1339</v>
      </c>
      <c r="D29" s="1003">
        <v>1313</v>
      </c>
    </row>
    <row r="30" spans="1:4" ht="30" customHeight="1" thickTop="1" thickBot="1">
      <c r="A30" s="208" t="s">
        <v>1336</v>
      </c>
      <c r="B30" s="106" t="s">
        <v>339</v>
      </c>
      <c r="C30" s="108" t="s">
        <v>1337</v>
      </c>
      <c r="D30" s="1003">
        <v>1313</v>
      </c>
    </row>
    <row r="31" spans="1:4" ht="30" customHeight="1" thickTop="1" thickBot="1">
      <c r="A31" s="208" t="s">
        <v>1351</v>
      </c>
      <c r="B31" s="106" t="s">
        <v>339</v>
      </c>
      <c r="C31" s="108" t="s">
        <v>1352</v>
      </c>
      <c r="D31" s="1003">
        <v>1313</v>
      </c>
    </row>
    <row r="32" spans="1:4" ht="30" customHeight="1" thickTop="1" thickBot="1">
      <c r="A32" s="208" t="s">
        <v>1340</v>
      </c>
      <c r="B32" s="106" t="s">
        <v>339</v>
      </c>
      <c r="C32" s="108" t="s">
        <v>1341</v>
      </c>
      <c r="D32" s="1003">
        <v>1313</v>
      </c>
    </row>
    <row r="33" spans="1:4" ht="30" customHeight="1" thickTop="1" thickBot="1">
      <c r="A33" s="208" t="s">
        <v>1356</v>
      </c>
      <c r="B33" s="106" t="s">
        <v>339</v>
      </c>
      <c r="C33" s="108" t="s">
        <v>1341</v>
      </c>
      <c r="D33" s="1003">
        <v>1313</v>
      </c>
    </row>
    <row r="34" spans="1:4" ht="30" customHeight="1" thickTop="1" thickBot="1">
      <c r="A34" s="208" t="s">
        <v>1357</v>
      </c>
      <c r="B34" s="106" t="s">
        <v>339</v>
      </c>
      <c r="C34" s="108" t="s">
        <v>1358</v>
      </c>
      <c r="D34" s="1003">
        <v>1313</v>
      </c>
    </row>
    <row r="35" spans="1:4" ht="30" customHeight="1" thickTop="1" thickBot="1">
      <c r="A35" s="208" t="s">
        <v>1407</v>
      </c>
      <c r="B35" s="106" t="s">
        <v>339</v>
      </c>
      <c r="C35" s="108" t="s">
        <v>1948</v>
      </c>
      <c r="D35" s="1003">
        <v>1313</v>
      </c>
    </row>
    <row r="36" spans="1:4" ht="30" customHeight="1" thickTop="1" thickBot="1">
      <c r="A36" s="208" t="s">
        <v>1488</v>
      </c>
      <c r="B36" s="106" t="s">
        <v>339</v>
      </c>
      <c r="C36" s="108" t="s">
        <v>1489</v>
      </c>
      <c r="D36" s="1003">
        <v>1313</v>
      </c>
    </row>
    <row r="37" spans="1:4" ht="30" customHeight="1" thickTop="1" thickBot="1">
      <c r="A37" s="208" t="s">
        <v>1469</v>
      </c>
      <c r="B37" s="106" t="s">
        <v>339</v>
      </c>
      <c r="C37" s="108" t="s">
        <v>1470</v>
      </c>
      <c r="D37" s="1003">
        <v>1313</v>
      </c>
    </row>
    <row r="38" spans="1:4" ht="30" customHeight="1" thickTop="1" thickBot="1">
      <c r="A38" s="208" t="s">
        <v>1348</v>
      </c>
      <c r="B38" s="106" t="s">
        <v>339</v>
      </c>
      <c r="C38" s="108" t="s">
        <v>1349</v>
      </c>
      <c r="D38" s="1003">
        <v>1313</v>
      </c>
    </row>
    <row r="39" spans="1:4" ht="30" customHeight="1" thickTop="1" thickBot="1">
      <c r="A39" s="208" t="s">
        <v>1305</v>
      </c>
      <c r="B39" s="106" t="s">
        <v>1307</v>
      </c>
      <c r="C39" s="108" t="s">
        <v>1364</v>
      </c>
      <c r="D39" s="1003">
        <v>1313</v>
      </c>
    </row>
    <row r="40" spans="1:4" ht="30" customHeight="1" thickTop="1" thickBot="1">
      <c r="A40" s="208" t="s">
        <v>1345</v>
      </c>
      <c r="B40" s="106" t="s">
        <v>339</v>
      </c>
      <c r="C40" s="108" t="s">
        <v>1346</v>
      </c>
      <c r="D40" s="1003">
        <v>1313</v>
      </c>
    </row>
    <row r="41" spans="1:4" ht="30" customHeight="1" thickTop="1" thickBot="1">
      <c r="A41" s="208" t="s">
        <v>1343</v>
      </c>
      <c r="B41" s="106" t="s">
        <v>339</v>
      </c>
      <c r="C41" s="108" t="s">
        <v>1344</v>
      </c>
      <c r="D41" s="1003">
        <v>1313</v>
      </c>
    </row>
    <row r="42" spans="1:4" ht="30" customHeight="1" thickTop="1" thickBot="1">
      <c r="A42" s="208" t="s">
        <v>1476</v>
      </c>
      <c r="B42" s="106" t="s">
        <v>339</v>
      </c>
      <c r="C42" s="108" t="s">
        <v>1344</v>
      </c>
      <c r="D42" s="1003">
        <v>1313</v>
      </c>
    </row>
    <row r="43" spans="1:4" ht="30" customHeight="1" thickTop="1" thickBot="1">
      <c r="A43" s="208" t="s">
        <v>1317</v>
      </c>
      <c r="B43" s="106" t="s">
        <v>339</v>
      </c>
      <c r="C43" s="108" t="s">
        <v>1318</v>
      </c>
      <c r="D43" s="1003">
        <v>1313</v>
      </c>
    </row>
    <row r="44" spans="1:4" ht="30" customHeight="1" thickTop="1" thickBot="1">
      <c r="A44" s="208" t="s">
        <v>1471</v>
      </c>
      <c r="B44" s="106" t="s">
        <v>339</v>
      </c>
      <c r="C44" s="108" t="s">
        <v>1318</v>
      </c>
      <c r="D44" s="1003">
        <v>1313</v>
      </c>
    </row>
    <row r="45" spans="1:4" ht="30" customHeight="1" thickTop="1" thickBot="1">
      <c r="A45" s="208" t="s">
        <v>1362</v>
      </c>
      <c r="B45" s="106" t="s">
        <v>339</v>
      </c>
      <c r="C45" s="108" t="s">
        <v>1363</v>
      </c>
      <c r="D45" s="1003">
        <v>1313</v>
      </c>
    </row>
    <row r="46" spans="1:4" ht="30" customHeight="1" thickTop="1" thickBot="1">
      <c r="A46" s="208" t="s">
        <v>1371</v>
      </c>
      <c r="B46" s="106" t="s">
        <v>339</v>
      </c>
      <c r="C46" s="108" t="s">
        <v>1372</v>
      </c>
      <c r="D46" s="1003">
        <v>1313</v>
      </c>
    </row>
    <row r="47" spans="1:4" ht="30" customHeight="1" thickTop="1" thickBot="1">
      <c r="A47" s="208" t="s">
        <v>1375</v>
      </c>
      <c r="B47" s="106" t="s">
        <v>339</v>
      </c>
      <c r="C47" s="108" t="s">
        <v>1376</v>
      </c>
      <c r="D47" s="1003">
        <v>1313</v>
      </c>
    </row>
    <row r="48" spans="1:4" ht="30" customHeight="1" thickTop="1" thickBot="1">
      <c r="A48" s="208" t="s">
        <v>1367</v>
      </c>
      <c r="B48" s="106" t="s">
        <v>1307</v>
      </c>
      <c r="C48" s="108" t="s">
        <v>1368</v>
      </c>
      <c r="D48" s="1003">
        <v>1313</v>
      </c>
    </row>
    <row r="49" spans="1:4" ht="30" customHeight="1" thickTop="1" thickBot="1">
      <c r="A49" s="208" t="s">
        <v>1365</v>
      </c>
      <c r="B49" s="106" t="s">
        <v>339</v>
      </c>
      <c r="C49" s="108" t="s">
        <v>1366</v>
      </c>
      <c r="D49" s="1003">
        <v>1313</v>
      </c>
    </row>
    <row r="50" spans="1:4" ht="30" customHeight="1" thickTop="1" thickBot="1">
      <c r="A50" s="208" t="s">
        <v>1369</v>
      </c>
      <c r="B50" s="106" t="s">
        <v>339</v>
      </c>
      <c r="C50" s="108" t="s">
        <v>1370</v>
      </c>
      <c r="D50" s="1003">
        <v>1313</v>
      </c>
    </row>
    <row r="51" spans="1:4" ht="30" customHeight="1" thickTop="1" thickBot="1">
      <c r="A51" s="208" t="s">
        <v>1398</v>
      </c>
      <c r="B51" s="106" t="s">
        <v>1390</v>
      </c>
      <c r="C51" s="108" t="s">
        <v>1399</v>
      </c>
      <c r="D51" s="1003">
        <v>1313</v>
      </c>
    </row>
    <row r="52" spans="1:4" ht="30" customHeight="1" thickTop="1" thickBot="1">
      <c r="A52" s="208" t="s">
        <v>1400</v>
      </c>
      <c r="B52" s="106" t="s">
        <v>1390</v>
      </c>
      <c r="C52" s="108" t="s">
        <v>1399</v>
      </c>
      <c r="D52" s="1003">
        <v>1313</v>
      </c>
    </row>
    <row r="53" spans="1:4" ht="30" customHeight="1" thickTop="1" thickBot="1">
      <c r="A53" s="208" t="s">
        <v>1373</v>
      </c>
      <c r="B53" s="106" t="s">
        <v>339</v>
      </c>
      <c r="C53" s="108" t="s">
        <v>1374</v>
      </c>
      <c r="D53" s="1003">
        <v>1313</v>
      </c>
    </row>
    <row r="54" spans="1:4" ht="30" customHeight="1" thickTop="1" thickBot="1">
      <c r="A54" s="208" t="s">
        <v>1377</v>
      </c>
      <c r="B54" s="106" t="s">
        <v>339</v>
      </c>
      <c r="C54" s="108" t="s">
        <v>1378</v>
      </c>
      <c r="D54" s="1003">
        <v>1418</v>
      </c>
    </row>
    <row r="55" spans="1:4" ht="30" customHeight="1" thickTop="1" thickBot="1">
      <c r="A55" s="208" t="s">
        <v>1462</v>
      </c>
      <c r="B55" s="106" t="s">
        <v>339</v>
      </c>
      <c r="C55" s="108" t="s">
        <v>2135</v>
      </c>
      <c r="D55" s="1003">
        <v>1313</v>
      </c>
    </row>
    <row r="56" spans="1:4" ht="30" customHeight="1" thickTop="1" thickBot="1">
      <c r="A56" s="208" t="s">
        <v>1463</v>
      </c>
      <c r="B56" s="106" t="s">
        <v>339</v>
      </c>
      <c r="C56" s="108" t="s">
        <v>2136</v>
      </c>
      <c r="D56" s="1003">
        <v>1418</v>
      </c>
    </row>
    <row r="57" spans="1:4" ht="30" customHeight="1" thickTop="1" thickBot="1">
      <c r="A57" s="208" t="s">
        <v>1464</v>
      </c>
      <c r="B57" s="106" t="s">
        <v>339</v>
      </c>
      <c r="C57" s="108" t="s">
        <v>2137</v>
      </c>
      <c r="D57" s="1003">
        <v>1418</v>
      </c>
    </row>
    <row r="58" spans="1:4" ht="30" customHeight="1" thickTop="1" thickBot="1">
      <c r="A58" s="208" t="s">
        <v>1441</v>
      </c>
      <c r="B58" s="106" t="s">
        <v>339</v>
      </c>
      <c r="C58" s="108" t="s">
        <v>1951</v>
      </c>
      <c r="D58" s="1003">
        <v>1418</v>
      </c>
    </row>
    <row r="59" spans="1:4" ht="30" customHeight="1" thickTop="1" thickBot="1">
      <c r="A59" s="208" t="s">
        <v>1379</v>
      </c>
      <c r="B59" s="106" t="s">
        <v>339</v>
      </c>
      <c r="C59" s="108" t="s">
        <v>1380</v>
      </c>
      <c r="D59" s="1003">
        <v>1313</v>
      </c>
    </row>
    <row r="60" spans="1:4" ht="30" customHeight="1" thickTop="1" thickBot="1">
      <c r="A60" s="208" t="s">
        <v>1460</v>
      </c>
      <c r="B60" s="106" t="s">
        <v>339</v>
      </c>
      <c r="C60" s="108" t="s">
        <v>1461</v>
      </c>
      <c r="D60" s="1003">
        <v>1418</v>
      </c>
    </row>
    <row r="61" spans="1:4" ht="30" customHeight="1" thickTop="1" thickBot="1">
      <c r="A61" s="208" t="s">
        <v>1446</v>
      </c>
      <c r="B61" s="106" t="s">
        <v>339</v>
      </c>
      <c r="C61" s="108" t="s">
        <v>1447</v>
      </c>
      <c r="D61" s="1003">
        <v>1418</v>
      </c>
    </row>
    <row r="62" spans="1:4" ht="30" customHeight="1" thickTop="1" thickBot="1">
      <c r="A62" s="208" t="s">
        <v>1453</v>
      </c>
      <c r="B62" s="106" t="s">
        <v>339</v>
      </c>
      <c r="C62" s="108" t="s">
        <v>1454</v>
      </c>
      <c r="D62" s="1003">
        <v>1418</v>
      </c>
    </row>
    <row r="63" spans="1:4" ht="30" customHeight="1" thickTop="1" thickBot="1">
      <c r="A63" s="208" t="s">
        <v>1457</v>
      </c>
      <c r="B63" s="106" t="s">
        <v>339</v>
      </c>
      <c r="C63" s="108" t="s">
        <v>1458</v>
      </c>
      <c r="D63" s="1003">
        <v>1523</v>
      </c>
    </row>
    <row r="64" spans="1:4" ht="30" customHeight="1" thickTop="1" thickBot="1">
      <c r="A64" s="208" t="s">
        <v>1444</v>
      </c>
      <c r="B64" s="106" t="s">
        <v>339</v>
      </c>
      <c r="C64" s="108" t="s">
        <v>1445</v>
      </c>
      <c r="D64" s="1003">
        <v>1523</v>
      </c>
    </row>
    <row r="65" spans="1:4" ht="30" customHeight="1" thickTop="1" thickBot="1">
      <c r="A65" s="208" t="s">
        <v>1381</v>
      </c>
      <c r="B65" s="106" t="s">
        <v>339</v>
      </c>
      <c r="C65" s="108" t="s">
        <v>1382</v>
      </c>
      <c r="D65" s="1003">
        <v>1523</v>
      </c>
    </row>
    <row r="66" spans="1:4" ht="30" customHeight="1" thickTop="1" thickBot="1">
      <c r="A66" s="208" t="s">
        <v>1451</v>
      </c>
      <c r="B66" s="106" t="s">
        <v>339</v>
      </c>
      <c r="C66" s="108" t="s">
        <v>1452</v>
      </c>
      <c r="D66" s="1003">
        <v>1523</v>
      </c>
    </row>
    <row r="67" spans="1:4" ht="30" customHeight="1" thickTop="1" thickBot="1">
      <c r="A67" s="208" t="s">
        <v>1455</v>
      </c>
      <c r="B67" s="106" t="s">
        <v>339</v>
      </c>
      <c r="C67" s="108" t="s">
        <v>1456</v>
      </c>
      <c r="D67" s="1003">
        <v>1523</v>
      </c>
    </row>
    <row r="68" spans="1:4" ht="30" customHeight="1" thickTop="1" thickBot="1">
      <c r="A68" s="208" t="s">
        <v>1427</v>
      </c>
      <c r="B68" s="106" t="s">
        <v>339</v>
      </c>
      <c r="C68" s="108" t="s">
        <v>1428</v>
      </c>
      <c r="D68" s="1003">
        <v>1601</v>
      </c>
    </row>
    <row r="69" spans="1:4" ht="30" customHeight="1" thickTop="1" thickBot="1">
      <c r="A69" s="208" t="s">
        <v>1467</v>
      </c>
      <c r="B69" s="106" t="s">
        <v>339</v>
      </c>
      <c r="C69" s="108" t="s">
        <v>2139</v>
      </c>
      <c r="D69" s="1003">
        <v>1601</v>
      </c>
    </row>
    <row r="70" spans="1:4" ht="30" customHeight="1" thickTop="1" thickBot="1">
      <c r="A70" s="208" t="s">
        <v>1468</v>
      </c>
      <c r="B70" s="106" t="s">
        <v>339</v>
      </c>
      <c r="C70" s="108" t="s">
        <v>2140</v>
      </c>
      <c r="D70" s="1003">
        <v>1418</v>
      </c>
    </row>
    <row r="71" spans="1:4" ht="30" customHeight="1" thickTop="1" thickBot="1">
      <c r="A71" s="208" t="s">
        <v>1465</v>
      </c>
      <c r="B71" s="106" t="s">
        <v>339</v>
      </c>
      <c r="C71" s="108" t="s">
        <v>2141</v>
      </c>
      <c r="D71" s="1003">
        <v>1418</v>
      </c>
    </row>
    <row r="72" spans="1:4" ht="30" customHeight="1" thickTop="1" thickBot="1">
      <c r="A72" s="208" t="s">
        <v>1466</v>
      </c>
      <c r="B72" s="106" t="s">
        <v>339</v>
      </c>
      <c r="C72" s="108" t="s">
        <v>2142</v>
      </c>
      <c r="D72" s="1003">
        <v>1418</v>
      </c>
    </row>
    <row r="73" spans="1:4" ht="30" customHeight="1" thickTop="1" thickBot="1">
      <c r="A73" s="208" t="s">
        <v>1434</v>
      </c>
      <c r="B73" s="106" t="s">
        <v>339</v>
      </c>
      <c r="C73" s="108" t="s">
        <v>1435</v>
      </c>
      <c r="D73" s="1003">
        <v>1418</v>
      </c>
    </row>
    <row r="74" spans="1:4" ht="30" customHeight="1" thickTop="1" thickBot="1">
      <c r="A74" s="208" t="s">
        <v>1433</v>
      </c>
      <c r="B74" s="106" t="s">
        <v>339</v>
      </c>
      <c r="C74" s="108" t="s">
        <v>1950</v>
      </c>
      <c r="D74" s="1003">
        <v>1313</v>
      </c>
    </row>
    <row r="75" spans="1:4" ht="30" customHeight="1" thickTop="1" thickBot="1">
      <c r="A75" s="208" t="s">
        <v>1431</v>
      </c>
      <c r="B75" s="106" t="s">
        <v>339</v>
      </c>
      <c r="C75" s="108" t="s">
        <v>1432</v>
      </c>
      <c r="D75" s="1003">
        <v>1313</v>
      </c>
    </row>
    <row r="76" spans="1:4" ht="30" customHeight="1" thickTop="1" thickBot="1">
      <c r="A76" s="208" t="s">
        <v>1459</v>
      </c>
      <c r="B76" s="106" t="s">
        <v>339</v>
      </c>
      <c r="C76" s="108" t="s">
        <v>2134</v>
      </c>
      <c r="D76" s="1003">
        <v>1418</v>
      </c>
    </row>
    <row r="77" spans="1:4" ht="30" customHeight="1" thickTop="1" thickBot="1">
      <c r="A77" s="208" t="s">
        <v>1437</v>
      </c>
      <c r="B77" s="106" t="s">
        <v>339</v>
      </c>
      <c r="C77" s="108" t="s">
        <v>1438</v>
      </c>
      <c r="D77" s="1003">
        <v>1418</v>
      </c>
    </row>
    <row r="78" spans="1:4" ht="30" customHeight="1" thickTop="1" thickBot="1">
      <c r="A78" s="208" t="s">
        <v>1439</v>
      </c>
      <c r="B78" s="106" t="s">
        <v>339</v>
      </c>
      <c r="C78" s="108" t="s">
        <v>1440</v>
      </c>
      <c r="D78" s="1003">
        <v>1313</v>
      </c>
    </row>
    <row r="79" spans="1:4" ht="30" customHeight="1" thickTop="1" thickBot="1">
      <c r="A79" s="208" t="s">
        <v>1442</v>
      </c>
      <c r="B79" s="106" t="s">
        <v>339</v>
      </c>
      <c r="C79" s="108" t="s">
        <v>1443</v>
      </c>
      <c r="D79" s="1003">
        <v>1313</v>
      </c>
    </row>
    <row r="80" spans="1:4" ht="30" customHeight="1" thickTop="1" thickBot="1">
      <c r="A80" s="208" t="s">
        <v>1421</v>
      </c>
      <c r="B80" s="106" t="s">
        <v>339</v>
      </c>
      <c r="C80" s="108" t="s">
        <v>1422</v>
      </c>
      <c r="D80" s="1003">
        <v>1313</v>
      </c>
    </row>
    <row r="81" spans="1:4" ht="30" customHeight="1" thickTop="1" thickBot="1">
      <c r="A81" s="208" t="s">
        <v>1425</v>
      </c>
      <c r="B81" s="106" t="s">
        <v>339</v>
      </c>
      <c r="C81" s="108" t="s">
        <v>1426</v>
      </c>
      <c r="D81" s="1003">
        <v>1313</v>
      </c>
    </row>
    <row r="82" spans="1:4" ht="30" customHeight="1" thickTop="1" thickBot="1">
      <c r="A82" s="208" t="s">
        <v>1429</v>
      </c>
      <c r="B82" s="106" t="s">
        <v>339</v>
      </c>
      <c r="C82" s="108" t="s">
        <v>1430</v>
      </c>
      <c r="D82" s="1003">
        <v>1313</v>
      </c>
    </row>
    <row r="83" spans="1:4" ht="30" customHeight="1" thickTop="1" thickBot="1">
      <c r="A83" s="208" t="s">
        <v>1423</v>
      </c>
      <c r="B83" s="106" t="s">
        <v>339</v>
      </c>
      <c r="C83" s="108" t="s">
        <v>1424</v>
      </c>
      <c r="D83" s="1003">
        <v>1418</v>
      </c>
    </row>
    <row r="84" spans="1:4" ht="30" customHeight="1" thickTop="1" thickBot="1">
      <c r="A84" s="208" t="s">
        <v>1389</v>
      </c>
      <c r="B84" s="106" t="s">
        <v>339</v>
      </c>
      <c r="C84" s="108" t="s">
        <v>1391</v>
      </c>
      <c r="D84" s="1003">
        <v>1313</v>
      </c>
    </row>
    <row r="85" spans="1:4" ht="30" customHeight="1" thickTop="1" thickBot="1">
      <c r="A85" s="208" t="s">
        <v>1392</v>
      </c>
      <c r="B85" s="106" t="s">
        <v>339</v>
      </c>
      <c r="C85" s="108" t="s">
        <v>1943</v>
      </c>
      <c r="D85" s="1003">
        <v>1313</v>
      </c>
    </row>
    <row r="86" spans="1:4" ht="30" customHeight="1" thickTop="1" thickBot="1">
      <c r="A86" s="208" t="s">
        <v>1393</v>
      </c>
      <c r="B86" s="106" t="s">
        <v>1390</v>
      </c>
      <c r="C86" s="108" t="s">
        <v>1394</v>
      </c>
      <c r="D86" s="1003">
        <v>1313</v>
      </c>
    </row>
    <row r="87" spans="1:4" ht="30" customHeight="1" thickTop="1" thickBot="1">
      <c r="A87" s="208" t="s">
        <v>1395</v>
      </c>
      <c r="B87" s="106" t="s">
        <v>339</v>
      </c>
      <c r="C87" s="108" t="s">
        <v>1396</v>
      </c>
      <c r="D87" s="1003">
        <v>1313</v>
      </c>
    </row>
    <row r="88" spans="1:4" ht="30" customHeight="1" thickTop="1" thickBot="1">
      <c r="A88" s="208" t="s">
        <v>1397</v>
      </c>
      <c r="B88" s="106" t="s">
        <v>339</v>
      </c>
      <c r="C88" s="108" t="s">
        <v>1396</v>
      </c>
      <c r="D88" s="1003">
        <v>1313</v>
      </c>
    </row>
    <row r="89" spans="1:4" ht="30" customHeight="1" thickTop="1" thickBot="1">
      <c r="A89" s="208" t="s">
        <v>1327</v>
      </c>
      <c r="B89" s="106" t="s">
        <v>339</v>
      </c>
      <c r="C89" s="108" t="s">
        <v>1936</v>
      </c>
      <c r="D89" s="1003">
        <v>1313</v>
      </c>
    </row>
    <row r="90" spans="1:4" ht="30" customHeight="1" thickTop="1" thickBot="1">
      <c r="A90" s="208" t="s">
        <v>1449</v>
      </c>
      <c r="B90" s="106" t="s">
        <v>339</v>
      </c>
      <c r="C90" s="108" t="s">
        <v>1450</v>
      </c>
      <c r="D90" s="1003">
        <v>1313</v>
      </c>
    </row>
    <row r="91" spans="1:4" ht="30" customHeight="1" thickTop="1" thickBot="1">
      <c r="A91" s="208" t="s">
        <v>1328</v>
      </c>
      <c r="B91" s="106" t="s">
        <v>339</v>
      </c>
      <c r="C91" s="108" t="s">
        <v>1329</v>
      </c>
      <c r="D91" s="1003">
        <v>1313</v>
      </c>
    </row>
    <row r="92" spans="1:4" ht="30" customHeight="1" thickTop="1" thickBot="1">
      <c r="A92" s="208" t="s">
        <v>1361</v>
      </c>
      <c r="B92" s="106" t="s">
        <v>339</v>
      </c>
      <c r="C92" s="108" t="s">
        <v>1942</v>
      </c>
      <c r="D92" s="1003">
        <v>1313</v>
      </c>
    </row>
    <row r="93" spans="1:4" ht="30" customHeight="1" thickTop="1" thickBot="1">
      <c r="A93" s="208" t="s">
        <v>1492</v>
      </c>
      <c r="B93" s="106" t="s">
        <v>1490</v>
      </c>
      <c r="C93" s="108" t="s">
        <v>1954</v>
      </c>
      <c r="D93" s="658">
        <v>53.739686336201252</v>
      </c>
    </row>
    <row r="94" spans="1:4" ht="30" customHeight="1" thickTop="1" thickBot="1">
      <c r="A94" s="208" t="s">
        <v>1483</v>
      </c>
      <c r="B94" s="106" t="s">
        <v>92</v>
      </c>
      <c r="C94" s="108" t="s">
        <v>1952</v>
      </c>
      <c r="D94" s="658">
        <v>229696.80776784554</v>
      </c>
    </row>
    <row r="95" spans="1:4" ht="30" customHeight="1" thickTop="1" thickBot="1">
      <c r="A95" s="208" t="s">
        <v>1306</v>
      </c>
      <c r="B95" s="106" t="s">
        <v>1307</v>
      </c>
      <c r="C95" s="108" t="s">
        <v>1308</v>
      </c>
      <c r="D95" s="1004">
        <v>0.43</v>
      </c>
    </row>
    <row r="96" spans="1:4" ht="30" customHeight="1" thickTop="1" thickBot="1">
      <c r="A96" s="208" t="s">
        <v>1715</v>
      </c>
      <c r="B96" s="106" t="s">
        <v>339</v>
      </c>
      <c r="C96" s="108" t="s">
        <v>1935</v>
      </c>
      <c r="D96" s="658">
        <v>831.72753748475623</v>
      </c>
    </row>
    <row r="97" spans="1:4" ht="30" customHeight="1" thickTop="1" thickBot="1">
      <c r="A97" s="208" t="s">
        <v>1496</v>
      </c>
      <c r="B97" s="106" t="s">
        <v>339</v>
      </c>
      <c r="C97" s="108" t="s">
        <v>1495</v>
      </c>
      <c r="D97" s="658">
        <v>723.53954010925383</v>
      </c>
    </row>
    <row r="98" spans="1:4" ht="30" customHeight="1" thickTop="1" thickBot="1">
      <c r="A98" s="208" t="s">
        <v>1321</v>
      </c>
      <c r="B98" s="106" t="s">
        <v>92</v>
      </c>
      <c r="C98" s="108" t="s">
        <v>1322</v>
      </c>
      <c r="D98" s="658">
        <v>16427.033442451873</v>
      </c>
    </row>
    <row r="99" spans="1:4" ht="30" customHeight="1" thickTop="1" thickBot="1">
      <c r="A99" s="208" t="s">
        <v>1335</v>
      </c>
      <c r="B99" s="106" t="s">
        <v>339</v>
      </c>
      <c r="C99" s="108" t="s">
        <v>1937</v>
      </c>
      <c r="D99" s="658">
        <v>900.92257191824524</v>
      </c>
    </row>
    <row r="100" spans="1:4" ht="30" customHeight="1" thickTop="1" thickBot="1">
      <c r="A100" s="208" t="s">
        <v>1404</v>
      </c>
      <c r="B100" s="106" t="s">
        <v>1390</v>
      </c>
      <c r="C100" s="108" t="s">
        <v>1947</v>
      </c>
      <c r="D100" s="658">
        <v>885.38378046077673</v>
      </c>
    </row>
    <row r="101" spans="1:4" ht="30" customHeight="1" thickTop="1" thickBot="1">
      <c r="A101" s="208" t="s">
        <v>1477</v>
      </c>
      <c r="B101" s="106" t="s">
        <v>339</v>
      </c>
      <c r="C101" s="108" t="s">
        <v>1478</v>
      </c>
      <c r="D101" s="658">
        <v>3681.0888745740849</v>
      </c>
    </row>
    <row r="102" spans="1:4" ht="30" customHeight="1" thickTop="1" thickBot="1">
      <c r="A102" s="208" t="s">
        <v>1479</v>
      </c>
      <c r="B102" s="106" t="s">
        <v>141</v>
      </c>
      <c r="C102" s="108" t="s">
        <v>1480</v>
      </c>
      <c r="D102" s="658">
        <v>98591.686594864048</v>
      </c>
    </row>
    <row r="103" spans="1:4" ht="30" customHeight="1" thickTop="1" thickBot="1">
      <c r="A103" s="208" t="s">
        <v>1411</v>
      </c>
      <c r="B103" s="106" t="s">
        <v>344</v>
      </c>
      <c r="C103" s="108" t="s">
        <v>1412</v>
      </c>
      <c r="D103" s="658">
        <v>0.64877642245624667</v>
      </c>
    </row>
    <row r="104" spans="1:4" ht="30" customHeight="1" thickTop="1" thickBot="1">
      <c r="A104" s="208" t="s">
        <v>1409</v>
      </c>
      <c r="B104" s="106" t="s">
        <v>344</v>
      </c>
      <c r="C104" s="108" t="s">
        <v>1410</v>
      </c>
      <c r="D104" s="658">
        <v>0.43001941087091766</v>
      </c>
    </row>
    <row r="105" spans="1:4" ht="30" customHeight="1" thickTop="1" thickBot="1">
      <c r="A105" s="208" t="s">
        <v>1359</v>
      </c>
      <c r="B105" s="106" t="s">
        <v>339</v>
      </c>
      <c r="C105" s="108" t="s">
        <v>1360</v>
      </c>
      <c r="D105" s="658">
        <v>1534.8431098438107</v>
      </c>
    </row>
    <row r="106" spans="1:4" ht="30" customHeight="1" thickTop="1" thickBot="1">
      <c r="A106" s="208" t="s">
        <v>1486</v>
      </c>
      <c r="B106" s="106" t="s">
        <v>92</v>
      </c>
      <c r="C106" s="108" t="s">
        <v>1487</v>
      </c>
      <c r="D106" s="658">
        <v>102592.91789371046</v>
      </c>
    </row>
    <row r="107" spans="1:4" ht="30" customHeight="1" thickTop="1" thickBot="1">
      <c r="A107" s="208" t="s">
        <v>1385</v>
      </c>
      <c r="B107" s="106" t="s">
        <v>339</v>
      </c>
      <c r="C107" s="108" t="s">
        <v>1386</v>
      </c>
      <c r="D107" s="1003">
        <v>630</v>
      </c>
    </row>
    <row r="108" spans="1:4" ht="30" customHeight="1" thickTop="1" thickBot="1">
      <c r="A108" s="208" t="s">
        <v>1347</v>
      </c>
      <c r="B108" s="106" t="s">
        <v>339</v>
      </c>
      <c r="C108" s="108" t="s">
        <v>1939</v>
      </c>
      <c r="D108" s="1003">
        <v>1313</v>
      </c>
    </row>
    <row r="109" spans="1:4" ht="30" customHeight="1" thickTop="1" thickBot="1">
      <c r="A109" s="208" t="s">
        <v>1342</v>
      </c>
      <c r="B109" s="106" t="s">
        <v>339</v>
      </c>
      <c r="C109" s="108" t="s">
        <v>1938</v>
      </c>
      <c r="D109" s="658">
        <v>757.22170226332412</v>
      </c>
    </row>
    <row r="110" spans="1:4" ht="30" customHeight="1" thickTop="1" thickBot="1">
      <c r="A110" s="208" t="s">
        <v>1481</v>
      </c>
      <c r="B110" s="106" t="s">
        <v>339</v>
      </c>
      <c r="C110" s="108" t="s">
        <v>1482</v>
      </c>
      <c r="D110" s="658">
        <v>798.13987160757154</v>
      </c>
    </row>
    <row r="111" spans="1:4" ht="30" customHeight="1" thickTop="1" thickBot="1">
      <c r="A111" s="208" t="s">
        <v>1402</v>
      </c>
      <c r="B111" s="106" t="s">
        <v>1390</v>
      </c>
      <c r="C111" s="108" t="s">
        <v>1945</v>
      </c>
      <c r="D111" s="658">
        <v>704.62651027076754</v>
      </c>
    </row>
    <row r="112" spans="1:4" ht="30" customHeight="1" thickTop="1" thickBot="1">
      <c r="A112" s="208" t="s">
        <v>1403</v>
      </c>
      <c r="B112" s="106" t="s">
        <v>344</v>
      </c>
      <c r="C112" s="108" t="s">
        <v>1946</v>
      </c>
      <c r="D112" s="658">
        <v>2.9056347965060447</v>
      </c>
    </row>
    <row r="113" spans="1:4" ht="30" customHeight="1" thickTop="1" thickBot="1">
      <c r="A113" s="208" t="s">
        <v>1408</v>
      </c>
      <c r="B113" s="106" t="s">
        <v>1390</v>
      </c>
      <c r="C113" s="108" t="s">
        <v>1949</v>
      </c>
      <c r="D113" s="658">
        <v>518.16228651792471</v>
      </c>
    </row>
    <row r="114" spans="1:4" ht="30" customHeight="1" thickTop="1" thickBot="1">
      <c r="A114" s="208" t="s">
        <v>1484</v>
      </c>
      <c r="B114" s="106" t="s">
        <v>92</v>
      </c>
      <c r="C114" s="108" t="s">
        <v>1485</v>
      </c>
      <c r="D114" s="658">
        <v>783640.25143650896</v>
      </c>
    </row>
    <row r="115" spans="1:4" ht="30" customHeight="1" thickTop="1" thickBot="1">
      <c r="A115" s="208" t="s">
        <v>1405</v>
      </c>
      <c r="B115" s="106" t="s">
        <v>92</v>
      </c>
      <c r="C115" s="108" t="s">
        <v>1406</v>
      </c>
      <c r="D115" s="658">
        <v>738.94934697408576</v>
      </c>
    </row>
    <row r="116" spans="1:4" ht="30" customHeight="1" thickTop="1" thickBot="1">
      <c r="A116" s="208" t="s">
        <v>1355</v>
      </c>
      <c r="B116" s="106" t="s">
        <v>339</v>
      </c>
      <c r="C116" s="108" t="s">
        <v>1941</v>
      </c>
      <c r="D116" s="658">
        <v>14.12084602763937</v>
      </c>
    </row>
    <row r="117" spans="1:4" ht="30" customHeight="1" thickTop="1" thickBot="1">
      <c r="A117" s="208" t="s">
        <v>1383</v>
      </c>
      <c r="B117" s="106" t="s">
        <v>92</v>
      </c>
      <c r="C117" s="108" t="s">
        <v>1384</v>
      </c>
      <c r="D117" s="658">
        <v>372368.59059207264</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N25" sqref="N25"/>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690"/>
      <c r="B1" s="693"/>
      <c r="C1" s="694"/>
      <c r="D1" s="694"/>
      <c r="E1" s="694"/>
      <c r="F1" s="694"/>
      <c r="G1" s="694"/>
      <c r="H1" s="694"/>
      <c r="I1" s="695"/>
      <c r="J1" s="702" t="s">
        <v>1017</v>
      </c>
      <c r="K1" s="709" t="s">
        <v>2304</v>
      </c>
      <c r="L1" s="710"/>
      <c r="M1" s="711"/>
    </row>
    <row r="2" spans="1:13" s="498" customFormat="1">
      <c r="A2" s="691"/>
      <c r="B2" s="715" t="s">
        <v>1018</v>
      </c>
      <c r="C2" s="716"/>
      <c r="D2" s="716"/>
      <c r="E2" s="716"/>
      <c r="F2" s="716"/>
      <c r="G2" s="716"/>
      <c r="H2" s="716"/>
      <c r="I2" s="717"/>
      <c r="J2" s="703"/>
      <c r="K2" s="712"/>
      <c r="L2" s="713"/>
      <c r="M2" s="714"/>
    </row>
    <row r="3" spans="1:13" s="498" customFormat="1">
      <c r="A3" s="691"/>
      <c r="B3" s="696" t="s">
        <v>2305</v>
      </c>
      <c r="C3" s="697"/>
      <c r="D3" s="697"/>
      <c r="E3" s="697"/>
      <c r="F3" s="697"/>
      <c r="G3" s="697"/>
      <c r="H3" s="697"/>
      <c r="I3" s="698"/>
      <c r="J3" s="707" t="s">
        <v>1019</v>
      </c>
      <c r="K3" s="719">
        <v>1</v>
      </c>
      <c r="L3" s="720"/>
      <c r="M3" s="721"/>
    </row>
    <row r="4" spans="1:13" s="498" customFormat="1">
      <c r="A4" s="691"/>
      <c r="B4" s="696" t="s">
        <v>2306</v>
      </c>
      <c r="C4" s="697"/>
      <c r="D4" s="697"/>
      <c r="E4" s="697"/>
      <c r="F4" s="697"/>
      <c r="G4" s="697"/>
      <c r="H4" s="697"/>
      <c r="I4" s="698"/>
      <c r="J4" s="718"/>
      <c r="K4" s="722"/>
      <c r="L4" s="723"/>
      <c r="M4" s="724"/>
    </row>
    <row r="5" spans="1:13" s="498" customFormat="1">
      <c r="A5" s="691"/>
      <c r="B5" s="704" t="s">
        <v>2307</v>
      </c>
      <c r="C5" s="705"/>
      <c r="D5" s="705"/>
      <c r="E5" s="705"/>
      <c r="F5" s="705"/>
      <c r="G5" s="705"/>
      <c r="H5" s="705"/>
      <c r="I5" s="706"/>
      <c r="J5" s="707" t="s">
        <v>1020</v>
      </c>
      <c r="K5" s="725"/>
      <c r="L5" s="725" t="s">
        <v>1021</v>
      </c>
      <c r="M5" s="727"/>
    </row>
    <row r="6" spans="1:13" s="498" customFormat="1" ht="13.5" customHeight="1" thickBot="1">
      <c r="A6" s="692"/>
      <c r="B6" s="699"/>
      <c r="C6" s="700"/>
      <c r="D6" s="700"/>
      <c r="E6" s="700"/>
      <c r="F6" s="700"/>
      <c r="G6" s="700"/>
      <c r="H6" s="700"/>
      <c r="I6" s="701"/>
      <c r="J6" s="708"/>
      <c r="K6" s="726"/>
      <c r="L6" s="726"/>
      <c r="M6" s="728"/>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687" t="s">
        <v>2311</v>
      </c>
      <c r="B10" s="688"/>
      <c r="C10" s="688"/>
      <c r="D10" s="688"/>
      <c r="E10" s="517" t="s">
        <v>2312</v>
      </c>
      <c r="F10" s="518"/>
      <c r="H10" s="689" t="s">
        <v>2313</v>
      </c>
      <c r="I10" s="689"/>
      <c r="J10" s="519" t="s">
        <v>2312</v>
      </c>
      <c r="K10" s="520"/>
      <c r="L10" s="520"/>
      <c r="M10" s="521"/>
    </row>
    <row r="11" spans="1:13" s="498" customFormat="1" ht="24" customHeight="1">
      <c r="A11" s="522" t="s">
        <v>1023</v>
      </c>
      <c r="B11" s="523"/>
      <c r="C11" s="686"/>
      <c r="D11" s="686"/>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29"/>
      <c r="L12" s="729"/>
      <c r="M12" s="730"/>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31" t="s">
        <v>2308</v>
      </c>
      <c r="F25" s="731"/>
      <c r="G25" s="731"/>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32" t="s">
        <v>1026</v>
      </c>
      <c r="B27" s="733"/>
      <c r="C27" s="733"/>
      <c r="D27" s="733"/>
      <c r="E27" s="733"/>
      <c r="F27" s="733"/>
      <c r="G27" s="733"/>
      <c r="H27" s="733"/>
      <c r="I27" s="733"/>
      <c r="J27" s="733"/>
      <c r="K27" s="733"/>
      <c r="L27" s="733"/>
      <c r="M27" s="734"/>
    </row>
    <row r="28" spans="1:13" ht="13.8" thickBot="1">
      <c r="A28" s="564"/>
      <c r="B28" s="565"/>
      <c r="C28" s="565"/>
      <c r="D28" s="565"/>
      <c r="E28" s="565"/>
      <c r="F28" s="565"/>
      <c r="G28" s="565"/>
      <c r="H28" s="565"/>
      <c r="I28" s="565"/>
      <c r="J28" s="565"/>
      <c r="K28" s="565"/>
      <c r="L28" s="565"/>
      <c r="M28" s="566"/>
    </row>
    <row r="29" spans="1:13" ht="26.4">
      <c r="A29" s="567" t="s">
        <v>1027</v>
      </c>
      <c r="B29" s="735" t="s">
        <v>1028</v>
      </c>
      <c r="C29" s="736"/>
      <c r="D29" s="736"/>
      <c r="E29" s="736"/>
      <c r="F29" s="736"/>
      <c r="G29" s="736"/>
      <c r="H29" s="736"/>
      <c r="I29" s="737"/>
      <c r="J29" s="568" t="s">
        <v>2321</v>
      </c>
      <c r="K29" s="738" t="s">
        <v>1029</v>
      </c>
      <c r="L29" s="739"/>
      <c r="M29" s="567" t="s">
        <v>1030</v>
      </c>
    </row>
    <row r="30" spans="1:13" ht="13.8" thickBot="1">
      <c r="A30" s="569"/>
      <c r="B30" s="570"/>
      <c r="C30" s="571"/>
      <c r="D30" s="571"/>
      <c r="E30" s="571"/>
      <c r="F30" s="571"/>
      <c r="G30" s="571"/>
      <c r="H30" s="571"/>
      <c r="I30" s="571"/>
      <c r="J30" s="572"/>
      <c r="K30" s="740"/>
      <c r="L30" s="741"/>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2" t="s">
        <v>1028</v>
      </c>
      <c r="B34" s="743"/>
      <c r="C34" s="743"/>
      <c r="D34" s="743"/>
      <c r="E34" s="743"/>
      <c r="F34" s="743"/>
      <c r="G34" s="744"/>
      <c r="H34" s="745" t="s">
        <v>1032</v>
      </c>
      <c r="I34" s="746"/>
      <c r="J34" s="580" t="s">
        <v>1033</v>
      </c>
      <c r="K34" s="747" t="s">
        <v>1034</v>
      </c>
      <c r="L34" s="744"/>
      <c r="M34" s="581" t="s">
        <v>1035</v>
      </c>
    </row>
    <row r="35" spans="1:13" s="582" customFormat="1" ht="11.4">
      <c r="A35" s="748"/>
      <c r="B35" s="749"/>
      <c r="C35" s="749"/>
      <c r="D35" s="749"/>
      <c r="E35" s="749"/>
      <c r="F35" s="749"/>
      <c r="G35" s="750"/>
      <c r="H35" s="751"/>
      <c r="I35" s="752"/>
      <c r="J35" s="583"/>
      <c r="K35" s="753"/>
      <c r="L35" s="750"/>
      <c r="M35" s="584"/>
    </row>
    <row r="36" spans="1:13" s="582" customFormat="1" ht="12" thickBot="1">
      <c r="A36" s="754"/>
      <c r="B36" s="755"/>
      <c r="C36" s="755"/>
      <c r="D36" s="755"/>
      <c r="E36" s="755"/>
      <c r="F36" s="755"/>
      <c r="G36" s="756"/>
      <c r="H36" s="757"/>
      <c r="I36" s="758"/>
      <c r="J36" s="585"/>
      <c r="K36" s="759"/>
      <c r="L36" s="756"/>
      <c r="M36" s="586"/>
    </row>
    <row r="37" spans="1:13" s="582" customFormat="1" ht="12.6" thickBot="1">
      <c r="A37" s="760" t="s">
        <v>1037</v>
      </c>
      <c r="B37" s="761"/>
      <c r="C37" s="761"/>
      <c r="D37" s="761"/>
      <c r="E37" s="761"/>
      <c r="F37" s="761"/>
      <c r="G37" s="761"/>
      <c r="H37" s="761"/>
      <c r="I37" s="761"/>
      <c r="J37" s="761"/>
      <c r="K37" s="761"/>
      <c r="L37" s="762"/>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2" t="s">
        <v>1028</v>
      </c>
      <c r="B41" s="743"/>
      <c r="C41" s="743"/>
      <c r="D41" s="743"/>
      <c r="E41" s="743"/>
      <c r="F41" s="743"/>
      <c r="G41" s="743"/>
      <c r="H41" s="744"/>
      <c r="I41" s="596" t="s">
        <v>1029</v>
      </c>
      <c r="J41" s="580" t="s">
        <v>1030</v>
      </c>
      <c r="K41" s="747" t="s">
        <v>1039</v>
      </c>
      <c r="L41" s="744"/>
      <c r="M41" s="581" t="s">
        <v>1035</v>
      </c>
    </row>
    <row r="42" spans="1:13" s="582" customFormat="1" ht="11.4">
      <c r="A42" s="763"/>
      <c r="B42" s="764"/>
      <c r="C42" s="764"/>
      <c r="D42" s="764"/>
      <c r="E42" s="764"/>
      <c r="F42" s="764"/>
      <c r="G42" s="764"/>
      <c r="H42" s="752"/>
      <c r="I42" s="597"/>
      <c r="J42" s="583"/>
      <c r="K42" s="753"/>
      <c r="L42" s="750"/>
      <c r="M42" s="584"/>
    </row>
    <row r="43" spans="1:13" s="582" customFormat="1" ht="12" thickBot="1">
      <c r="A43" s="765"/>
      <c r="B43" s="766"/>
      <c r="C43" s="766"/>
      <c r="D43" s="766"/>
      <c r="E43" s="766"/>
      <c r="F43" s="766"/>
      <c r="G43" s="766"/>
      <c r="H43" s="758"/>
      <c r="I43" s="598"/>
      <c r="J43" s="599"/>
      <c r="K43" s="759"/>
      <c r="L43" s="756"/>
      <c r="M43" s="600"/>
    </row>
    <row r="44" spans="1:13" s="582" customFormat="1" ht="12.6" thickBot="1">
      <c r="A44" s="760" t="s">
        <v>1037</v>
      </c>
      <c r="B44" s="761"/>
      <c r="C44" s="761"/>
      <c r="D44" s="761"/>
      <c r="E44" s="761"/>
      <c r="F44" s="761"/>
      <c r="G44" s="761"/>
      <c r="H44" s="761"/>
      <c r="I44" s="761"/>
      <c r="J44" s="761"/>
      <c r="K44" s="761"/>
      <c r="L44" s="762"/>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67" t="s">
        <v>1041</v>
      </c>
      <c r="B48" s="768"/>
      <c r="C48" s="768"/>
      <c r="D48" s="768"/>
      <c r="E48" s="769"/>
      <c r="F48" s="603"/>
      <c r="G48" s="604" t="s">
        <v>1029</v>
      </c>
      <c r="H48" s="605" t="s">
        <v>1042</v>
      </c>
      <c r="I48" s="606" t="s">
        <v>2339</v>
      </c>
      <c r="J48" s="605" t="s">
        <v>2340</v>
      </c>
      <c r="K48" s="770" t="s">
        <v>1045</v>
      </c>
      <c r="L48" s="769"/>
      <c r="M48" s="607" t="s">
        <v>1035</v>
      </c>
    </row>
    <row r="49" spans="1:13" s="582" customFormat="1" ht="11.4">
      <c r="A49" s="608"/>
      <c r="B49" s="609"/>
      <c r="C49" s="609"/>
      <c r="D49" s="609"/>
      <c r="E49" s="609"/>
      <c r="F49" s="609"/>
      <c r="G49" s="610"/>
      <c r="H49" s="583"/>
      <c r="I49" s="597"/>
      <c r="J49" s="583"/>
      <c r="K49" s="753"/>
      <c r="L49" s="750"/>
      <c r="M49" s="584"/>
    </row>
    <row r="50" spans="1:13" s="582" customFormat="1" ht="12" thickBot="1">
      <c r="A50" s="611"/>
      <c r="B50" s="612"/>
      <c r="C50" s="612"/>
      <c r="D50" s="612"/>
      <c r="E50" s="612"/>
      <c r="F50" s="612"/>
      <c r="G50" s="613"/>
      <c r="H50" s="585"/>
      <c r="I50" s="595"/>
      <c r="J50" s="585"/>
      <c r="K50" s="759"/>
      <c r="L50" s="756"/>
      <c r="M50" s="586"/>
    </row>
    <row r="51" spans="1:13" s="582" customFormat="1" ht="12.6" thickBot="1">
      <c r="A51" s="771" t="s">
        <v>1037</v>
      </c>
      <c r="B51" s="772"/>
      <c r="C51" s="772"/>
      <c r="D51" s="772"/>
      <c r="E51" s="772"/>
      <c r="F51" s="772"/>
      <c r="G51" s="772"/>
      <c r="H51" s="772"/>
      <c r="I51" s="772"/>
      <c r="J51" s="772"/>
      <c r="K51" s="772"/>
      <c r="L51" s="773"/>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67" t="s">
        <v>1028</v>
      </c>
      <c r="B55" s="768"/>
      <c r="C55" s="768"/>
      <c r="D55" s="768"/>
      <c r="E55" s="768"/>
      <c r="F55" s="768"/>
      <c r="G55" s="769"/>
      <c r="H55" s="604" t="s">
        <v>1048</v>
      </c>
      <c r="I55" s="606" t="s">
        <v>1049</v>
      </c>
      <c r="J55" s="605" t="s">
        <v>1050</v>
      </c>
      <c r="K55" s="774" t="s">
        <v>1034</v>
      </c>
      <c r="L55" s="775"/>
      <c r="M55" s="615" t="s">
        <v>1035</v>
      </c>
    </row>
    <row r="56" spans="1:13" s="582" customFormat="1" ht="11.4">
      <c r="A56" s="763"/>
      <c r="B56" s="764"/>
      <c r="C56" s="764"/>
      <c r="D56" s="764"/>
      <c r="E56" s="764"/>
      <c r="F56" s="764"/>
      <c r="G56" s="764"/>
      <c r="H56" s="583"/>
      <c r="I56" s="597"/>
      <c r="J56" s="583"/>
      <c r="K56" s="753"/>
      <c r="L56" s="750"/>
      <c r="M56" s="584"/>
    </row>
    <row r="57" spans="1:13" s="582" customFormat="1" ht="12" thickBot="1">
      <c r="A57" s="765"/>
      <c r="B57" s="766"/>
      <c r="C57" s="766"/>
      <c r="D57" s="766"/>
      <c r="E57" s="766"/>
      <c r="F57" s="766"/>
      <c r="G57" s="766"/>
      <c r="H57" s="585"/>
      <c r="I57" s="595"/>
      <c r="J57" s="585"/>
      <c r="K57" s="759"/>
      <c r="L57" s="756"/>
      <c r="M57" s="586"/>
    </row>
    <row r="58" spans="1:13" s="582" customFormat="1" ht="12.6" thickBot="1">
      <c r="A58" s="760" t="s">
        <v>1037</v>
      </c>
      <c r="B58" s="761"/>
      <c r="C58" s="761"/>
      <c r="D58" s="761"/>
      <c r="E58" s="761"/>
      <c r="F58" s="761"/>
      <c r="G58" s="761"/>
      <c r="H58" s="761"/>
      <c r="I58" s="761"/>
      <c r="J58" s="761"/>
      <c r="K58" s="761"/>
      <c r="L58" s="762"/>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60" t="s">
        <v>1051</v>
      </c>
      <c r="B60" s="761"/>
      <c r="C60" s="761"/>
      <c r="D60" s="761"/>
      <c r="E60" s="761"/>
      <c r="F60" s="761"/>
      <c r="G60" s="761"/>
      <c r="H60" s="761"/>
      <c r="I60" s="761"/>
      <c r="J60" s="761"/>
      <c r="K60" s="761"/>
      <c r="L60" s="762"/>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2" t="s">
        <v>1028</v>
      </c>
      <c r="B64" s="743"/>
      <c r="C64" s="743"/>
      <c r="D64" s="743"/>
      <c r="E64" s="743"/>
      <c r="F64" s="743"/>
      <c r="G64" s="743"/>
      <c r="H64" s="616"/>
      <c r="I64" s="617"/>
      <c r="J64" s="618" t="s">
        <v>1054</v>
      </c>
      <c r="K64" s="776" t="s">
        <v>1055</v>
      </c>
      <c r="L64" s="777"/>
      <c r="M64" s="619"/>
    </row>
    <row r="65" spans="1:13" s="582" customFormat="1" ht="11.4">
      <c r="A65" s="763" t="s">
        <v>2341</v>
      </c>
      <c r="B65" s="764"/>
      <c r="C65" s="764"/>
      <c r="D65" s="764"/>
      <c r="E65" s="764"/>
      <c r="F65" s="764"/>
      <c r="G65" s="764"/>
      <c r="H65" s="620"/>
      <c r="I65" s="621"/>
      <c r="J65" s="622"/>
      <c r="K65" s="788"/>
      <c r="L65" s="789"/>
      <c r="M65" s="623"/>
    </row>
    <row r="66" spans="1:13" s="582" customFormat="1" ht="11.4">
      <c r="A66" s="624" t="s">
        <v>1057</v>
      </c>
      <c r="B66" s="625"/>
      <c r="C66" s="625"/>
      <c r="D66" s="625"/>
      <c r="E66" s="625"/>
      <c r="F66" s="625"/>
      <c r="G66" s="625"/>
      <c r="H66" s="620"/>
      <c r="I66" s="621"/>
      <c r="J66" s="622"/>
      <c r="K66" s="788"/>
      <c r="L66" s="789"/>
      <c r="M66" s="623"/>
    </row>
    <row r="67" spans="1:13" s="582" customFormat="1" ht="12" thickBot="1">
      <c r="A67" s="611" t="s">
        <v>1058</v>
      </c>
      <c r="B67" s="612"/>
      <c r="C67" s="612"/>
      <c r="D67" s="612"/>
      <c r="E67" s="612"/>
      <c r="F67" s="612"/>
      <c r="G67" s="612"/>
      <c r="H67" s="626"/>
      <c r="I67" s="627"/>
      <c r="J67" s="622"/>
      <c r="K67" s="790"/>
      <c r="L67" s="791"/>
      <c r="M67" s="623"/>
    </row>
    <row r="68" spans="1:13" s="582" customFormat="1" ht="12.6" thickBot="1">
      <c r="A68" s="760" t="s">
        <v>1037</v>
      </c>
      <c r="B68" s="761"/>
      <c r="C68" s="761"/>
      <c r="D68" s="761"/>
      <c r="E68" s="761"/>
      <c r="F68" s="761"/>
      <c r="G68" s="761"/>
      <c r="H68" s="761"/>
      <c r="I68" s="761"/>
      <c r="J68" s="761"/>
      <c r="K68" s="761"/>
      <c r="L68" s="762"/>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60" t="s">
        <v>2342</v>
      </c>
      <c r="B70" s="761"/>
      <c r="C70" s="761"/>
      <c r="D70" s="761"/>
      <c r="E70" s="761"/>
      <c r="F70" s="761"/>
      <c r="G70" s="761"/>
      <c r="H70" s="761"/>
      <c r="I70" s="761"/>
      <c r="J70" s="761"/>
      <c r="K70" s="761"/>
      <c r="L70" s="762"/>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78" t="s">
        <v>2324</v>
      </c>
      <c r="B87" s="779"/>
      <c r="C87" s="779"/>
      <c r="D87" s="779"/>
      <c r="E87" s="779"/>
      <c r="F87" s="779"/>
      <c r="G87" s="779"/>
      <c r="H87" s="779"/>
      <c r="I87" s="779"/>
      <c r="J87" s="779"/>
      <c r="K87" s="779"/>
      <c r="L87" s="779"/>
      <c r="M87" s="780"/>
    </row>
    <row r="88" spans="1:13" ht="17.25" customHeight="1">
      <c r="A88" s="778"/>
      <c r="B88" s="779"/>
      <c r="C88" s="779"/>
      <c r="D88" s="779"/>
      <c r="E88" s="779"/>
      <c r="F88" s="779"/>
      <c r="G88" s="779"/>
      <c r="H88" s="779"/>
      <c r="I88" s="779"/>
      <c r="J88" s="779"/>
      <c r="K88" s="779"/>
      <c r="L88" s="779"/>
      <c r="M88" s="780"/>
    </row>
    <row r="89" spans="1:13" ht="18.75" customHeight="1">
      <c r="A89" s="781" t="s">
        <v>2325</v>
      </c>
      <c r="B89" s="782"/>
      <c r="C89" s="782"/>
      <c r="D89" s="782"/>
      <c r="E89" s="782"/>
      <c r="F89" s="782"/>
      <c r="G89" s="782"/>
      <c r="H89" s="782"/>
      <c r="I89" s="782"/>
      <c r="J89" s="782"/>
      <c r="K89" s="782"/>
      <c r="L89" s="782"/>
      <c r="M89" s="783"/>
    </row>
    <row r="90" spans="1:13" ht="21.75" customHeight="1">
      <c r="A90" s="781"/>
      <c r="B90" s="782"/>
      <c r="C90" s="782"/>
      <c r="D90" s="782"/>
      <c r="E90" s="782"/>
      <c r="F90" s="782"/>
      <c r="G90" s="782"/>
      <c r="H90" s="782"/>
      <c r="I90" s="782"/>
      <c r="J90" s="782"/>
      <c r="K90" s="782"/>
      <c r="L90" s="782"/>
      <c r="M90" s="783"/>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4"/>
      <c r="J100" s="784"/>
      <c r="K100" s="784"/>
      <c r="L100" s="784"/>
      <c r="M100" s="785"/>
    </row>
    <row r="101" spans="1:13" ht="13.8" thickBot="1">
      <c r="A101" s="652" t="s">
        <v>2327</v>
      </c>
      <c r="B101" s="653"/>
      <c r="C101" s="653"/>
      <c r="D101" s="654"/>
      <c r="E101" s="654"/>
      <c r="F101" s="654"/>
      <c r="G101" s="654"/>
      <c r="H101" s="654"/>
      <c r="I101" s="786"/>
      <c r="J101" s="786"/>
      <c r="K101" s="786"/>
      <c r="L101" s="786"/>
      <c r="M101" s="787"/>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P119"/>
  <sheetViews>
    <sheetView topLeftCell="A58" zoomScale="78" zoomScaleNormal="78" workbookViewId="0">
      <selection activeCell="K37" sqref="K37"/>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06" t="s">
        <v>2311</v>
      </c>
      <c r="C10" s="807"/>
      <c r="D10" s="807"/>
      <c r="E10" s="807"/>
      <c r="F10" s="367" t="s">
        <v>2312</v>
      </c>
      <c r="G10" s="85"/>
      <c r="H10" s="368"/>
      <c r="I10" s="808" t="s">
        <v>2313</v>
      </c>
      <c r="J10" s="808"/>
      <c r="K10" s="369"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09" t="s">
        <v>2328</v>
      </c>
      <c r="G25" s="810"/>
      <c r="H25" s="810"/>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VLOOKUP(A36,EQUIPOS!A6:D161,4,FALSE)</f>
        <v>167702.18023737866</v>
      </c>
      <c r="L36" s="279"/>
      <c r="M36" s="280">
        <v>0.15</v>
      </c>
      <c r="N36" s="281">
        <f>K36/M36</f>
        <v>1118014.5349158577</v>
      </c>
    </row>
    <row r="37" spans="1:16" ht="15.6">
      <c r="A37" t="s">
        <v>150</v>
      </c>
      <c r="B37" s="865" t="str">
        <f>VLOOKUP(A37,EQUIPOS!A7:D154,3,FALSE)</f>
        <v>Cargador : Potencia en el volante 125 hp, Clasificación de RPM del motor 2300.</v>
      </c>
      <c r="C37" s="866"/>
      <c r="D37" s="866"/>
      <c r="E37" s="866"/>
      <c r="F37" s="866"/>
      <c r="G37" s="866"/>
      <c r="H37" s="867"/>
      <c r="I37" s="276"/>
      <c r="J37" s="277"/>
      <c r="K37" s="659">
        <f>VLOOKUP(A37,EQUIPOS!A7:D162,4,FALSE)</f>
        <v>195969.38979370249</v>
      </c>
      <c r="L37" s="279"/>
      <c r="M37" s="280">
        <v>0.15</v>
      </c>
      <c r="N37" s="281">
        <f>K37/M37</f>
        <v>1306462.5986246832</v>
      </c>
    </row>
    <row r="38" spans="1:16">
      <c r="A38" t="s">
        <v>273</v>
      </c>
      <c r="B38" s="865" t="str">
        <f>VLOOKUP(A38,EQUIPOS!A8:D154,3,FALSE)</f>
        <v>Motosierra, 93.6 cm3 - 7.1 HP, 45-90 cm - 7.9 kg</v>
      </c>
      <c r="C38" s="866"/>
      <c r="D38" s="866"/>
      <c r="E38" s="866"/>
      <c r="F38" s="866"/>
      <c r="G38" s="866"/>
      <c r="H38" s="867"/>
      <c r="I38" s="276"/>
      <c r="J38" s="277"/>
      <c r="K38" s="278">
        <f>VLOOKUP(A38,EQUIPOS!A8:D163,4,FALSE)</f>
        <v>4852.435223311335</v>
      </c>
      <c r="L38" s="279"/>
      <c r="M38" s="280">
        <v>0.15</v>
      </c>
      <c r="N38" s="282">
        <f>K38/M38</f>
        <v>32349.568155408902</v>
      </c>
    </row>
    <row r="39" spans="1:16">
      <c r="B39" s="865"/>
      <c r="C39" s="866"/>
      <c r="D39" s="866"/>
      <c r="E39" s="866"/>
      <c r="F39" s="866"/>
      <c r="G39" s="866"/>
      <c r="H39" s="867"/>
      <c r="I39" s="868"/>
      <c r="J39" s="869"/>
      <c r="K39" s="283"/>
      <c r="L39" s="870"/>
      <c r="M39" s="871"/>
      <c r="N39" s="284"/>
    </row>
    <row r="40" spans="1:16">
      <c r="B40" s="865"/>
      <c r="C40" s="866"/>
      <c r="D40" s="866"/>
      <c r="E40" s="872"/>
      <c r="F40" s="866"/>
      <c r="G40" s="866"/>
      <c r="H40" s="867"/>
      <c r="I40" s="42"/>
      <c r="J40" s="43"/>
      <c r="K40" s="283"/>
      <c r="L40" s="285"/>
      <c r="M40" s="286"/>
      <c r="N40" s="287"/>
    </row>
    <row r="41" spans="1:16">
      <c r="B41" s="873"/>
      <c r="C41" s="874"/>
      <c r="D41" s="874"/>
      <c r="E41" s="44"/>
      <c r="F41" s="45"/>
      <c r="G41" s="45"/>
      <c r="H41" s="46"/>
      <c r="I41" s="42"/>
      <c r="J41" s="43"/>
      <c r="K41" s="288"/>
      <c r="L41" s="285"/>
      <c r="M41" s="286"/>
      <c r="N41" s="353"/>
    </row>
    <row r="42" spans="1:16" ht="15" thickBot="1">
      <c r="B42" s="865" t="s">
        <v>1036</v>
      </c>
      <c r="C42" s="866"/>
      <c r="D42" s="866"/>
      <c r="E42" s="866"/>
      <c r="F42" s="866"/>
      <c r="G42" s="866"/>
      <c r="H42" s="867"/>
      <c r="I42" s="875"/>
      <c r="J42" s="876"/>
      <c r="K42" s="47"/>
      <c r="L42" s="877">
        <v>0.05</v>
      </c>
      <c r="M42" s="878"/>
      <c r="N42" s="111">
        <f>N76*L42</f>
        <v>8511.2008676833339</v>
      </c>
    </row>
    <row r="43" spans="1:16" ht="15" thickBot="1">
      <c r="B43" s="816" t="s">
        <v>1037</v>
      </c>
      <c r="C43" s="817"/>
      <c r="D43" s="817"/>
      <c r="E43" s="817"/>
      <c r="F43" s="817"/>
      <c r="G43" s="817"/>
      <c r="H43" s="817"/>
      <c r="I43" s="817"/>
      <c r="J43" s="817"/>
      <c r="K43" s="817"/>
      <c r="L43" s="817"/>
      <c r="M43" s="818"/>
      <c r="N43" s="105">
        <f>SUM(N36:N42)</f>
        <v>2465337.9025636329</v>
      </c>
      <c r="O43">
        <v>2414645.3946026894</v>
      </c>
      <c r="P43" s="109">
        <f>+N43-O43</f>
        <v>50692.507960943505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79" t="s">
        <v>1041</v>
      </c>
      <c r="C58" s="880"/>
      <c r="D58" s="880"/>
      <c r="E58" s="880"/>
      <c r="F58" s="880"/>
      <c r="G58" s="881"/>
      <c r="H58" s="79" t="s">
        <v>1029</v>
      </c>
      <c r="I58" s="80" t="s">
        <v>1042</v>
      </c>
      <c r="J58" s="81" t="s">
        <v>1043</v>
      </c>
      <c r="K58" s="79" t="s">
        <v>1044</v>
      </c>
      <c r="L58" s="902" t="s">
        <v>1045</v>
      </c>
      <c r="M58" s="88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3">
        <v>983.54</v>
      </c>
      <c r="M59" s="904"/>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94"/>
      <c r="M64" s="895"/>
      <c r="N64" s="305"/>
    </row>
    <row r="65" spans="1:15" ht="15" thickBot="1">
      <c r="B65" s="905" t="s">
        <v>1037</v>
      </c>
      <c r="C65" s="859"/>
      <c r="D65" s="859"/>
      <c r="E65" s="859"/>
      <c r="F65" s="859"/>
      <c r="G65" s="859"/>
      <c r="H65" s="859"/>
      <c r="I65" s="859"/>
      <c r="J65" s="859"/>
      <c r="K65" s="859"/>
      <c r="L65" s="859"/>
      <c r="M65" s="860"/>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54"/>
      <c r="J75" s="54"/>
      <c r="K75" s="54"/>
      <c r="L75" s="894"/>
      <c r="M75" s="895"/>
      <c r="N75" s="305"/>
    </row>
    <row r="76" spans="1:15" ht="15" thickBot="1">
      <c r="B76" s="816" t="s">
        <v>1037</v>
      </c>
      <c r="C76" s="817"/>
      <c r="D76" s="817"/>
      <c r="E76" s="817"/>
      <c r="F76" s="817"/>
      <c r="G76" s="817"/>
      <c r="H76" s="817"/>
      <c r="I76" s="859"/>
      <c r="J76" s="859"/>
      <c r="K76" s="859"/>
      <c r="L76" s="859"/>
      <c r="M76" s="860"/>
      <c r="N76" s="310">
        <f>N70+N71+N72+N73+N74</f>
        <v>170224.01735366668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2669985.8199172993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533997.16398345993</v>
      </c>
      <c r="M83" s="852"/>
      <c r="N83" s="57"/>
    </row>
    <row r="84" spans="1:14">
      <c r="B84" s="95" t="s">
        <v>1057</v>
      </c>
      <c r="C84" s="96"/>
      <c r="D84" s="96"/>
      <c r="E84" s="96"/>
      <c r="F84" s="96"/>
      <c r="G84" s="96"/>
      <c r="H84" s="96"/>
      <c r="I84" s="93"/>
      <c r="J84" s="94"/>
      <c r="K84" s="313">
        <v>0.05</v>
      </c>
      <c r="L84" s="851">
        <f>N78*K84</f>
        <v>133499.29099586498</v>
      </c>
      <c r="M84" s="852"/>
      <c r="N84" s="57"/>
    </row>
    <row r="85" spans="1:14" ht="15" thickBot="1">
      <c r="B85" s="97" t="s">
        <v>1058</v>
      </c>
      <c r="C85" s="98"/>
      <c r="D85" s="98"/>
      <c r="E85" s="98"/>
      <c r="F85" s="98"/>
      <c r="G85" s="98"/>
      <c r="H85" s="98"/>
      <c r="I85" s="99"/>
      <c r="J85" s="100"/>
      <c r="K85" s="314">
        <v>0.05</v>
      </c>
      <c r="L85" s="853">
        <f>N78*K85</f>
        <v>133499.29099586498</v>
      </c>
      <c r="M85" s="854"/>
      <c r="N85" s="57"/>
    </row>
    <row r="86" spans="1:14" ht="15" thickBot="1">
      <c r="B86" s="816" t="s">
        <v>1037</v>
      </c>
      <c r="C86" s="817"/>
      <c r="D86" s="817"/>
      <c r="E86" s="817"/>
      <c r="F86" s="817"/>
      <c r="G86" s="817"/>
      <c r="H86" s="817"/>
      <c r="I86" s="817"/>
      <c r="J86" s="817"/>
      <c r="K86" s="817"/>
      <c r="L86" s="817"/>
      <c r="M86" s="818"/>
      <c r="N86" s="58">
        <f>L83+L84+L85</f>
        <v>800995.74597518996</v>
      </c>
    </row>
    <row r="87" spans="1:14" ht="15" thickBot="1">
      <c r="B87" s="39"/>
      <c r="C87" s="40"/>
      <c r="D87" s="40"/>
      <c r="E87" s="40"/>
      <c r="F87" s="40"/>
      <c r="G87" s="40"/>
      <c r="H87" s="40"/>
      <c r="I87" s="40"/>
      <c r="J87" s="40"/>
      <c r="K87" s="40"/>
      <c r="L87" s="40"/>
      <c r="M87" s="40"/>
      <c r="N87" s="41"/>
    </row>
    <row r="88" spans="1:14" ht="15" thickBot="1">
      <c r="A88" t="s">
        <v>2121</v>
      </c>
      <c r="B88" s="816" t="s">
        <v>1059</v>
      </c>
      <c r="C88" s="817"/>
      <c r="D88" s="817"/>
      <c r="E88" s="817"/>
      <c r="F88" s="817"/>
      <c r="G88" s="817"/>
      <c r="H88" s="817"/>
      <c r="I88" s="817"/>
      <c r="J88" s="817"/>
      <c r="K88" s="817"/>
      <c r="L88" s="817"/>
      <c r="M88" s="818"/>
      <c r="N88" s="196">
        <f>N78+N86</f>
        <v>3470981.5658924892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4"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25"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249</v>
      </c>
      <c r="B36" s="865" t="str">
        <f>VLOOKUP(A36,EQUIPOS!A6:D154,3,FALSE)</f>
        <v>Guadañadora, Cilindraje 41.5 cm3, Longitud del mango 1450 mm, Peso 7.4 kg</v>
      </c>
      <c r="C36" s="866"/>
      <c r="D36" s="866"/>
      <c r="E36" s="866"/>
      <c r="F36" s="866"/>
      <c r="G36" s="866"/>
      <c r="H36" s="867"/>
      <c r="I36" s="276"/>
      <c r="J36" s="277"/>
      <c r="K36" s="278">
        <f>VLOOKUP(A36,EQUIPOS!A6:D161,4,FALSE)</f>
        <v>4039.827316684763</v>
      </c>
      <c r="L36" s="279"/>
      <c r="M36" s="280">
        <v>0.36</v>
      </c>
      <c r="N36" s="281">
        <f>K36/M36</f>
        <v>11221.742546346564</v>
      </c>
    </row>
    <row r="37" spans="1:14">
      <c r="A37" t="s">
        <v>273</v>
      </c>
      <c r="B37" s="865" t="str">
        <f>VLOOKUP(A37,EQUIPOS!A7:D154,3,FALSE)</f>
        <v>Motosierra, 93.6 cm3 - 7.1 HP, 45-90 cm - 7.9 kg</v>
      </c>
      <c r="C37" s="866"/>
      <c r="D37" s="866"/>
      <c r="E37" s="866"/>
      <c r="F37" s="866"/>
      <c r="G37" s="866"/>
      <c r="H37" s="867"/>
      <c r="I37" s="276"/>
      <c r="J37" s="277"/>
      <c r="K37" s="278">
        <f>VLOOKUP(A37,EQUIPOS!A7:D162,4,FALSE)</f>
        <v>4852.435223311335</v>
      </c>
      <c r="L37" s="279"/>
      <c r="M37" s="280">
        <v>0.10299999999999999</v>
      </c>
      <c r="N37" s="281">
        <f>K37/M37</f>
        <v>47111.021585546943</v>
      </c>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1773.1668474340277</v>
      </c>
    </row>
    <row r="43" spans="1:14" ht="15" thickBot="1">
      <c r="B43" s="816" t="s">
        <v>1037</v>
      </c>
      <c r="C43" s="817"/>
      <c r="D43" s="817"/>
      <c r="E43" s="817"/>
      <c r="F43" s="817"/>
      <c r="G43" s="817"/>
      <c r="H43" s="817"/>
      <c r="I43" s="817"/>
      <c r="J43" s="817"/>
      <c r="K43" s="817"/>
      <c r="L43" s="817"/>
      <c r="M43" s="818"/>
      <c r="N43" s="105">
        <f>SUM(N36:N42)</f>
        <v>60105.930979327532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3">
        <f>'900.2'!N78</f>
        <v>1196.1988873534474</v>
      </c>
      <c r="M59" s="904"/>
      <c r="N59" s="296">
        <f>K59*L59</f>
        <v>59809.944367672368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59809.944367672368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35463.336948680553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155379.21229568045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31075.842459136093</v>
      </c>
      <c r="M83" s="852"/>
      <c r="N83" s="57"/>
    </row>
    <row r="84" spans="1:14">
      <c r="B84" s="95" t="s">
        <v>1057</v>
      </c>
      <c r="C84" s="96"/>
      <c r="D84" s="96"/>
      <c r="E84" s="96"/>
      <c r="F84" s="96"/>
      <c r="G84" s="96"/>
      <c r="H84" s="96"/>
      <c r="I84" s="93"/>
      <c r="J84" s="94"/>
      <c r="K84" s="313">
        <v>0.05</v>
      </c>
      <c r="L84" s="851">
        <f>N78*K84</f>
        <v>7768.9606147840232</v>
      </c>
      <c r="M84" s="852"/>
      <c r="N84" s="57"/>
    </row>
    <row r="85" spans="1:14" ht="15" thickBot="1">
      <c r="B85" s="97" t="s">
        <v>1058</v>
      </c>
      <c r="C85" s="98"/>
      <c r="D85" s="98"/>
      <c r="E85" s="98"/>
      <c r="F85" s="98"/>
      <c r="G85" s="98"/>
      <c r="H85" s="98"/>
      <c r="I85" s="99"/>
      <c r="J85" s="100"/>
      <c r="K85" s="314">
        <v>0.05</v>
      </c>
      <c r="L85" s="853">
        <f>N78*K85</f>
        <v>7768.9606147840232</v>
      </c>
      <c r="M85" s="854"/>
      <c r="N85" s="57"/>
    </row>
    <row r="86" spans="1:14" ht="15" thickBot="1">
      <c r="B86" s="816" t="s">
        <v>1037</v>
      </c>
      <c r="C86" s="817"/>
      <c r="D86" s="817"/>
      <c r="E86" s="817"/>
      <c r="F86" s="817"/>
      <c r="G86" s="817"/>
      <c r="H86" s="817"/>
      <c r="I86" s="817"/>
      <c r="J86" s="817"/>
      <c r="K86" s="817"/>
      <c r="L86" s="817"/>
      <c r="M86" s="818"/>
      <c r="N86" s="58">
        <f>L83+L84+L85</f>
        <v>46613.763688704137</v>
      </c>
    </row>
    <row r="87" spans="1:14" ht="15" thickBot="1">
      <c r="B87" s="39"/>
      <c r="C87" s="40"/>
      <c r="D87" s="40"/>
      <c r="E87" s="40"/>
      <c r="F87" s="40"/>
      <c r="G87" s="40"/>
      <c r="H87" s="40"/>
      <c r="I87" s="40"/>
      <c r="J87" s="40"/>
      <c r="K87" s="40"/>
      <c r="L87" s="40"/>
      <c r="M87" s="40"/>
      <c r="N87" s="41"/>
    </row>
    <row r="88" spans="1:14" ht="15" thickBot="1">
      <c r="A88" t="s">
        <v>2121</v>
      </c>
      <c r="B88" s="816" t="s">
        <v>1059</v>
      </c>
      <c r="C88" s="817"/>
      <c r="D88" s="817"/>
      <c r="E88" s="817"/>
      <c r="F88" s="817"/>
      <c r="G88" s="817"/>
      <c r="H88" s="817"/>
      <c r="I88" s="817"/>
      <c r="J88" s="817"/>
      <c r="K88" s="817"/>
      <c r="L88" s="817"/>
      <c r="M88" s="818"/>
      <c r="N88" s="196">
        <f>N78+N86</f>
        <v>201992.9759843846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8.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25"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195969.38979370249</v>
      </c>
      <c r="L36" s="279"/>
      <c r="M36" s="280">
        <v>2.375</v>
      </c>
      <c r="N36" s="281">
        <f>K36/M36</f>
        <v>82513.427281558936</v>
      </c>
    </row>
    <row r="37" spans="1:14">
      <c r="A37" t="s">
        <v>180</v>
      </c>
      <c r="B37" s="865" t="str">
        <f>VLOOKUP(A37,EQUIPOS!A7:D154,3,FALSE)</f>
        <v>Compresor 120 HP, con martillo.</v>
      </c>
      <c r="C37" s="866"/>
      <c r="D37" s="866"/>
      <c r="E37" s="866"/>
      <c r="F37" s="866"/>
      <c r="G37" s="866"/>
      <c r="H37" s="867"/>
      <c r="I37" s="276"/>
      <c r="J37" s="277"/>
      <c r="K37" s="278">
        <f>VLOOKUP(A37,EQUIPOS!A7:D162,4,FALSE)</f>
        <v>70171.330980817947</v>
      </c>
      <c r="L37" s="279"/>
      <c r="M37" s="280">
        <v>2.375</v>
      </c>
      <c r="N37" s="281">
        <f>K37/M37</f>
        <v>29545.823570870714</v>
      </c>
    </row>
    <row r="38" spans="1:14">
      <c r="A38" t="s">
        <v>195</v>
      </c>
      <c r="B38" s="865" t="str">
        <f>VLOOKUP(A38,EQUIPOS!A7:D154,3,FALSE)</f>
        <v xml:space="preserve">Equipo de oxicorte, Capacidad de corte: hasta 6´´ (152mm) </v>
      </c>
      <c r="C38" s="866"/>
      <c r="D38" s="866"/>
      <c r="E38" s="866"/>
      <c r="F38" s="866"/>
      <c r="G38" s="866"/>
      <c r="H38" s="867"/>
      <c r="I38" s="276"/>
      <c r="J38" s="277"/>
      <c r="K38" s="278">
        <f>VLOOKUP(A38,EQUIPOS!A7:D162,4,FALSE)</f>
        <v>9080.6667431704154</v>
      </c>
      <c r="L38" s="279"/>
      <c r="M38" s="280">
        <v>2.375</v>
      </c>
      <c r="N38" s="282">
        <f>K38/M38</f>
        <v>3823.4386287033326</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1343.873821213158</v>
      </c>
    </row>
    <row r="43" spans="1:14" ht="15" thickBot="1">
      <c r="B43" s="816" t="s">
        <v>1037</v>
      </c>
      <c r="C43" s="817"/>
      <c r="D43" s="817"/>
      <c r="E43" s="817"/>
      <c r="F43" s="817"/>
      <c r="G43" s="817"/>
      <c r="H43" s="817"/>
      <c r="I43" s="817"/>
      <c r="J43" s="817"/>
      <c r="K43" s="817"/>
      <c r="L43" s="817"/>
      <c r="M43" s="818"/>
      <c r="N43" s="105">
        <f>SUM(N36:N42)</f>
        <v>117226.56330234614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1196.1988873534474</v>
      </c>
      <c r="M59" s="904"/>
      <c r="N59" s="296">
        <f>K59*L59</f>
        <v>1196.1988873534474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1196.1988873534474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13438.738212131579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88">
        <f>N43+N54+N65+N76</f>
        <v>131861.50040183117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26372.300080366236</v>
      </c>
      <c r="M83" s="852"/>
      <c r="N83" s="57"/>
    </row>
    <row r="84" spans="1:14">
      <c r="B84" s="95" t="s">
        <v>1057</v>
      </c>
      <c r="C84" s="96"/>
      <c r="D84" s="96"/>
      <c r="E84" s="96"/>
      <c r="F84" s="96"/>
      <c r="G84" s="96"/>
      <c r="H84" s="96"/>
      <c r="I84" s="93"/>
      <c r="J84" s="94"/>
      <c r="K84" s="313">
        <v>0.05</v>
      </c>
      <c r="L84" s="851">
        <f>N78*K84</f>
        <v>6593.0750200915591</v>
      </c>
      <c r="M84" s="852"/>
      <c r="N84" s="57"/>
    </row>
    <row r="85" spans="1:14" ht="15" thickBot="1">
      <c r="B85" s="97" t="s">
        <v>1058</v>
      </c>
      <c r="C85" s="98"/>
      <c r="D85" s="98"/>
      <c r="E85" s="98"/>
      <c r="F85" s="98"/>
      <c r="G85" s="98"/>
      <c r="H85" s="98"/>
      <c r="I85" s="99"/>
      <c r="J85" s="100"/>
      <c r="K85" s="314">
        <v>0.05</v>
      </c>
      <c r="L85" s="853">
        <f>N78*K85</f>
        <v>6593.0750200915591</v>
      </c>
      <c r="M85" s="854"/>
      <c r="N85" s="57"/>
    </row>
    <row r="86" spans="1:14" ht="15" thickBot="1">
      <c r="B86" s="816" t="s">
        <v>1037</v>
      </c>
      <c r="C86" s="817"/>
      <c r="D86" s="817"/>
      <c r="E86" s="817"/>
      <c r="F86" s="817"/>
      <c r="G86" s="817"/>
      <c r="H86" s="817"/>
      <c r="I86" s="817"/>
      <c r="J86" s="817"/>
      <c r="K86" s="817"/>
      <c r="L86" s="817"/>
      <c r="M86" s="818"/>
      <c r="N86" s="58">
        <f>L83+L84+L85</f>
        <v>39558.450120549351</v>
      </c>
    </row>
    <row r="87" spans="1:14" ht="15" thickBot="1">
      <c r="B87" s="39"/>
      <c r="C87" s="40"/>
      <c r="D87" s="40"/>
      <c r="E87" s="40"/>
      <c r="F87" s="40"/>
      <c r="G87" s="40"/>
      <c r="H87" s="40"/>
      <c r="I87" s="40"/>
      <c r="J87" s="40"/>
      <c r="K87" s="40"/>
      <c r="L87" s="40"/>
      <c r="M87" s="40"/>
      <c r="N87" s="41"/>
    </row>
    <row r="88" spans="1:14" ht="15" thickBot="1">
      <c r="A88" t="s">
        <v>2121</v>
      </c>
      <c r="B88" s="816" t="s">
        <v>1059</v>
      </c>
      <c r="C88" s="817"/>
      <c r="D88" s="817"/>
      <c r="E88" s="817"/>
      <c r="F88" s="817"/>
      <c r="G88" s="817"/>
      <c r="H88" s="817"/>
      <c r="I88" s="817"/>
      <c r="J88" s="817"/>
      <c r="K88" s="817"/>
      <c r="L88" s="817"/>
      <c r="M88" s="818"/>
      <c r="N88" s="58">
        <f>N78+N86</f>
        <v>171419.95052238053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c r="B106" s="819"/>
      <c r="C106" s="820"/>
      <c r="D106" s="820"/>
      <c r="E106" s="820"/>
      <c r="F106" s="820"/>
      <c r="G106" s="820"/>
      <c r="H106" s="820"/>
      <c r="I106" s="820"/>
      <c r="J106" s="820"/>
      <c r="K106" s="820"/>
      <c r="L106" s="820"/>
      <c r="M106" s="820"/>
      <c r="N106" s="821"/>
    </row>
    <row r="107" spans="2:14" ht="27.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82"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183914.06990604027</v>
      </c>
      <c r="L36" s="279"/>
      <c r="M36" s="280">
        <v>2.5</v>
      </c>
      <c r="N36" s="281">
        <f>K36/M36</f>
        <v>73565.627962416111</v>
      </c>
    </row>
    <row r="37" spans="1:14">
      <c r="A37" t="s">
        <v>180</v>
      </c>
      <c r="B37" s="865" t="str">
        <f>VLOOKUP(A37,EQUIPOS!A7:D154,3,FALSE)</f>
        <v>Compresor 120 HP, con martillo.</v>
      </c>
      <c r="C37" s="866"/>
      <c r="D37" s="866"/>
      <c r="E37" s="866"/>
      <c r="F37" s="866"/>
      <c r="G37" s="866"/>
      <c r="H37" s="867"/>
      <c r="I37" s="276"/>
      <c r="J37" s="277"/>
      <c r="K37" s="278">
        <f>VLOOKUP(A37,EQUIPOS!A7:D162,4,FALSE)</f>
        <v>70171.330980817947</v>
      </c>
      <c r="L37" s="279"/>
      <c r="M37" s="280">
        <v>2.5</v>
      </c>
      <c r="N37" s="281">
        <f>K37/M37</f>
        <v>28068.532392327179</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9080.6667431704154</v>
      </c>
      <c r="L38" s="279"/>
      <c r="M38" s="280">
        <v>2.5</v>
      </c>
      <c r="N38" s="281">
        <f>K38/M38</f>
        <v>3632.2666972681664</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255.33602603049999</v>
      </c>
    </row>
    <row r="43" spans="1:14" ht="15" thickBot="1">
      <c r="B43" s="816" t="s">
        <v>1037</v>
      </c>
      <c r="C43" s="817"/>
      <c r="D43" s="817"/>
      <c r="E43" s="817"/>
      <c r="F43" s="817"/>
      <c r="G43" s="817"/>
      <c r="H43" s="817"/>
      <c r="I43" s="817"/>
      <c r="J43" s="817"/>
      <c r="K43" s="817"/>
      <c r="L43" s="817"/>
      <c r="M43" s="818"/>
      <c r="N43" s="105">
        <f>SUM(N36:N42)</f>
        <v>105521.76307804196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1196.1988873534474</v>
      </c>
      <c r="M59" s="904"/>
      <c r="N59" s="296">
        <f>K59*L59</f>
        <v>1196.1988873534474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1196.1988873534474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119484.7632669204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23896.952653384084</v>
      </c>
      <c r="M83" s="852"/>
      <c r="N83" s="57"/>
    </row>
    <row r="84" spans="1:14">
      <c r="B84" s="95" t="s">
        <v>1057</v>
      </c>
      <c r="C84" s="96"/>
      <c r="D84" s="96"/>
      <c r="E84" s="96"/>
      <c r="F84" s="96"/>
      <c r="G84" s="96"/>
      <c r="H84" s="96"/>
      <c r="I84" s="93"/>
      <c r="J84" s="94"/>
      <c r="K84" s="313">
        <v>0.05</v>
      </c>
      <c r="L84" s="851">
        <f>N78*K84</f>
        <v>5974.2381633460209</v>
      </c>
      <c r="M84" s="852"/>
      <c r="N84" s="57"/>
    </row>
    <row r="85" spans="1:14" ht="15" thickBot="1">
      <c r="B85" s="97" t="s">
        <v>1058</v>
      </c>
      <c r="C85" s="98"/>
      <c r="D85" s="98"/>
      <c r="E85" s="98"/>
      <c r="F85" s="98"/>
      <c r="G85" s="98"/>
      <c r="H85" s="98"/>
      <c r="I85" s="99"/>
      <c r="J85" s="100"/>
      <c r="K85" s="314">
        <v>0.05</v>
      </c>
      <c r="L85" s="853">
        <f>N78*K85</f>
        <v>5974.2381633460209</v>
      </c>
      <c r="M85" s="854"/>
      <c r="N85" s="57"/>
    </row>
    <row r="86" spans="1:14" ht="15" thickBot="1">
      <c r="B86" s="816" t="s">
        <v>1037</v>
      </c>
      <c r="C86" s="817"/>
      <c r="D86" s="817"/>
      <c r="E86" s="817"/>
      <c r="F86" s="817"/>
      <c r="G86" s="817"/>
      <c r="H86" s="817"/>
      <c r="I86" s="817"/>
      <c r="J86" s="817"/>
      <c r="K86" s="817"/>
      <c r="L86" s="817"/>
      <c r="M86" s="818"/>
      <c r="N86" s="58">
        <f>L83+L84+L85</f>
        <v>35845.428980076125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155330.19224699654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8.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34"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5"/>
      <c r="C1" s="837"/>
      <c r="D1" s="838"/>
      <c r="E1" s="838"/>
      <c r="F1" s="838"/>
      <c r="G1" s="838"/>
      <c r="H1" s="838"/>
      <c r="I1" s="838"/>
      <c r="J1" s="839"/>
      <c r="K1" s="840" t="s">
        <v>1017</v>
      </c>
      <c r="L1" s="842" t="s">
        <v>2304</v>
      </c>
      <c r="M1" s="843"/>
      <c r="N1" s="844"/>
    </row>
    <row r="2" spans="2:14">
      <c r="B2" s="826"/>
      <c r="C2" s="803" t="s">
        <v>1018</v>
      </c>
      <c r="D2" s="804"/>
      <c r="E2" s="804"/>
      <c r="F2" s="804"/>
      <c r="G2" s="804"/>
      <c r="H2" s="804"/>
      <c r="I2" s="804"/>
      <c r="J2" s="805"/>
      <c r="K2" s="841"/>
      <c r="L2" s="845"/>
      <c r="M2" s="846"/>
      <c r="N2" s="847"/>
    </row>
    <row r="3" spans="2:14">
      <c r="B3" s="826"/>
      <c r="C3" s="803" t="s">
        <v>2305</v>
      </c>
      <c r="D3" s="804"/>
      <c r="E3" s="804"/>
      <c r="F3" s="804"/>
      <c r="G3" s="804"/>
      <c r="H3" s="804"/>
      <c r="I3" s="804"/>
      <c r="J3" s="805"/>
      <c r="K3" s="828" t="s">
        <v>1019</v>
      </c>
      <c r="L3" s="797">
        <v>1</v>
      </c>
      <c r="M3" s="798"/>
      <c r="N3" s="799"/>
    </row>
    <row r="4" spans="2:14">
      <c r="B4" s="826"/>
      <c r="C4" s="803" t="s">
        <v>2306</v>
      </c>
      <c r="D4" s="804"/>
      <c r="E4" s="804"/>
      <c r="F4" s="804"/>
      <c r="G4" s="804"/>
      <c r="H4" s="804"/>
      <c r="I4" s="804"/>
      <c r="J4" s="805"/>
      <c r="K4" s="848"/>
      <c r="L4" s="800"/>
      <c r="M4" s="801"/>
      <c r="N4" s="802"/>
    </row>
    <row r="5" spans="2:14">
      <c r="B5" s="826"/>
      <c r="C5" s="803" t="s">
        <v>2307</v>
      </c>
      <c r="D5" s="804"/>
      <c r="E5" s="804"/>
      <c r="F5" s="804"/>
      <c r="G5" s="804"/>
      <c r="H5" s="804"/>
      <c r="I5" s="804"/>
      <c r="J5" s="805"/>
      <c r="K5" s="828" t="s">
        <v>1020</v>
      </c>
      <c r="L5" s="830"/>
      <c r="M5" s="830" t="s">
        <v>1021</v>
      </c>
      <c r="N5" s="832"/>
    </row>
    <row r="6" spans="2:14" ht="15" thickBot="1">
      <c r="B6" s="827"/>
      <c r="C6" s="834"/>
      <c r="D6" s="835"/>
      <c r="E6" s="835"/>
      <c r="F6" s="835"/>
      <c r="G6" s="835"/>
      <c r="H6" s="835"/>
      <c r="I6" s="835"/>
      <c r="J6" s="836"/>
      <c r="K6" s="829"/>
      <c r="L6" s="831"/>
      <c r="M6" s="831"/>
      <c r="N6" s="83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6" t="s">
        <v>2311</v>
      </c>
      <c r="C10" s="807"/>
      <c r="D10" s="807"/>
      <c r="E10" s="807"/>
      <c r="F10" s="400" t="s">
        <v>2312</v>
      </c>
      <c r="G10" s="85"/>
      <c r="H10" s="368"/>
      <c r="I10" s="808" t="s">
        <v>2313</v>
      </c>
      <c r="J10" s="808"/>
      <c r="K10" s="401" t="s">
        <v>2312</v>
      </c>
      <c r="L10" s="365"/>
      <c r="M10" s="365"/>
      <c r="N10" s="36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195969.38979370249</v>
      </c>
      <c r="L36" s="279"/>
      <c r="M36" s="280">
        <v>9.25</v>
      </c>
      <c r="N36" s="281">
        <f>K36/M36</f>
        <v>21185.879977697565</v>
      </c>
    </row>
    <row r="37" spans="1:14">
      <c r="A37" t="s">
        <v>180</v>
      </c>
      <c r="B37" s="865" t="str">
        <f>VLOOKUP(A37,EQUIPOS!A7:D154,3,FALSE)</f>
        <v>Compresor 120 HP, con martillo.</v>
      </c>
      <c r="C37" s="866"/>
      <c r="D37" s="866"/>
      <c r="E37" s="866"/>
      <c r="F37" s="866"/>
      <c r="G37" s="866"/>
      <c r="H37" s="867"/>
      <c r="I37" s="276"/>
      <c r="J37" s="277"/>
      <c r="K37" s="278">
        <f>VLOOKUP(A37,EQUIPOS!A7:D162,4,FALSE)</f>
        <v>70171.330980817947</v>
      </c>
      <c r="L37" s="279"/>
      <c r="M37" s="280">
        <v>9.25</v>
      </c>
      <c r="N37" s="281">
        <f>K37/M37</f>
        <v>7586.0898357641026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55.207789412000004</v>
      </c>
    </row>
    <row r="43" spans="1:14" ht="15" thickBot="1">
      <c r="B43" s="816" t="s">
        <v>1037</v>
      </c>
      <c r="C43" s="817"/>
      <c r="D43" s="817"/>
      <c r="E43" s="817"/>
      <c r="F43" s="817"/>
      <c r="G43" s="817"/>
      <c r="H43" s="817"/>
      <c r="I43" s="817"/>
      <c r="J43" s="817"/>
      <c r="K43" s="817"/>
      <c r="L43" s="817"/>
      <c r="M43" s="818"/>
      <c r="N43" s="105">
        <f>SUM(N36:N42)</f>
        <v>28827.177602873668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1196.1988873534474</v>
      </c>
      <c r="M59" s="904"/>
      <c r="N59" s="296">
        <f>K59*L59</f>
        <v>1196.1988873534474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1196.1988873534474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2760.3894706000001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32783.765960827113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6556.7531921654227</v>
      </c>
      <c r="M83" s="852"/>
      <c r="N83" s="57"/>
    </row>
    <row r="84" spans="1:14">
      <c r="B84" s="95" t="s">
        <v>1057</v>
      </c>
      <c r="C84" s="96"/>
      <c r="D84" s="96"/>
      <c r="E84" s="96"/>
      <c r="F84" s="96"/>
      <c r="G84" s="96"/>
      <c r="H84" s="96"/>
      <c r="I84" s="93"/>
      <c r="J84" s="94"/>
      <c r="K84" s="313">
        <v>0.05</v>
      </c>
      <c r="L84" s="851">
        <f>N78*K84</f>
        <v>1639.1882980413557</v>
      </c>
      <c r="M84" s="852"/>
      <c r="N84" s="57"/>
    </row>
    <row r="85" spans="1:14" ht="15" thickBot="1">
      <c r="B85" s="97" t="s">
        <v>1058</v>
      </c>
      <c r="C85" s="98"/>
      <c r="D85" s="98"/>
      <c r="E85" s="98"/>
      <c r="F85" s="98"/>
      <c r="G85" s="98"/>
      <c r="H85" s="98"/>
      <c r="I85" s="99"/>
      <c r="J85" s="100"/>
      <c r="K85" s="314">
        <v>0.05</v>
      </c>
      <c r="L85" s="853">
        <f>N78*K85</f>
        <v>1639.1882980413557</v>
      </c>
      <c r="M85" s="854"/>
      <c r="N85" s="57"/>
    </row>
    <row r="86" spans="1:14" ht="15" thickBot="1">
      <c r="B86" s="816" t="s">
        <v>1037</v>
      </c>
      <c r="C86" s="817"/>
      <c r="D86" s="817"/>
      <c r="E86" s="817"/>
      <c r="F86" s="817"/>
      <c r="G86" s="817"/>
      <c r="H86" s="817"/>
      <c r="I86" s="817"/>
      <c r="J86" s="817"/>
      <c r="K86" s="817"/>
      <c r="L86" s="817"/>
      <c r="M86" s="818"/>
      <c r="N86" s="58">
        <f>L83+L84+L85</f>
        <v>9835.129788248134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42618.895749075251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180</v>
      </c>
      <c r="B36" s="865" t="str">
        <f>VLOOKUP(A36,EQUIPOS!A6:D154,3,FALSE)</f>
        <v>Compresor 120 HP, con martillo.</v>
      </c>
      <c r="C36" s="866"/>
      <c r="D36" s="866"/>
      <c r="E36" s="866"/>
      <c r="F36" s="866"/>
      <c r="G36" s="866"/>
      <c r="H36" s="867"/>
      <c r="I36" s="276"/>
      <c r="J36" s="277"/>
      <c r="K36" s="278">
        <f>VLOOKUP(A36,EQUIPOS!A6:D161,4,FALSE)</f>
        <v>70171.330980817947</v>
      </c>
      <c r="L36" s="279"/>
      <c r="M36" s="280">
        <v>2.5</v>
      </c>
      <c r="N36" s="281">
        <f>K36/M36</f>
        <v>28068.532392327179</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1021.344104122</v>
      </c>
    </row>
    <row r="43" spans="1:14" ht="15" thickBot="1">
      <c r="B43" s="816" t="s">
        <v>1037</v>
      </c>
      <c r="C43" s="817"/>
      <c r="D43" s="817"/>
      <c r="E43" s="817"/>
      <c r="F43" s="817"/>
      <c r="G43" s="817"/>
      <c r="H43" s="817"/>
      <c r="I43" s="817"/>
      <c r="J43" s="817"/>
      <c r="K43" s="817"/>
      <c r="L43" s="817"/>
      <c r="M43" s="818"/>
      <c r="N43" s="105">
        <f>SUM(N36:N42)</f>
        <v>29089.876496449178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1196.1988873534474</v>
      </c>
      <c r="M59" s="904"/>
      <c r="N59" s="296">
        <f>K59*L59</f>
        <v>1196.1988873534474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1196.1988873534474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N70+N71+N72+N73+N74</f>
        <v>10213.44104122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40499.516425022623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8099.9032850045251</v>
      </c>
      <c r="M83" s="852"/>
      <c r="N83" s="57"/>
    </row>
    <row r="84" spans="1:14">
      <c r="B84" s="95" t="s">
        <v>1057</v>
      </c>
      <c r="C84" s="96"/>
      <c r="D84" s="96"/>
      <c r="E84" s="96"/>
      <c r="F84" s="96"/>
      <c r="G84" s="96"/>
      <c r="H84" s="96"/>
      <c r="I84" s="93"/>
      <c r="J84" s="94"/>
      <c r="K84" s="313">
        <v>0.05</v>
      </c>
      <c r="L84" s="851">
        <f>N78*K84</f>
        <v>2024.9758212511313</v>
      </c>
      <c r="M84" s="852"/>
      <c r="N84" s="57"/>
    </row>
    <row r="85" spans="1:14" ht="15" thickBot="1">
      <c r="B85" s="97" t="s">
        <v>1058</v>
      </c>
      <c r="C85" s="98"/>
      <c r="D85" s="98"/>
      <c r="E85" s="98"/>
      <c r="F85" s="98"/>
      <c r="G85" s="98"/>
      <c r="H85" s="98"/>
      <c r="I85" s="99"/>
      <c r="J85" s="100"/>
      <c r="K85" s="314">
        <v>0.05</v>
      </c>
      <c r="L85" s="853">
        <f>N78*K85</f>
        <v>2024.9758212511313</v>
      </c>
      <c r="M85" s="854"/>
      <c r="N85" s="57"/>
    </row>
    <row r="86" spans="1:14" ht="15" thickBot="1">
      <c r="B86" s="816" t="s">
        <v>1037</v>
      </c>
      <c r="C86" s="817"/>
      <c r="D86" s="817"/>
      <c r="E86" s="817"/>
      <c r="F86" s="817"/>
      <c r="G86" s="817"/>
      <c r="H86" s="817"/>
      <c r="I86" s="817"/>
      <c r="J86" s="817"/>
      <c r="K86" s="817"/>
      <c r="L86" s="817"/>
      <c r="M86" s="818"/>
      <c r="N86" s="58">
        <f>L83+L84+L85</f>
        <v>12149.854927506787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52649.371352529408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5"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195969.38979370249</v>
      </c>
      <c r="L36" s="279"/>
      <c r="M36" s="280">
        <v>2.375</v>
      </c>
      <c r="N36" s="281">
        <f>K36/M36</f>
        <v>82513.427281558936</v>
      </c>
    </row>
    <row r="37" spans="1:14">
      <c r="A37" t="s">
        <v>180</v>
      </c>
      <c r="B37" s="865" t="str">
        <f>VLOOKUP(A37,EQUIPOS!A7:D154,3,FALSE)</f>
        <v>Compresor 120 HP, con martillo.</v>
      </c>
      <c r="C37" s="866"/>
      <c r="D37" s="866"/>
      <c r="E37" s="866"/>
      <c r="F37" s="866"/>
      <c r="G37" s="866"/>
      <c r="H37" s="867"/>
      <c r="I37" s="276"/>
      <c r="J37" s="277"/>
      <c r="K37" s="278">
        <f>VLOOKUP(A37,EQUIPOS!A7:D162,4,FALSE)</f>
        <v>70171.330980817947</v>
      </c>
      <c r="L37" s="279"/>
      <c r="M37" s="280">
        <v>2.375</v>
      </c>
      <c r="N37" s="281">
        <f>K37/M37</f>
        <v>29545.823570870714</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9080.6667431704154</v>
      </c>
      <c r="L38" s="279"/>
      <c r="M38" s="280">
        <v>2.375</v>
      </c>
      <c r="N38" s="281">
        <f>K38/M38</f>
        <v>3823.4386287033326</v>
      </c>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1343.873821213158</v>
      </c>
    </row>
    <row r="43" spans="1:14" ht="15" thickBot="1">
      <c r="B43" s="816" t="s">
        <v>1037</v>
      </c>
      <c r="C43" s="817"/>
      <c r="D43" s="817"/>
      <c r="E43" s="817"/>
      <c r="F43" s="817"/>
      <c r="G43" s="817"/>
      <c r="H43" s="817"/>
      <c r="I43" s="817"/>
      <c r="J43" s="817"/>
      <c r="K43" s="817"/>
      <c r="L43" s="817"/>
      <c r="M43" s="818"/>
      <c r="N43" s="105">
        <f>SUM(N36:N42)</f>
        <v>117226.56330234614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1196.1988873534474</v>
      </c>
      <c r="M59" s="904"/>
      <c r="N59" s="296">
        <f>K59*L59</f>
        <v>1196.1988873534474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1196.1988873534474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N70+N71+N72+N73+N74</f>
        <v>13438.738212131579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131861.50040183117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26372.300080366236</v>
      </c>
      <c r="M83" s="852"/>
      <c r="N83" s="57"/>
    </row>
    <row r="84" spans="1:14">
      <c r="B84" s="95" t="s">
        <v>1057</v>
      </c>
      <c r="C84" s="96"/>
      <c r="D84" s="96"/>
      <c r="E84" s="96"/>
      <c r="F84" s="96"/>
      <c r="G84" s="96"/>
      <c r="H84" s="96"/>
      <c r="I84" s="93"/>
      <c r="J84" s="94"/>
      <c r="K84" s="313">
        <v>0.05</v>
      </c>
      <c r="L84" s="851">
        <f>N78*K84</f>
        <v>6593.0750200915591</v>
      </c>
      <c r="M84" s="852"/>
      <c r="N84" s="57"/>
    </row>
    <row r="85" spans="1:14" ht="15" thickBot="1">
      <c r="B85" s="97" t="s">
        <v>1058</v>
      </c>
      <c r="C85" s="98"/>
      <c r="D85" s="98"/>
      <c r="E85" s="98"/>
      <c r="F85" s="98"/>
      <c r="G85" s="98"/>
      <c r="H85" s="98"/>
      <c r="I85" s="99"/>
      <c r="J85" s="100"/>
      <c r="K85" s="314">
        <v>0.05</v>
      </c>
      <c r="L85" s="853">
        <f>N78*K85</f>
        <v>6593.0750200915591</v>
      </c>
      <c r="M85" s="854"/>
      <c r="N85" s="57"/>
    </row>
    <row r="86" spans="1:14" ht="15" thickBot="1">
      <c r="B86" s="816" t="s">
        <v>1037</v>
      </c>
      <c r="C86" s="817"/>
      <c r="D86" s="817"/>
      <c r="E86" s="817"/>
      <c r="F86" s="817"/>
      <c r="G86" s="817"/>
      <c r="H86" s="817"/>
      <c r="I86" s="817"/>
      <c r="J86" s="817"/>
      <c r="K86" s="817"/>
      <c r="L86" s="817"/>
      <c r="M86" s="818"/>
      <c r="N86" s="58">
        <f>L83+L84+L85</f>
        <v>39558.450120549351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171419.95052238053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183914.06990604027</v>
      </c>
      <c r="L36" s="279"/>
      <c r="M36" s="280">
        <v>2.5</v>
      </c>
      <c r="N36" s="281">
        <f>K36/M36</f>
        <v>73565.627962416111</v>
      </c>
    </row>
    <row r="37" spans="1:14">
      <c r="A37" t="s">
        <v>180</v>
      </c>
      <c r="B37" s="865" t="str">
        <f>VLOOKUP(A37,EQUIPOS!A7:D154,3,FALSE)</f>
        <v>Compresor 120 HP, con martillo.</v>
      </c>
      <c r="C37" s="866"/>
      <c r="D37" s="866"/>
      <c r="E37" s="866"/>
      <c r="F37" s="866"/>
      <c r="G37" s="866"/>
      <c r="H37" s="867"/>
      <c r="I37" s="276"/>
      <c r="J37" s="277"/>
      <c r="K37" s="278">
        <f>VLOOKUP(A37,EQUIPOS!A7:D162,4,FALSE)</f>
        <v>70171.330980817947</v>
      </c>
      <c r="L37" s="279"/>
      <c r="M37" s="280">
        <v>2.5</v>
      </c>
      <c r="N37" s="281">
        <f>K37/M37</f>
        <v>28068.532392327179</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9080.6667431704154</v>
      </c>
      <c r="L38" s="279"/>
      <c r="M38" s="280">
        <v>2.5</v>
      </c>
      <c r="N38" s="281">
        <f>K38/M38</f>
        <v>3632.2666972681664</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255.33602603049999</v>
      </c>
    </row>
    <row r="43" spans="1:14" ht="15" thickBot="1">
      <c r="B43" s="816" t="s">
        <v>1037</v>
      </c>
      <c r="C43" s="817"/>
      <c r="D43" s="817"/>
      <c r="E43" s="817"/>
      <c r="F43" s="817"/>
      <c r="G43" s="817"/>
      <c r="H43" s="817"/>
      <c r="I43" s="817"/>
      <c r="J43" s="817"/>
      <c r="K43" s="817"/>
      <c r="L43" s="817"/>
      <c r="M43" s="818"/>
      <c r="N43" s="105">
        <f>SUM(N36:N42)</f>
        <v>105521.76307804196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3">
        <f>'900.2'!N78</f>
        <v>1196.1988873534474</v>
      </c>
      <c r="M59" s="904"/>
      <c r="N59" s="296">
        <f>K59*L59</f>
        <v>1196.1988873534474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1196.1988873534474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119484.7632669204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23896.952653384084</v>
      </c>
      <c r="M83" s="852"/>
      <c r="N83" s="57"/>
    </row>
    <row r="84" spans="1:14">
      <c r="B84" s="95" t="s">
        <v>1057</v>
      </c>
      <c r="C84" s="96"/>
      <c r="D84" s="96"/>
      <c r="E84" s="96"/>
      <c r="F84" s="96"/>
      <c r="G84" s="96"/>
      <c r="H84" s="96"/>
      <c r="I84" s="93"/>
      <c r="J84" s="94"/>
      <c r="K84" s="313">
        <v>0.05</v>
      </c>
      <c r="L84" s="851">
        <f>N78*K84</f>
        <v>5974.2381633460209</v>
      </c>
      <c r="M84" s="852"/>
      <c r="N84" s="57"/>
    </row>
    <row r="85" spans="1:14" ht="15" thickBot="1">
      <c r="B85" s="97" t="s">
        <v>1058</v>
      </c>
      <c r="C85" s="98"/>
      <c r="D85" s="98"/>
      <c r="E85" s="98"/>
      <c r="F85" s="98"/>
      <c r="G85" s="98"/>
      <c r="H85" s="98"/>
      <c r="I85" s="99"/>
      <c r="J85" s="100"/>
      <c r="K85" s="314">
        <v>0.05</v>
      </c>
      <c r="L85" s="853">
        <f>N78*K85</f>
        <v>5974.2381633460209</v>
      </c>
      <c r="M85" s="854"/>
      <c r="N85" s="57"/>
    </row>
    <row r="86" spans="1:14" ht="15" thickBot="1">
      <c r="B86" s="816" t="s">
        <v>1037</v>
      </c>
      <c r="C86" s="817"/>
      <c r="D86" s="817"/>
      <c r="E86" s="817"/>
      <c r="F86" s="817"/>
      <c r="G86" s="817"/>
      <c r="H86" s="817"/>
      <c r="I86" s="817"/>
      <c r="J86" s="817"/>
      <c r="K86" s="817"/>
      <c r="L86" s="817"/>
      <c r="M86" s="818"/>
      <c r="N86" s="58">
        <f>L83+L84+L85</f>
        <v>35845.428980076125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155330.19224699654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312</v>
      </c>
      <c r="B36" s="865" t="str">
        <f>VLOOKUP(A36,EQUIPOS!A6:D154,3,FALSE)</f>
        <v>Retroexcavadora sobre oruga, potencia 138 HP, balde de 1,5 m3.</v>
      </c>
      <c r="C36" s="866"/>
      <c r="D36" s="866"/>
      <c r="E36" s="866"/>
      <c r="F36" s="866"/>
      <c r="G36" s="866"/>
      <c r="H36" s="867"/>
      <c r="I36" s="276"/>
      <c r="J36" s="277"/>
      <c r="K36" s="278">
        <f>VLOOKUP(A36,EQUIPOS!A6:D161,4,FALSE)</f>
        <v>183914.06990604027</v>
      </c>
      <c r="L36" s="279"/>
      <c r="M36" s="280">
        <v>2.5</v>
      </c>
      <c r="N36" s="281">
        <f>K36/M36</f>
        <v>73565.627962416111</v>
      </c>
    </row>
    <row r="37" spans="1:14">
      <c r="A37" t="s">
        <v>180</v>
      </c>
      <c r="B37" s="865" t="str">
        <f>VLOOKUP(A37,EQUIPOS!A7:D154,3,FALSE)</f>
        <v>Compresor 120 HP, con martillo.</v>
      </c>
      <c r="C37" s="866"/>
      <c r="D37" s="866"/>
      <c r="E37" s="866"/>
      <c r="F37" s="866"/>
      <c r="G37" s="866"/>
      <c r="H37" s="867"/>
      <c r="I37" s="276"/>
      <c r="J37" s="277"/>
      <c r="K37" s="278">
        <f>VLOOKUP(A37,EQUIPOS!A7:D162,4,FALSE)</f>
        <v>70171.330980817947</v>
      </c>
      <c r="L37" s="279"/>
      <c r="M37" s="280">
        <v>2.5</v>
      </c>
      <c r="N37" s="281">
        <f>K37/M37</f>
        <v>28068.532392327179</v>
      </c>
    </row>
    <row r="38" spans="1:14">
      <c r="A38" t="s">
        <v>195</v>
      </c>
      <c r="B38" s="865" t="str">
        <f>VLOOKUP(A38,EQUIPOS!A8:D154,3,FALSE)</f>
        <v xml:space="preserve">Equipo de oxicorte, Capacidad de corte: hasta 6´´ (152mm) </v>
      </c>
      <c r="C38" s="866"/>
      <c r="D38" s="866"/>
      <c r="E38" s="866"/>
      <c r="F38" s="866"/>
      <c r="G38" s="866"/>
      <c r="H38" s="867"/>
      <c r="I38" s="276"/>
      <c r="J38" s="277"/>
      <c r="K38" s="278">
        <f>VLOOKUP(A38,EQUIPOS!A8:D163,4,FALSE)</f>
        <v>9080.6667431704154</v>
      </c>
      <c r="L38" s="279"/>
      <c r="M38" s="280">
        <v>2.5</v>
      </c>
      <c r="N38" s="281">
        <f>K38/M38</f>
        <v>3632.2666972681664</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204.2688208244</v>
      </c>
    </row>
    <row r="43" spans="1:14" ht="15" thickBot="1">
      <c r="B43" s="816" t="s">
        <v>1037</v>
      </c>
      <c r="C43" s="817"/>
      <c r="D43" s="817"/>
      <c r="E43" s="817"/>
      <c r="F43" s="817"/>
      <c r="G43" s="817"/>
      <c r="H43" s="817"/>
      <c r="I43" s="817"/>
      <c r="J43" s="817"/>
      <c r="K43" s="817"/>
      <c r="L43" s="817"/>
      <c r="M43" s="818"/>
      <c r="N43" s="105">
        <f>SUM(N36:N42)</f>
        <v>105470.69587283586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3">
        <f>'900.2'!N78</f>
        <v>1196.1988873534474</v>
      </c>
      <c r="M59" s="904"/>
      <c r="N59" s="296">
        <f>K59*L59</f>
        <v>1674.6784422948263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1674.6784422948263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10213.44104122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117358.81535635068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23471.763071270136</v>
      </c>
      <c r="M83" s="852"/>
      <c r="N83" s="57"/>
    </row>
    <row r="84" spans="1:14">
      <c r="B84" s="95" t="s">
        <v>1057</v>
      </c>
      <c r="C84" s="96"/>
      <c r="D84" s="96"/>
      <c r="E84" s="96"/>
      <c r="F84" s="96"/>
      <c r="G84" s="96"/>
      <c r="H84" s="96"/>
      <c r="I84" s="93"/>
      <c r="J84" s="94"/>
      <c r="K84" s="313">
        <v>0.05</v>
      </c>
      <c r="L84" s="851">
        <f>N78*K84</f>
        <v>5867.9407678175339</v>
      </c>
      <c r="M84" s="852"/>
      <c r="N84" s="57"/>
    </row>
    <row r="85" spans="1:14" ht="15" thickBot="1">
      <c r="B85" s="97" t="s">
        <v>1058</v>
      </c>
      <c r="C85" s="98"/>
      <c r="D85" s="98"/>
      <c r="E85" s="98"/>
      <c r="F85" s="98"/>
      <c r="G85" s="98"/>
      <c r="H85" s="98"/>
      <c r="I85" s="99"/>
      <c r="J85" s="100"/>
      <c r="K85" s="314">
        <v>0.05</v>
      </c>
      <c r="L85" s="853">
        <f>N78*K85</f>
        <v>5867.9407678175339</v>
      </c>
      <c r="M85" s="854"/>
      <c r="N85" s="57"/>
    </row>
    <row r="86" spans="1:14" ht="15" thickBot="1">
      <c r="B86" s="816" t="s">
        <v>1037</v>
      </c>
      <c r="C86" s="817"/>
      <c r="D86" s="817"/>
      <c r="E86" s="817"/>
      <c r="F86" s="817"/>
      <c r="G86" s="817"/>
      <c r="H86" s="817"/>
      <c r="I86" s="817"/>
      <c r="J86" s="817"/>
      <c r="K86" s="817"/>
      <c r="L86" s="817"/>
      <c r="M86" s="818"/>
      <c r="N86" s="58">
        <f>L83+L84+L85</f>
        <v>35207.644606905204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152566.45996325588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195969.38979370249</v>
      </c>
      <c r="L36" s="279"/>
      <c r="M36" s="280">
        <v>22</v>
      </c>
      <c r="N36" s="281">
        <f>K36/M36</f>
        <v>8907.6995360773853</v>
      </c>
    </row>
    <row r="37" spans="1:14">
      <c r="A37" t="s">
        <v>180</v>
      </c>
      <c r="B37" s="865" t="str">
        <f>VLOOKUP(A37,EQUIPOS!A7:D154,3,FALSE)</f>
        <v>Compresor 120 HP, con martillo.</v>
      </c>
      <c r="C37" s="866"/>
      <c r="D37" s="866"/>
      <c r="E37" s="866"/>
      <c r="F37" s="866"/>
      <c r="G37" s="866"/>
      <c r="H37" s="867"/>
      <c r="I37" s="276"/>
      <c r="J37" s="277"/>
      <c r="K37" s="278">
        <f>VLOOKUP(A37,EQUIPOS!A7:D162,4,FALSE)</f>
        <v>70171.330980817947</v>
      </c>
      <c r="L37" s="279"/>
      <c r="M37" s="280">
        <v>22</v>
      </c>
      <c r="N37" s="281">
        <f>K37/M37</f>
        <v>3189.6059536735429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23.212366002772729</v>
      </c>
    </row>
    <row r="43" spans="1:14" ht="15" thickBot="1">
      <c r="B43" s="816" t="s">
        <v>1037</v>
      </c>
      <c r="C43" s="817"/>
      <c r="D43" s="817"/>
      <c r="E43" s="817"/>
      <c r="F43" s="817"/>
      <c r="G43" s="817"/>
      <c r="H43" s="817"/>
      <c r="I43" s="817"/>
      <c r="J43" s="817"/>
      <c r="K43" s="817"/>
      <c r="L43" s="817"/>
      <c r="M43" s="818"/>
      <c r="N43" s="105">
        <f>SUM(N36:N42)</f>
        <v>12120.5178557537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3">
        <f>'900.2'!N78</f>
        <v>1196.1988873534474</v>
      </c>
      <c r="M59" s="904"/>
      <c r="N59" s="296">
        <f>K59*L59</f>
        <v>502.40353268844791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502.40353268844791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1160.6183001386364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13783.539688580784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2756.7079377161572</v>
      </c>
      <c r="M83" s="852"/>
      <c r="N83" s="57"/>
    </row>
    <row r="84" spans="1:14">
      <c r="B84" s="95" t="s">
        <v>1057</v>
      </c>
      <c r="C84" s="96"/>
      <c r="D84" s="96"/>
      <c r="E84" s="96"/>
      <c r="F84" s="96"/>
      <c r="G84" s="96"/>
      <c r="H84" s="96"/>
      <c r="I84" s="93"/>
      <c r="J84" s="94"/>
      <c r="K84" s="313">
        <v>0.05</v>
      </c>
      <c r="L84" s="851">
        <f>N78*K84</f>
        <v>689.17698442903929</v>
      </c>
      <c r="M84" s="852"/>
      <c r="N84" s="57"/>
    </row>
    <row r="85" spans="1:14" ht="15" thickBot="1">
      <c r="B85" s="97" t="s">
        <v>1058</v>
      </c>
      <c r="C85" s="98"/>
      <c r="D85" s="98"/>
      <c r="E85" s="98"/>
      <c r="F85" s="98"/>
      <c r="G85" s="98"/>
      <c r="H85" s="98"/>
      <c r="I85" s="99"/>
      <c r="J85" s="100"/>
      <c r="K85" s="314">
        <v>0.05</v>
      </c>
      <c r="L85" s="853">
        <f>N78*K85</f>
        <v>689.17698442903929</v>
      </c>
      <c r="M85" s="854"/>
      <c r="N85" s="57"/>
    </row>
    <row r="86" spans="1:14" ht="15" thickBot="1">
      <c r="B86" s="816" t="s">
        <v>1037</v>
      </c>
      <c r="C86" s="817"/>
      <c r="D86" s="817"/>
      <c r="E86" s="817"/>
      <c r="F86" s="817"/>
      <c r="G86" s="817"/>
      <c r="H86" s="817"/>
      <c r="I86" s="817"/>
      <c r="J86" s="817"/>
      <c r="K86" s="817"/>
      <c r="L86" s="817"/>
      <c r="M86" s="818"/>
      <c r="N86" s="58">
        <f>L83+L84+L85</f>
        <v>4135.0619065742358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17918.601595155022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150</v>
      </c>
      <c r="B36" s="865" t="str">
        <f>VLOOKUP(A36,EQUIPOS!A6:D154,3,FALSE)</f>
        <v>Cargador : Potencia en el volante 125 hp, Clasificación de RPM del motor 2300.</v>
      </c>
      <c r="C36" s="866"/>
      <c r="D36" s="866"/>
      <c r="E36" s="866"/>
      <c r="F36" s="866"/>
      <c r="G36" s="866"/>
      <c r="H36" s="867"/>
      <c r="I36" s="276"/>
      <c r="J36" s="277"/>
      <c r="K36" s="278">
        <f>VLOOKUP(A36,EQUIPOS!A6:D161,4,FALSE)</f>
        <v>195969.38979370249</v>
      </c>
      <c r="L36" s="279"/>
      <c r="M36" s="280">
        <v>22</v>
      </c>
      <c r="N36" s="281">
        <f>K36/M36</f>
        <v>8907.6995360773853</v>
      </c>
    </row>
    <row r="37" spans="1:14">
      <c r="A37" t="s">
        <v>180</v>
      </c>
      <c r="B37" s="865" t="str">
        <f>VLOOKUP(A37,EQUIPOS!A7:D154,3,FALSE)</f>
        <v>Compresor 120 HP, con martillo.</v>
      </c>
      <c r="C37" s="866"/>
      <c r="D37" s="866"/>
      <c r="E37" s="866"/>
      <c r="F37" s="866"/>
      <c r="G37" s="866"/>
      <c r="H37" s="867"/>
      <c r="I37" s="276"/>
      <c r="J37" s="277"/>
      <c r="K37" s="278">
        <f>VLOOKUP(A37,EQUIPOS!A7:D162,4,FALSE)</f>
        <v>70171.330980817947</v>
      </c>
      <c r="L37" s="279"/>
      <c r="M37" s="280">
        <v>22</v>
      </c>
      <c r="N37" s="281">
        <f>K37/M37</f>
        <v>3189.6059536735429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23.212366002772729</v>
      </c>
    </row>
    <row r="43" spans="1:14" ht="15" thickBot="1">
      <c r="B43" s="816" t="s">
        <v>1037</v>
      </c>
      <c r="C43" s="817"/>
      <c r="D43" s="817"/>
      <c r="E43" s="817"/>
      <c r="F43" s="817"/>
      <c r="G43" s="817"/>
      <c r="H43" s="817"/>
      <c r="I43" s="817"/>
      <c r="J43" s="817"/>
      <c r="K43" s="817"/>
      <c r="L43" s="817"/>
      <c r="M43" s="818"/>
      <c r="N43" s="105">
        <f>SUM(N36:N42)</f>
        <v>12120.5178557537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3">
        <f>'900.2'!N78</f>
        <v>1196.1988873534474</v>
      </c>
      <c r="M59" s="904"/>
      <c r="N59" s="296">
        <f>K59*L59</f>
        <v>251.20176634422396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51"/>
    </row>
    <row r="65" spans="1:15" ht="15" thickBot="1">
      <c r="B65" s="905" t="s">
        <v>1037</v>
      </c>
      <c r="C65" s="859"/>
      <c r="D65" s="859"/>
      <c r="E65" s="859"/>
      <c r="F65" s="859"/>
      <c r="G65" s="859"/>
      <c r="H65" s="859"/>
      <c r="I65" s="859"/>
      <c r="J65" s="859"/>
      <c r="K65" s="859"/>
      <c r="L65" s="859"/>
      <c r="M65" s="860"/>
      <c r="N65" s="110">
        <f>N59+N60+N61+N62+N63</f>
        <v>251.20176634422396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1160.6183001386364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13532.33792223656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2706.4675844473122</v>
      </c>
      <c r="M83" s="852"/>
      <c r="N83" s="57"/>
    </row>
    <row r="84" spans="1:14">
      <c r="B84" s="95" t="s">
        <v>1057</v>
      </c>
      <c r="C84" s="96"/>
      <c r="D84" s="96"/>
      <c r="E84" s="96"/>
      <c r="F84" s="96"/>
      <c r="G84" s="96"/>
      <c r="H84" s="96"/>
      <c r="I84" s="93"/>
      <c r="J84" s="94"/>
      <c r="K84" s="313">
        <v>0.05</v>
      </c>
      <c r="L84" s="851">
        <f>N78*K84</f>
        <v>676.61689611182805</v>
      </c>
      <c r="M84" s="852"/>
      <c r="N84" s="57"/>
    </row>
    <row r="85" spans="1:14" ht="15" thickBot="1">
      <c r="B85" s="97" t="s">
        <v>1058</v>
      </c>
      <c r="C85" s="98"/>
      <c r="D85" s="98"/>
      <c r="E85" s="98"/>
      <c r="F85" s="98"/>
      <c r="G85" s="98"/>
      <c r="H85" s="98"/>
      <c r="I85" s="99"/>
      <c r="J85" s="100"/>
      <c r="K85" s="314">
        <v>0.05</v>
      </c>
      <c r="L85" s="853">
        <f>N78*K85</f>
        <v>676.61689611182805</v>
      </c>
      <c r="M85" s="854"/>
      <c r="N85" s="57"/>
    </row>
    <row r="86" spans="1:14" ht="15" thickBot="1">
      <c r="B86" s="816" t="s">
        <v>1037</v>
      </c>
      <c r="C86" s="817"/>
      <c r="D86" s="817"/>
      <c r="E86" s="817"/>
      <c r="F86" s="817"/>
      <c r="G86" s="817"/>
      <c r="H86" s="817"/>
      <c r="I86" s="817"/>
      <c r="J86" s="817"/>
      <c r="K86" s="817"/>
      <c r="L86" s="817"/>
      <c r="M86" s="818"/>
      <c r="N86" s="58">
        <f>L83+L84+L85</f>
        <v>4059.7013766709688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17592.03929890753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34"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180</v>
      </c>
      <c r="B36" s="865" t="str">
        <f>VLOOKUP(A36,EQUIPOS!A6:D154,3,FALSE)</f>
        <v>Compresor 120 HP, con martillo.</v>
      </c>
      <c r="C36" s="866"/>
      <c r="D36" s="866"/>
      <c r="E36" s="866"/>
      <c r="F36" s="866"/>
      <c r="G36" s="866"/>
      <c r="H36" s="867"/>
      <c r="I36" s="276"/>
      <c r="J36" s="277"/>
      <c r="K36" s="278">
        <f>VLOOKUP(A36,EQUIPOS!A6:D161,4,FALSE)</f>
        <v>70171.330980817947</v>
      </c>
      <c r="L36" s="279"/>
      <c r="M36" s="280">
        <v>20</v>
      </c>
      <c r="N36" s="281">
        <f>K36/M36</f>
        <v>3508.5665490408974</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63.834006507624999</v>
      </c>
    </row>
    <row r="43" spans="1:14" ht="15" thickBot="1">
      <c r="B43" s="816" t="s">
        <v>1037</v>
      </c>
      <c r="C43" s="817"/>
      <c r="D43" s="817"/>
      <c r="E43" s="817"/>
      <c r="F43" s="817"/>
      <c r="G43" s="817"/>
      <c r="H43" s="817"/>
      <c r="I43" s="817"/>
      <c r="J43" s="817"/>
      <c r="K43" s="817"/>
      <c r="L43" s="817"/>
      <c r="M43" s="818"/>
      <c r="N43" s="105">
        <f>SUM(N36:N42)</f>
        <v>3572.4005555485223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3">
        <f>'900.2'!N78</f>
        <v>1196.1988873534474</v>
      </c>
      <c r="M59" s="904"/>
      <c r="N59" s="296">
        <f>K59*L59</f>
        <v>95.695910988275799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95.695910988275799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638.34006507624997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4306.4365316130479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861.28730632260965</v>
      </c>
      <c r="M83" s="852"/>
      <c r="N83" s="57"/>
    </row>
    <row r="84" spans="1:14">
      <c r="B84" s="95" t="s">
        <v>1057</v>
      </c>
      <c r="C84" s="96"/>
      <c r="D84" s="96"/>
      <c r="E84" s="96"/>
      <c r="F84" s="96"/>
      <c r="G84" s="96"/>
      <c r="H84" s="96"/>
      <c r="I84" s="93"/>
      <c r="J84" s="94"/>
      <c r="K84" s="313">
        <v>0.05</v>
      </c>
      <c r="L84" s="851">
        <f>N78*K84</f>
        <v>215.32182658065241</v>
      </c>
      <c r="M84" s="852"/>
      <c r="N84" s="57"/>
    </row>
    <row r="85" spans="1:14" ht="15" thickBot="1">
      <c r="B85" s="97" t="s">
        <v>1058</v>
      </c>
      <c r="C85" s="98"/>
      <c r="D85" s="98"/>
      <c r="E85" s="98"/>
      <c r="F85" s="98"/>
      <c r="G85" s="98"/>
      <c r="H85" s="98"/>
      <c r="I85" s="99"/>
      <c r="J85" s="100"/>
      <c r="K85" s="314">
        <v>0.05</v>
      </c>
      <c r="L85" s="853">
        <f>N78*K85</f>
        <v>215.32182658065241</v>
      </c>
      <c r="M85" s="854"/>
      <c r="N85" s="57"/>
    </row>
    <row r="86" spans="1:14" ht="15" thickBot="1">
      <c r="B86" s="816" t="s">
        <v>1037</v>
      </c>
      <c r="C86" s="817"/>
      <c r="D86" s="817"/>
      <c r="E86" s="817"/>
      <c r="F86" s="817"/>
      <c r="G86" s="817"/>
      <c r="H86" s="817"/>
      <c r="I86" s="817"/>
      <c r="J86" s="817"/>
      <c r="K86" s="817"/>
      <c r="L86" s="817"/>
      <c r="M86" s="818"/>
      <c r="N86" s="58">
        <f>L83+L84+L85</f>
        <v>1291.9309594839144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5598.3674910969621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195</v>
      </c>
      <c r="B36" s="865" t="str">
        <f>VLOOKUP(A36,EQUIPOS!A6:D154,3,FALSE)</f>
        <v xml:space="preserve">Equipo de oxicorte, Capacidad de corte: hasta 6´´ (152mm) </v>
      </c>
      <c r="C36" s="866"/>
      <c r="D36" s="866"/>
      <c r="E36" s="866"/>
      <c r="F36" s="866"/>
      <c r="G36" s="866"/>
      <c r="H36" s="867"/>
      <c r="I36" s="276"/>
      <c r="J36" s="277"/>
      <c r="K36" s="278">
        <f>VLOOKUP(A36,EQUIPOS!A6:D161,4,FALSE)</f>
        <v>9080.6667431704154</v>
      </c>
      <c r="L36" s="279"/>
      <c r="M36" s="280">
        <v>321</v>
      </c>
      <c r="N36" s="281">
        <f>K36/M36</f>
        <v>28.28868144289849</v>
      </c>
    </row>
    <row r="37" spans="1:14">
      <c r="A37" t="s">
        <v>248</v>
      </c>
      <c r="B37" s="865" t="str">
        <f>VLOOKUP(A37,EQUIPOS!A7:D154,3,FALSE)</f>
        <v>Grúa telescópica de 50 Ton.</v>
      </c>
      <c r="C37" s="866"/>
      <c r="D37" s="866"/>
      <c r="E37" s="866"/>
      <c r="F37" s="866"/>
      <c r="G37" s="866"/>
      <c r="H37" s="867"/>
      <c r="I37" s="276"/>
      <c r="J37" s="277"/>
      <c r="K37" s="278">
        <f>VLOOKUP(A37,EQUIPOS!A7:D162,4,FALSE)</f>
        <v>295504.59158409829</v>
      </c>
      <c r="L37" s="279"/>
      <c r="M37" s="280">
        <v>321</v>
      </c>
      <c r="N37" s="281">
        <f>K37/M37</f>
        <v>920.57505166385761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15.908786668566979</v>
      </c>
    </row>
    <row r="43" spans="1:14" ht="15" thickBot="1">
      <c r="B43" s="816" t="s">
        <v>1037</v>
      </c>
      <c r="C43" s="817"/>
      <c r="D43" s="817"/>
      <c r="E43" s="817"/>
      <c r="F43" s="817"/>
      <c r="G43" s="817"/>
      <c r="H43" s="817"/>
      <c r="I43" s="817"/>
      <c r="J43" s="817"/>
      <c r="K43" s="817"/>
      <c r="L43" s="817"/>
      <c r="M43" s="818"/>
      <c r="N43" s="105">
        <f>SUM(N36:N42)</f>
        <v>964.77251977532308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3">
        <f>VLOOKUP(A59,TRANSPORTE!A5:D120,4,FALSE)</f>
        <v>0.43</v>
      </c>
      <c r="M59" s="904"/>
      <c r="N59" s="296">
        <f>K59*L59</f>
        <v>0.43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0.43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159.08786668566978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1124.2903864609927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224.85807729219857</v>
      </c>
      <c r="M83" s="852"/>
      <c r="N83" s="57"/>
    </row>
    <row r="84" spans="1:14">
      <c r="B84" s="95" t="s">
        <v>1057</v>
      </c>
      <c r="C84" s="96"/>
      <c r="D84" s="96"/>
      <c r="E84" s="96"/>
      <c r="F84" s="96"/>
      <c r="G84" s="96"/>
      <c r="H84" s="96"/>
      <c r="I84" s="93"/>
      <c r="J84" s="94"/>
      <c r="K84" s="313">
        <v>0.05</v>
      </c>
      <c r="L84" s="851">
        <f>N78*K84</f>
        <v>56.214519323049643</v>
      </c>
      <c r="M84" s="852"/>
      <c r="N84" s="57"/>
    </row>
    <row r="85" spans="1:14" ht="15" thickBot="1">
      <c r="B85" s="97" t="s">
        <v>1058</v>
      </c>
      <c r="C85" s="98"/>
      <c r="D85" s="98"/>
      <c r="E85" s="98"/>
      <c r="F85" s="98"/>
      <c r="G85" s="98"/>
      <c r="H85" s="98"/>
      <c r="I85" s="99"/>
      <c r="J85" s="100"/>
      <c r="K85" s="314">
        <v>0.05</v>
      </c>
      <c r="L85" s="853">
        <f>N78*K85</f>
        <v>56.214519323049643</v>
      </c>
      <c r="M85" s="854"/>
      <c r="N85" s="57"/>
    </row>
    <row r="86" spans="1:14" ht="15" thickBot="1">
      <c r="B86" s="816" t="s">
        <v>1037</v>
      </c>
      <c r="C86" s="817"/>
      <c r="D86" s="817"/>
      <c r="E86" s="817"/>
      <c r="F86" s="817"/>
      <c r="G86" s="817"/>
      <c r="H86" s="817"/>
      <c r="I86" s="817"/>
      <c r="J86" s="817"/>
      <c r="K86" s="817"/>
      <c r="L86" s="817"/>
      <c r="M86" s="818"/>
      <c r="N86" s="58">
        <f>L83+L84+L85</f>
        <v>337.28711593829792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1461.5775023992906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273</v>
      </c>
      <c r="B36" s="865" t="str">
        <f>VLOOKUP(A36,EQUIPOS!A6:D154,3,FALSE)</f>
        <v>Motosierra, 93.6 cm3 - 7.1 HP, 45-90 cm - 7.9 kg</v>
      </c>
      <c r="C36" s="866"/>
      <c r="D36" s="866"/>
      <c r="E36" s="866"/>
      <c r="F36" s="866"/>
      <c r="G36" s="866"/>
      <c r="H36" s="867"/>
      <c r="I36" s="276"/>
      <c r="J36" s="277"/>
      <c r="K36" s="278">
        <f>VLOOKUP(A36,EQUIPOS!A6:D161,4,FALSE)</f>
        <v>4852.435223311335</v>
      </c>
      <c r="L36" s="279"/>
      <c r="M36" s="280">
        <v>3</v>
      </c>
      <c r="N36" s="281">
        <f>K36/M36</f>
        <v>1617.4784077704451</v>
      </c>
    </row>
    <row r="37" spans="1:14">
      <c r="A37" s="214" t="s">
        <v>312</v>
      </c>
      <c r="B37" s="865" t="str">
        <f>VLOOKUP(A37,EQUIPOS!A7:D154,3,FALSE)</f>
        <v>Retroexcavadora sobre oruga, potencia 138 HP, balde de 1,5 m3.</v>
      </c>
      <c r="C37" s="866"/>
      <c r="D37" s="866"/>
      <c r="E37" s="866"/>
      <c r="F37" s="866"/>
      <c r="G37" s="866"/>
      <c r="H37" s="867"/>
      <c r="I37" s="276"/>
      <c r="J37" s="277"/>
      <c r="K37" s="278">
        <f>VLOOKUP(A37,EQUIPOS!A7:D162,4,FALSE)</f>
        <v>183914.06990604027</v>
      </c>
      <c r="L37" s="279"/>
      <c r="M37" s="280">
        <v>3</v>
      </c>
      <c r="N37" s="281">
        <f>K37/M37</f>
        <v>61304.68996868009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638.34006507625008</v>
      </c>
    </row>
    <row r="43" spans="1:14" ht="15" thickBot="1">
      <c r="B43" s="816" t="s">
        <v>1037</v>
      </c>
      <c r="C43" s="817"/>
      <c r="D43" s="817"/>
      <c r="E43" s="817"/>
      <c r="F43" s="817"/>
      <c r="G43" s="817"/>
      <c r="H43" s="817"/>
      <c r="I43" s="817"/>
      <c r="J43" s="817"/>
      <c r="K43" s="817"/>
      <c r="L43" s="817"/>
      <c r="M43" s="818"/>
      <c r="N43" s="105">
        <f>SUM(N36:N42)</f>
        <v>63560.508441526785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3">
        <f>VLOOKUP(A59,TRANSPORTE!A5:D94,4,FALSE)</f>
        <v>1313</v>
      </c>
      <c r="M59" s="904"/>
      <c r="N59" s="296">
        <f>K59*L59</f>
        <v>7878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7878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84205.309743051796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16841.061948610361</v>
      </c>
      <c r="M83" s="852"/>
      <c r="N83" s="57"/>
    </row>
    <row r="84" spans="1:14">
      <c r="B84" s="95" t="s">
        <v>1057</v>
      </c>
      <c r="C84" s="96"/>
      <c r="D84" s="96"/>
      <c r="E84" s="96"/>
      <c r="F84" s="96"/>
      <c r="G84" s="96"/>
      <c r="H84" s="96"/>
      <c r="I84" s="93"/>
      <c r="J84" s="94"/>
      <c r="K84" s="313">
        <v>0.05</v>
      </c>
      <c r="L84" s="851">
        <f>N78*K84</f>
        <v>4210.2654871525901</v>
      </c>
      <c r="M84" s="852"/>
      <c r="N84" s="57"/>
    </row>
    <row r="85" spans="1:14" ht="15" thickBot="1">
      <c r="B85" s="97" t="s">
        <v>1058</v>
      </c>
      <c r="C85" s="98"/>
      <c r="D85" s="98"/>
      <c r="E85" s="98"/>
      <c r="F85" s="98"/>
      <c r="G85" s="98"/>
      <c r="H85" s="98"/>
      <c r="I85" s="99"/>
      <c r="J85" s="100"/>
      <c r="K85" s="314">
        <v>0.05</v>
      </c>
      <c r="L85" s="853">
        <f>N78*K85</f>
        <v>4210.2654871525901</v>
      </c>
      <c r="M85" s="854"/>
      <c r="N85" s="57"/>
    </row>
    <row r="86" spans="1:14" ht="15" thickBot="1">
      <c r="B86" s="816" t="s">
        <v>1037</v>
      </c>
      <c r="C86" s="817"/>
      <c r="D86" s="817"/>
      <c r="E86" s="817"/>
      <c r="F86" s="817"/>
      <c r="G86" s="817"/>
      <c r="H86" s="817"/>
      <c r="I86" s="817"/>
      <c r="J86" s="817"/>
      <c r="K86" s="817"/>
      <c r="L86" s="817"/>
      <c r="M86" s="818"/>
      <c r="N86" s="58">
        <f>L83+L84+L85</f>
        <v>25261.592922915537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109466.90266596733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7.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195</v>
      </c>
      <c r="B36" s="865" t="str">
        <f>VLOOKUP(A36,EQUIPOS!A6:D154,3,FALSE)</f>
        <v xml:space="preserve">Equipo de oxicorte, Capacidad de corte: hasta 6´´ (152mm) </v>
      </c>
      <c r="C36" s="866"/>
      <c r="D36" s="866"/>
      <c r="E36" s="866"/>
      <c r="F36" s="866"/>
      <c r="G36" s="866"/>
      <c r="H36" s="867"/>
      <c r="I36" s="276"/>
      <c r="J36" s="277"/>
      <c r="K36" s="278">
        <f>VLOOKUP(A36,EQUIPOS!A6:D161,4,FALSE)</f>
        <v>9080.6667431704154</v>
      </c>
      <c r="L36" s="279"/>
      <c r="M36" s="280">
        <v>4</v>
      </c>
      <c r="N36" s="281">
        <f>K36/M36</f>
        <v>2270.1666857926039</v>
      </c>
    </row>
    <row r="37" spans="1:14">
      <c r="A37" s="114" t="s">
        <v>248</v>
      </c>
      <c r="B37" s="865" t="str">
        <f>VLOOKUP(A37,EQUIPOS!A7:D154,3,FALSE)</f>
        <v>Grúa telescópica de 50 Ton.</v>
      </c>
      <c r="C37" s="866"/>
      <c r="D37" s="866"/>
      <c r="E37" s="866"/>
      <c r="F37" s="866"/>
      <c r="G37" s="866"/>
      <c r="H37" s="867"/>
      <c r="I37" s="276"/>
      <c r="J37" s="277"/>
      <c r="K37" s="278">
        <f>VLOOKUP(A37,EQUIPOS!A7:D162,4,FALSE)</f>
        <v>295504.59158409829</v>
      </c>
      <c r="L37" s="279"/>
      <c r="M37" s="280">
        <v>4</v>
      </c>
      <c r="N37" s="281">
        <f>K37/M37</f>
        <v>73876.147896024573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957.5100976143749</v>
      </c>
    </row>
    <row r="43" spans="1:14" ht="15" thickBot="1">
      <c r="B43" s="816" t="s">
        <v>1037</v>
      </c>
      <c r="C43" s="817"/>
      <c r="D43" s="817"/>
      <c r="E43" s="817"/>
      <c r="F43" s="817"/>
      <c r="G43" s="817"/>
      <c r="H43" s="817"/>
      <c r="I43" s="817"/>
      <c r="J43" s="817"/>
      <c r="K43" s="817"/>
      <c r="L43" s="817"/>
      <c r="M43" s="818"/>
      <c r="N43" s="105">
        <f>SUM(N36:N42)</f>
        <v>77103.824679431549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3">
        <f>VLOOKUP(A59,TRANSPORTE!A5:D117,4,FALSE)</f>
        <v>0.43001941087091766</v>
      </c>
      <c r="M59" s="904"/>
      <c r="N59" s="296">
        <f>K59*L59</f>
        <v>0.43001941087091766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0.43001941087091766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9575.100976143749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86679.35567498616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17335.871134997233</v>
      </c>
      <c r="M83" s="852"/>
      <c r="N83" s="57"/>
    </row>
    <row r="84" spans="1:14">
      <c r="B84" s="95" t="s">
        <v>1057</v>
      </c>
      <c r="C84" s="96"/>
      <c r="D84" s="96"/>
      <c r="E84" s="96"/>
      <c r="F84" s="96"/>
      <c r="G84" s="96"/>
      <c r="H84" s="96"/>
      <c r="I84" s="93"/>
      <c r="J84" s="94"/>
      <c r="K84" s="313">
        <v>0.05</v>
      </c>
      <c r="L84" s="851">
        <f>N78*K84</f>
        <v>4333.9677837493082</v>
      </c>
      <c r="M84" s="852"/>
      <c r="N84" s="57"/>
    </row>
    <row r="85" spans="1:14" ht="15" thickBot="1">
      <c r="B85" s="97" t="s">
        <v>1058</v>
      </c>
      <c r="C85" s="98"/>
      <c r="D85" s="98"/>
      <c r="E85" s="98"/>
      <c r="F85" s="98"/>
      <c r="G85" s="98"/>
      <c r="H85" s="98"/>
      <c r="I85" s="99"/>
      <c r="J85" s="100"/>
      <c r="K85" s="314">
        <v>0.05</v>
      </c>
      <c r="L85" s="853">
        <f>N78*K85</f>
        <v>4333.9677837493082</v>
      </c>
      <c r="M85" s="854"/>
      <c r="N85" s="57"/>
    </row>
    <row r="86" spans="1:14" ht="15" thickBot="1">
      <c r="B86" s="816" t="s">
        <v>1037</v>
      </c>
      <c r="C86" s="817"/>
      <c r="D86" s="817"/>
      <c r="E86" s="817"/>
      <c r="F86" s="817"/>
      <c r="G86" s="817"/>
      <c r="H86" s="817"/>
      <c r="I86" s="817"/>
      <c r="J86" s="817"/>
      <c r="K86" s="817"/>
      <c r="L86" s="817"/>
      <c r="M86" s="818"/>
      <c r="N86" s="58">
        <f>L83+L84+L85</f>
        <v>26003.806702495847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112683.162377482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307</v>
      </c>
      <c r="B36" s="865" t="str">
        <f>VLOOKUP(A36,EQUIPOS!A6:D154,3,FALSE)</f>
        <v>Retroexcavadora, Potencia en el Volante 78 HP 2200 RPM</v>
      </c>
      <c r="C36" s="866"/>
      <c r="D36" s="866"/>
      <c r="E36" s="866"/>
      <c r="F36" s="866"/>
      <c r="G36" s="866"/>
      <c r="H36" s="867"/>
      <c r="I36" s="276"/>
      <c r="J36" s="277"/>
      <c r="K36" s="278">
        <f>VLOOKUP(A36,EQUIPOS!A6:D161,4,FALSE)</f>
        <v>81814.602921138183</v>
      </c>
      <c r="L36" s="279"/>
      <c r="M36" s="280">
        <v>5</v>
      </c>
      <c r="N36" s="281">
        <f>K36/M36</f>
        <v>16362.920584227637</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102.1344104122</v>
      </c>
    </row>
    <row r="43" spans="1:14" ht="15" thickBot="1">
      <c r="B43" s="816" t="s">
        <v>1037</v>
      </c>
      <c r="C43" s="817"/>
      <c r="D43" s="817"/>
      <c r="E43" s="817"/>
      <c r="F43" s="817"/>
      <c r="G43" s="817"/>
      <c r="H43" s="817"/>
      <c r="I43" s="817"/>
      <c r="J43" s="817"/>
      <c r="K43" s="817"/>
      <c r="L43" s="817"/>
      <c r="M43" s="818"/>
      <c r="N43" s="105">
        <f>SUM(N36:N42)</f>
        <v>16465.054994639839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3">
        <f>VLOOKUP(A59,TRANSPORTE!A5:D94,4,FALSE)</f>
        <v>1313</v>
      </c>
      <c r="M59" s="904"/>
      <c r="N59" s="296">
        <f>K59*L59</f>
        <v>921.726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921.726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5106.7205206099998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22493.501515249838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4498.7003030499682</v>
      </c>
      <c r="M83" s="852"/>
      <c r="N83" s="57"/>
    </row>
    <row r="84" spans="1:14">
      <c r="B84" s="95" t="s">
        <v>1057</v>
      </c>
      <c r="C84" s="96"/>
      <c r="D84" s="96"/>
      <c r="E84" s="96"/>
      <c r="F84" s="96"/>
      <c r="G84" s="96"/>
      <c r="H84" s="96"/>
      <c r="I84" s="93"/>
      <c r="J84" s="94"/>
      <c r="K84" s="313">
        <v>0.05</v>
      </c>
      <c r="L84" s="851">
        <f>N78*K84</f>
        <v>1124.675075762492</v>
      </c>
      <c r="M84" s="852"/>
      <c r="N84" s="57"/>
    </row>
    <row r="85" spans="1:14" ht="15" thickBot="1">
      <c r="B85" s="97" t="s">
        <v>1058</v>
      </c>
      <c r="C85" s="98"/>
      <c r="D85" s="98"/>
      <c r="E85" s="98"/>
      <c r="F85" s="98"/>
      <c r="G85" s="98"/>
      <c r="H85" s="98"/>
      <c r="I85" s="99"/>
      <c r="J85" s="100"/>
      <c r="K85" s="314">
        <v>0.05</v>
      </c>
      <c r="L85" s="853">
        <f>N78*K85</f>
        <v>1124.675075762492</v>
      </c>
      <c r="M85" s="854"/>
      <c r="N85" s="57"/>
    </row>
    <row r="86" spans="1:14" ht="15" thickBot="1">
      <c r="B86" s="816" t="s">
        <v>1037</v>
      </c>
      <c r="C86" s="817"/>
      <c r="D86" s="817"/>
      <c r="E86" s="817"/>
      <c r="F86" s="817"/>
      <c r="G86" s="817"/>
      <c r="H86" s="817"/>
      <c r="I86" s="817"/>
      <c r="J86" s="817"/>
      <c r="K86" s="817"/>
      <c r="L86" s="817"/>
      <c r="M86" s="818"/>
      <c r="N86" s="58">
        <f>L83+L84+L85</f>
        <v>6748.0504545749527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29241.551969824792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307</v>
      </c>
      <c r="B36" s="865" t="str">
        <f>VLOOKUP(A36,EQUIPOS!A6:D154,3,FALSE)</f>
        <v>Retroexcavadora, Potencia en el Volante 78 HP 2200 RPM</v>
      </c>
      <c r="C36" s="866"/>
      <c r="D36" s="866"/>
      <c r="E36" s="866"/>
      <c r="F36" s="866"/>
      <c r="G36" s="866"/>
      <c r="H36" s="867"/>
      <c r="I36" s="276"/>
      <c r="J36" s="277"/>
      <c r="K36" s="278">
        <f>VLOOKUP(A36,EQUIPOS!A6:D161,4,FALSE)</f>
        <v>81814.602921138183</v>
      </c>
      <c r="L36" s="279"/>
      <c r="M36" s="280">
        <v>4</v>
      </c>
      <c r="N36" s="281">
        <f>K36/M36</f>
        <v>20453.650730284546</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63.834006507624999</v>
      </c>
    </row>
    <row r="43" spans="1:14" ht="15" thickBot="1">
      <c r="B43" s="816" t="s">
        <v>1037</v>
      </c>
      <c r="C43" s="817"/>
      <c r="D43" s="817"/>
      <c r="E43" s="817"/>
      <c r="F43" s="817"/>
      <c r="G43" s="817"/>
      <c r="H43" s="817"/>
      <c r="I43" s="817"/>
      <c r="J43" s="817"/>
      <c r="K43" s="817"/>
      <c r="L43" s="817"/>
      <c r="M43" s="818"/>
      <c r="N43" s="105">
        <f>SUM(N36:N42)</f>
        <v>20517.484736792172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3">
        <f>VLOOKUP(A59,TRANSPORTE!A5:D94,4,FALSE)</f>
        <v>1313</v>
      </c>
      <c r="M59" s="904"/>
      <c r="N59" s="296">
        <f>K59*L59</f>
        <v>3978.39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3978.39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3191.70032538125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27687.575062173422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5537.5150124346846</v>
      </c>
      <c r="M83" s="852"/>
      <c r="N83" s="57"/>
    </row>
    <row r="84" spans="1:14">
      <c r="B84" s="95" t="s">
        <v>1057</v>
      </c>
      <c r="C84" s="96"/>
      <c r="D84" s="96"/>
      <c r="E84" s="96"/>
      <c r="F84" s="96"/>
      <c r="G84" s="96"/>
      <c r="H84" s="96"/>
      <c r="I84" s="93"/>
      <c r="J84" s="94"/>
      <c r="K84" s="313">
        <v>0.05</v>
      </c>
      <c r="L84" s="851">
        <f>N78*K84</f>
        <v>1384.3787531086712</v>
      </c>
      <c r="M84" s="852"/>
      <c r="N84" s="57"/>
    </row>
    <row r="85" spans="1:14" ht="15" thickBot="1">
      <c r="B85" s="97" t="s">
        <v>1058</v>
      </c>
      <c r="C85" s="98"/>
      <c r="D85" s="98"/>
      <c r="E85" s="98"/>
      <c r="F85" s="98"/>
      <c r="G85" s="98"/>
      <c r="H85" s="98"/>
      <c r="I85" s="99"/>
      <c r="J85" s="100"/>
      <c r="K85" s="314">
        <v>0.05</v>
      </c>
      <c r="L85" s="853">
        <f>N78*K85</f>
        <v>1384.3787531086712</v>
      </c>
      <c r="M85" s="854"/>
      <c r="N85" s="57"/>
    </row>
    <row r="86" spans="1:14" ht="15" thickBot="1">
      <c r="B86" s="816" t="s">
        <v>1037</v>
      </c>
      <c r="C86" s="817"/>
      <c r="D86" s="817"/>
      <c r="E86" s="817"/>
      <c r="F86" s="817"/>
      <c r="G86" s="817"/>
      <c r="H86" s="817"/>
      <c r="I86" s="817"/>
      <c r="J86" s="817"/>
      <c r="K86" s="817"/>
      <c r="L86" s="817"/>
      <c r="M86" s="818"/>
      <c r="N86" s="58">
        <f>L83+L84+L85</f>
        <v>8306.2725186520274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35993.847580825452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c r="B36" s="865"/>
      <c r="C36" s="866"/>
      <c r="D36" s="866"/>
      <c r="E36" s="866"/>
      <c r="F36" s="866"/>
      <c r="G36" s="866"/>
      <c r="H36" s="867"/>
      <c r="I36" s="276"/>
      <c r="J36" s="277"/>
      <c r="K36" s="278"/>
      <c r="L36" s="279"/>
      <c r="M36" s="280"/>
      <c r="N36" s="281"/>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136.17921388293334</v>
      </c>
    </row>
    <row r="43" spans="1:14" ht="15" thickBot="1">
      <c r="B43" s="816" t="s">
        <v>1037</v>
      </c>
      <c r="C43" s="817"/>
      <c r="D43" s="817"/>
      <c r="E43" s="817"/>
      <c r="F43" s="817"/>
      <c r="G43" s="817"/>
      <c r="H43" s="817"/>
      <c r="I43" s="817"/>
      <c r="J43" s="817"/>
      <c r="K43" s="817"/>
      <c r="L43" s="817"/>
      <c r="M43" s="818"/>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1361.7921388293332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299.59427054245333</v>
      </c>
      <c r="M83" s="852"/>
      <c r="N83" s="57"/>
    </row>
    <row r="84" spans="1:14">
      <c r="B84" s="95" t="s">
        <v>1057</v>
      </c>
      <c r="C84" s="96"/>
      <c r="D84" s="96"/>
      <c r="E84" s="96"/>
      <c r="F84" s="96"/>
      <c r="G84" s="96"/>
      <c r="H84" s="96"/>
      <c r="I84" s="93"/>
      <c r="J84" s="94"/>
      <c r="K84" s="313">
        <v>0.05</v>
      </c>
      <c r="L84" s="851">
        <f>N78*K84</f>
        <v>74.898567635613333</v>
      </c>
      <c r="M84" s="852"/>
      <c r="N84" s="57"/>
    </row>
    <row r="85" spans="1:14" ht="15" thickBot="1">
      <c r="B85" s="97" t="s">
        <v>1058</v>
      </c>
      <c r="C85" s="98"/>
      <c r="D85" s="98"/>
      <c r="E85" s="98"/>
      <c r="F85" s="98"/>
      <c r="G85" s="98"/>
      <c r="H85" s="98"/>
      <c r="I85" s="99"/>
      <c r="J85" s="100"/>
      <c r="K85" s="314">
        <v>0.05</v>
      </c>
      <c r="L85" s="853">
        <f>N78*K85</f>
        <v>74.898567635613333</v>
      </c>
      <c r="M85" s="854"/>
      <c r="N85" s="57"/>
    </row>
    <row r="86" spans="1:14" ht="15" thickBot="1">
      <c r="B86" s="816" t="s">
        <v>1037</v>
      </c>
      <c r="C86" s="817"/>
      <c r="D86" s="817"/>
      <c r="E86" s="817"/>
      <c r="F86" s="817"/>
      <c r="G86" s="817"/>
      <c r="H86" s="817"/>
      <c r="I86" s="817"/>
      <c r="J86" s="817"/>
      <c r="K86" s="817"/>
      <c r="L86" s="817"/>
      <c r="M86" s="818"/>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310</v>
      </c>
      <c r="B36" s="865" t="str">
        <f>VLOOKUP(A36,EQUIPOS!A6:D154,3,FALSE)</f>
        <v>Retroexcavadora A25C</v>
      </c>
      <c r="C36" s="866"/>
      <c r="D36" s="866"/>
      <c r="E36" s="866"/>
      <c r="F36" s="866"/>
      <c r="G36" s="866"/>
      <c r="H36" s="867"/>
      <c r="I36" s="276"/>
      <c r="J36" s="277"/>
      <c r="K36" s="278">
        <f>VLOOKUP(A36,EQUIPOS!A6:D163,4,FALSE)</f>
        <v>112297.1986699558</v>
      </c>
      <c r="L36" s="279"/>
      <c r="M36" s="280">
        <v>3</v>
      </c>
      <c r="N36" s="281">
        <f>K36/M36</f>
        <v>37432.399556651937</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85.112008676833341</v>
      </c>
    </row>
    <row r="43" spans="1:14" ht="15" thickBot="1">
      <c r="B43" s="816" t="s">
        <v>1037</v>
      </c>
      <c r="C43" s="817"/>
      <c r="D43" s="817"/>
      <c r="E43" s="817"/>
      <c r="F43" s="817"/>
      <c r="G43" s="817"/>
      <c r="H43" s="817"/>
      <c r="I43" s="817"/>
      <c r="J43" s="817"/>
      <c r="K43" s="817"/>
      <c r="L43" s="817"/>
      <c r="M43" s="818"/>
      <c r="N43" s="105">
        <f>SUM(N36:N42)</f>
        <v>37517.511565328772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3">
        <f>VLOOKUP(A59,TRANSPORTE!A6:D117,4,FALSE)</f>
        <v>1313</v>
      </c>
      <c r="M59" s="904"/>
      <c r="N59" s="296">
        <f>K59*L59</f>
        <v>2232.1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2232.1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8511.2008676833339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48260.812433012106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9652.1624866024213</v>
      </c>
      <c r="M83" s="852"/>
      <c r="N83" s="57"/>
    </row>
    <row r="84" spans="1:14">
      <c r="B84" s="95" t="s">
        <v>1057</v>
      </c>
      <c r="C84" s="96"/>
      <c r="D84" s="96"/>
      <c r="E84" s="96"/>
      <c r="F84" s="96"/>
      <c r="G84" s="96"/>
      <c r="H84" s="96"/>
      <c r="I84" s="93"/>
      <c r="J84" s="94"/>
      <c r="K84" s="313">
        <v>0.05</v>
      </c>
      <c r="L84" s="851">
        <f>N78*K84</f>
        <v>2413.0406216506053</v>
      </c>
      <c r="M84" s="852"/>
      <c r="N84" s="57"/>
    </row>
    <row r="85" spans="1:14" ht="15" thickBot="1">
      <c r="B85" s="97" t="s">
        <v>1058</v>
      </c>
      <c r="C85" s="98"/>
      <c r="D85" s="98"/>
      <c r="E85" s="98"/>
      <c r="F85" s="98"/>
      <c r="G85" s="98"/>
      <c r="H85" s="98"/>
      <c r="I85" s="99"/>
      <c r="J85" s="100"/>
      <c r="K85" s="314">
        <v>0.05</v>
      </c>
      <c r="L85" s="853">
        <f>N78*K85</f>
        <v>2413.0406216506053</v>
      </c>
      <c r="M85" s="854"/>
      <c r="N85" s="57"/>
    </row>
    <row r="86" spans="1:14" ht="15" thickBot="1">
      <c r="B86" s="816" t="s">
        <v>1037</v>
      </c>
      <c r="C86" s="817"/>
      <c r="D86" s="817"/>
      <c r="E86" s="817"/>
      <c r="F86" s="817"/>
      <c r="G86" s="817"/>
      <c r="H86" s="817"/>
      <c r="I86" s="817"/>
      <c r="J86" s="817"/>
      <c r="K86" s="817"/>
      <c r="L86" s="817"/>
      <c r="M86" s="818"/>
      <c r="N86" s="58">
        <f>L83+L84+L85</f>
        <v>14478.243729903632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62739.056162915738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5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310</v>
      </c>
      <c r="B36" s="865" t="str">
        <f>VLOOKUP(A36,EQUIPOS!A6:D154,3,FALSE)</f>
        <v>Retroexcavadora A25C</v>
      </c>
      <c r="C36" s="866"/>
      <c r="D36" s="866"/>
      <c r="E36" s="866"/>
      <c r="F36" s="866"/>
      <c r="G36" s="866"/>
      <c r="H36" s="867"/>
      <c r="I36" s="276"/>
      <c r="J36" s="277"/>
      <c r="K36" s="278">
        <f>VLOOKUP(A36,EQUIPOS!A6:D163,4,FALSE)</f>
        <v>112297.1986699558</v>
      </c>
      <c r="L36" s="279"/>
      <c r="M36" s="280">
        <v>3</v>
      </c>
      <c r="N36" s="281">
        <f>K36/M36</f>
        <v>37432.399556651937</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85.112008676833341</v>
      </c>
    </row>
    <row r="43" spans="1:14" ht="15" thickBot="1">
      <c r="B43" s="816" t="s">
        <v>1037</v>
      </c>
      <c r="C43" s="817"/>
      <c r="D43" s="817"/>
      <c r="E43" s="817"/>
      <c r="F43" s="817"/>
      <c r="G43" s="817"/>
      <c r="H43" s="817"/>
      <c r="I43" s="817"/>
      <c r="J43" s="817"/>
      <c r="K43" s="817"/>
      <c r="L43" s="817"/>
      <c r="M43" s="818"/>
      <c r="N43" s="105">
        <f>SUM(N36:N42)</f>
        <v>37517.511565328772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3">
        <f>VLOOKUP(A59,TRANSPORTE!A6:D117,4,FALSE)</f>
        <v>1313</v>
      </c>
      <c r="M59" s="904"/>
      <c r="N59" s="296">
        <f>K59*L59</f>
        <v>2232.1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2232.1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8511.2008676833339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48260.812433012106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9652.1624866024213</v>
      </c>
      <c r="M83" s="852"/>
      <c r="N83" s="57"/>
    </row>
    <row r="84" spans="1:14">
      <c r="B84" s="95" t="s">
        <v>1057</v>
      </c>
      <c r="C84" s="96"/>
      <c r="D84" s="96"/>
      <c r="E84" s="96"/>
      <c r="F84" s="96"/>
      <c r="G84" s="96"/>
      <c r="H84" s="96"/>
      <c r="I84" s="93"/>
      <c r="J84" s="94"/>
      <c r="K84" s="313">
        <v>0.05</v>
      </c>
      <c r="L84" s="851">
        <f>N78*K84</f>
        <v>2413.0406216506053</v>
      </c>
      <c r="M84" s="852"/>
      <c r="N84" s="57"/>
    </row>
    <row r="85" spans="1:14" ht="15" thickBot="1">
      <c r="B85" s="97" t="s">
        <v>1058</v>
      </c>
      <c r="C85" s="98"/>
      <c r="D85" s="98"/>
      <c r="E85" s="98"/>
      <c r="F85" s="98"/>
      <c r="G85" s="98"/>
      <c r="H85" s="98"/>
      <c r="I85" s="99"/>
      <c r="J85" s="100"/>
      <c r="K85" s="314">
        <v>0.05</v>
      </c>
      <c r="L85" s="853">
        <f>N78*K85</f>
        <v>2413.0406216506053</v>
      </c>
      <c r="M85" s="854"/>
      <c r="N85" s="57"/>
    </row>
    <row r="86" spans="1:14" ht="15" thickBot="1">
      <c r="B86" s="816" t="s">
        <v>1037</v>
      </c>
      <c r="C86" s="817"/>
      <c r="D86" s="817"/>
      <c r="E86" s="817"/>
      <c r="F86" s="817"/>
      <c r="G86" s="817"/>
      <c r="H86" s="817"/>
      <c r="I86" s="817"/>
      <c r="J86" s="817"/>
      <c r="K86" s="817"/>
      <c r="L86" s="817"/>
      <c r="M86" s="818"/>
      <c r="N86" s="58">
        <f>L83+L84+L85</f>
        <v>14478.243729903632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62739.056162915738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37"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183914.06990604027</v>
      </c>
      <c r="L36" s="279"/>
      <c r="M36" s="280">
        <v>45</v>
      </c>
      <c r="N36" s="281">
        <f>K36/M36</f>
        <v>4086.9793312453394</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1.4185334779472223</v>
      </c>
    </row>
    <row r="43" spans="1:14" ht="15" thickBot="1">
      <c r="B43" s="816" t="s">
        <v>1037</v>
      </c>
      <c r="C43" s="817"/>
      <c r="D43" s="817"/>
      <c r="E43" s="817"/>
      <c r="F43" s="817"/>
      <c r="G43" s="817"/>
      <c r="H43" s="817"/>
      <c r="I43" s="817"/>
      <c r="J43" s="817"/>
      <c r="K43" s="817"/>
      <c r="L43" s="817"/>
      <c r="M43" s="818"/>
      <c r="N43" s="105">
        <f>SUM(N36:N42)</f>
        <v>4088.3978647232866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3">
        <f>VLOOKUP(A59,TRANSPORTE!A6:D117,4,FALSE)</f>
        <v>0.43001941087091766</v>
      </c>
      <c r="M59" s="904"/>
      <c r="N59" s="296">
        <f>K59*L59</f>
        <v>15.351692968091761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15.351692968091761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141.85334779472223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4245.6029054861001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849.12058109722011</v>
      </c>
      <c r="M83" s="852"/>
      <c r="N83" s="57"/>
    </row>
    <row r="84" spans="1:14">
      <c r="B84" s="95" t="s">
        <v>1057</v>
      </c>
      <c r="C84" s="96"/>
      <c r="D84" s="96"/>
      <c r="E84" s="96"/>
      <c r="F84" s="96"/>
      <c r="G84" s="96"/>
      <c r="H84" s="96"/>
      <c r="I84" s="93"/>
      <c r="J84" s="94"/>
      <c r="K84" s="313">
        <v>0.05</v>
      </c>
      <c r="L84" s="851">
        <f>N78*K84</f>
        <v>212.28014527430503</v>
      </c>
      <c r="M84" s="852"/>
      <c r="N84" s="57"/>
    </row>
    <row r="85" spans="1:14" ht="15" thickBot="1">
      <c r="B85" s="97" t="s">
        <v>1058</v>
      </c>
      <c r="C85" s="98"/>
      <c r="D85" s="98"/>
      <c r="E85" s="98"/>
      <c r="F85" s="98"/>
      <c r="G85" s="98"/>
      <c r="H85" s="98"/>
      <c r="I85" s="99"/>
      <c r="J85" s="100"/>
      <c r="K85" s="314">
        <v>0.05</v>
      </c>
      <c r="L85" s="853">
        <f>N78*K85</f>
        <v>212.28014527430503</v>
      </c>
      <c r="M85" s="854"/>
      <c r="N85" s="57"/>
    </row>
    <row r="86" spans="1:14" ht="15" thickBot="1">
      <c r="B86" s="816" t="s">
        <v>1037</v>
      </c>
      <c r="C86" s="817"/>
      <c r="D86" s="817"/>
      <c r="E86" s="817"/>
      <c r="F86" s="817"/>
      <c r="G86" s="817"/>
      <c r="H86" s="817"/>
      <c r="I86" s="817"/>
      <c r="J86" s="817"/>
      <c r="K86" s="817"/>
      <c r="L86" s="817"/>
      <c r="M86" s="818"/>
      <c r="N86" s="58">
        <f>L83+L84+L85</f>
        <v>1273.6808716458304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5519.28377713193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c r="B36" s="865"/>
      <c r="C36" s="866"/>
      <c r="D36" s="866"/>
      <c r="E36" s="866"/>
      <c r="F36" s="866"/>
      <c r="G36" s="866"/>
      <c r="H36" s="867"/>
      <c r="I36" s="276"/>
      <c r="J36" s="277"/>
      <c r="K36" s="278"/>
      <c r="L36" s="279"/>
      <c r="M36" s="280"/>
      <c r="N36" s="281"/>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0.1</v>
      </c>
      <c r="M42" s="878"/>
      <c r="N42" s="111">
        <f>N76*L42</f>
        <v>56.741339117888892</v>
      </c>
    </row>
    <row r="43" spans="1:14" ht="15" thickBot="1">
      <c r="B43" s="816" t="s">
        <v>1037</v>
      </c>
      <c r="C43" s="817"/>
      <c r="D43" s="817"/>
      <c r="E43" s="817"/>
      <c r="F43" s="817"/>
      <c r="G43" s="817"/>
      <c r="H43" s="817"/>
      <c r="I43" s="817"/>
      <c r="J43" s="817"/>
      <c r="K43" s="817"/>
      <c r="L43" s="817"/>
      <c r="M43" s="818"/>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3">
        <f>VLOOKUP(A59,TRANSPORTE!A6:D117,4,FALSE)</f>
        <v>0.43001941087091766</v>
      </c>
      <c r="M59" s="904"/>
      <c r="N59" s="296">
        <f>K59*L59</f>
        <v>4.407698961426906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4.407698961426906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628.5624292582047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125.71248585164095</v>
      </c>
      <c r="M83" s="852"/>
      <c r="N83" s="57"/>
    </row>
    <row r="84" spans="1:14">
      <c r="B84" s="95" t="s">
        <v>1057</v>
      </c>
      <c r="C84" s="96"/>
      <c r="D84" s="96"/>
      <c r="E84" s="96"/>
      <c r="F84" s="96"/>
      <c r="G84" s="96"/>
      <c r="H84" s="96"/>
      <c r="I84" s="93"/>
      <c r="J84" s="94"/>
      <c r="K84" s="313">
        <v>0.05</v>
      </c>
      <c r="L84" s="851">
        <f>N78*K84</f>
        <v>31.428121462910237</v>
      </c>
      <c r="M84" s="852"/>
      <c r="N84" s="57"/>
    </row>
    <row r="85" spans="1:14" ht="15" thickBot="1">
      <c r="B85" s="97" t="s">
        <v>1058</v>
      </c>
      <c r="C85" s="98"/>
      <c r="D85" s="98"/>
      <c r="E85" s="98"/>
      <c r="F85" s="98"/>
      <c r="G85" s="98"/>
      <c r="H85" s="98"/>
      <c r="I85" s="99"/>
      <c r="J85" s="100"/>
      <c r="K85" s="314">
        <v>0.05</v>
      </c>
      <c r="L85" s="853">
        <f>N78*K85</f>
        <v>31.428121462910237</v>
      </c>
      <c r="M85" s="854"/>
      <c r="N85" s="57"/>
    </row>
    <row r="86" spans="1:14" ht="15" thickBot="1">
      <c r="B86" s="816" t="s">
        <v>1037</v>
      </c>
      <c r="C86" s="817"/>
      <c r="D86" s="817"/>
      <c r="E86" s="817"/>
      <c r="F86" s="817"/>
      <c r="G86" s="817"/>
      <c r="H86" s="817"/>
      <c r="I86" s="817"/>
      <c r="J86" s="817"/>
      <c r="K86" s="817"/>
      <c r="L86" s="817"/>
      <c r="M86" s="818"/>
      <c r="N86" s="58">
        <f>L83+L84+L85</f>
        <v>188.56872877746142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817.13115803566609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183914.06990604027</v>
      </c>
      <c r="L36" s="279"/>
      <c r="M36" s="280">
        <v>45</v>
      </c>
      <c r="N36" s="281">
        <f>K36/M36</f>
        <v>4086.9793312453394</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1.4185334779472223</v>
      </c>
    </row>
    <row r="43" spans="1:14" ht="15" thickBot="1">
      <c r="B43" s="816" t="s">
        <v>1037</v>
      </c>
      <c r="C43" s="817"/>
      <c r="D43" s="817"/>
      <c r="E43" s="817"/>
      <c r="F43" s="817"/>
      <c r="G43" s="817"/>
      <c r="H43" s="817"/>
      <c r="I43" s="817"/>
      <c r="J43" s="817"/>
      <c r="K43" s="817"/>
      <c r="L43" s="817"/>
      <c r="M43" s="818"/>
      <c r="N43" s="105">
        <f>SUM(N36:N42)</f>
        <v>4088.3978647232866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3">
        <f>VLOOKUP(A59,TRANSPORTE!A6:D117,4,FALSE)</f>
        <v>723.53954010925383</v>
      </c>
      <c r="M59" s="904"/>
      <c r="N59" s="296">
        <f>K59*L59</f>
        <v>586.42517956084964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586.42517956084964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141.85334779472223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4816.676392078858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963.33527841577165</v>
      </c>
      <c r="M83" s="852"/>
      <c r="N83" s="57"/>
    </row>
    <row r="84" spans="1:14">
      <c r="B84" s="95" t="s">
        <v>1057</v>
      </c>
      <c r="C84" s="96"/>
      <c r="D84" s="96"/>
      <c r="E84" s="96"/>
      <c r="F84" s="96"/>
      <c r="G84" s="96"/>
      <c r="H84" s="96"/>
      <c r="I84" s="93"/>
      <c r="J84" s="94"/>
      <c r="K84" s="313">
        <v>0.05</v>
      </c>
      <c r="L84" s="851">
        <f>N78*K84</f>
        <v>240.83381960394291</v>
      </c>
      <c r="M84" s="852"/>
      <c r="N84" s="57"/>
    </row>
    <row r="85" spans="1:14" ht="15" thickBot="1">
      <c r="B85" s="97" t="s">
        <v>1058</v>
      </c>
      <c r="C85" s="98"/>
      <c r="D85" s="98"/>
      <c r="E85" s="98"/>
      <c r="F85" s="98"/>
      <c r="G85" s="98"/>
      <c r="H85" s="98"/>
      <c r="I85" s="99"/>
      <c r="J85" s="100"/>
      <c r="K85" s="314">
        <v>0.05</v>
      </c>
      <c r="L85" s="853">
        <f>N78*K85</f>
        <v>240.83381960394291</v>
      </c>
      <c r="M85" s="854"/>
      <c r="N85" s="57"/>
    </row>
    <row r="86" spans="1:14" ht="15" thickBot="1">
      <c r="B86" s="816" t="s">
        <v>1037</v>
      </c>
      <c r="C86" s="817"/>
      <c r="D86" s="817"/>
      <c r="E86" s="817"/>
      <c r="F86" s="817"/>
      <c r="G86" s="817"/>
      <c r="H86" s="817"/>
      <c r="I86" s="817"/>
      <c r="J86" s="817"/>
      <c r="K86" s="817"/>
      <c r="L86" s="817"/>
      <c r="M86" s="818"/>
      <c r="N86" s="58">
        <f>L83+L84+L85</f>
        <v>1445.0029176236574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6261.6793097025156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40" zoomScale="78" zoomScaleNormal="78" workbookViewId="0">
      <selection activeCell="B48" sqref="B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VLOOKUP(A36,EQUIPOS!A5:D154,4,FALSE)</f>
        <v>178296.03885359352</v>
      </c>
      <c r="L36" s="279"/>
      <c r="M36" s="280">
        <v>0.625</v>
      </c>
      <c r="N36" s="281">
        <f>K36/M36</f>
        <v>285273.66216574964</v>
      </c>
    </row>
    <row r="37" spans="1:14">
      <c r="A37" s="114" t="s">
        <v>241</v>
      </c>
      <c r="B37" s="865" t="str">
        <f>VLOOKUP(A37,EQUIPOS!A7:D154,3,FALSE)</f>
        <v>Grúa (capacidad 15 ton)</v>
      </c>
      <c r="C37" s="866"/>
      <c r="D37" s="866"/>
      <c r="E37" s="866"/>
      <c r="F37" s="866"/>
      <c r="G37" s="866"/>
      <c r="H37" s="867"/>
      <c r="I37" s="276"/>
      <c r="J37" s="277"/>
      <c r="K37" s="278">
        <f>VLOOKUP(A37,EQUIPOS!A6:D154,4,FALSE)</f>
        <v>183721.30293159606</v>
      </c>
      <c r="L37" s="279"/>
      <c r="M37" s="280">
        <v>0.625</v>
      </c>
      <c r="N37" s="281">
        <f>K37/M37</f>
        <v>293954.08469055372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2553.3602603050003</v>
      </c>
    </row>
    <row r="43" spans="1:14" ht="15" thickBot="1">
      <c r="B43" s="816" t="s">
        <v>1037</v>
      </c>
      <c r="C43" s="817"/>
      <c r="D43" s="817"/>
      <c r="E43" s="817"/>
      <c r="F43" s="817"/>
      <c r="G43" s="817"/>
      <c r="H43" s="817"/>
      <c r="I43" s="817"/>
      <c r="J43" s="817"/>
      <c r="K43" s="817"/>
      <c r="L43" s="817"/>
      <c r="M43" s="818"/>
      <c r="N43" s="403">
        <f>SUM(N36:N42)</f>
        <v>581781.10711660841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9245.0251419037813</v>
      </c>
      <c r="N49" s="281">
        <f>K49*M49</f>
        <v>9245.0251419037813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1962.1468944139488</v>
      </c>
      <c r="N50" s="281">
        <f>K50*M50</f>
        <v>1962.1468944139488</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30412.659030650171</v>
      </c>
      <c r="N51" s="281">
        <f>K51*M51</f>
        <v>60825.318061300342</v>
      </c>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76836.884551837458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709685.19687454589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141937.03937490919</v>
      </c>
      <c r="M83" s="852"/>
      <c r="N83" s="57"/>
    </row>
    <row r="84" spans="1:14">
      <c r="B84" s="95" t="s">
        <v>1057</v>
      </c>
      <c r="C84" s="96"/>
      <c r="D84" s="96"/>
      <c r="E84" s="96"/>
      <c r="F84" s="96"/>
      <c r="G84" s="96"/>
      <c r="H84" s="96"/>
      <c r="I84" s="93"/>
      <c r="J84" s="94"/>
      <c r="K84" s="313">
        <v>0.05</v>
      </c>
      <c r="L84" s="851">
        <f>N78*K84</f>
        <v>35484.259843727297</v>
      </c>
      <c r="M84" s="852"/>
      <c r="N84" s="57"/>
    </row>
    <row r="85" spans="1:14" ht="15" thickBot="1">
      <c r="B85" s="97" t="s">
        <v>1058</v>
      </c>
      <c r="C85" s="98"/>
      <c r="D85" s="98"/>
      <c r="E85" s="98"/>
      <c r="F85" s="98"/>
      <c r="G85" s="98"/>
      <c r="H85" s="98"/>
      <c r="I85" s="99"/>
      <c r="J85" s="100"/>
      <c r="K85" s="314">
        <v>0.05</v>
      </c>
      <c r="L85" s="853">
        <f>N78*K85</f>
        <v>35484.259843727297</v>
      </c>
      <c r="M85" s="854"/>
      <c r="N85" s="57"/>
    </row>
    <row r="86" spans="1:14" ht="15" thickBot="1">
      <c r="B86" s="816" t="s">
        <v>1037</v>
      </c>
      <c r="C86" s="817"/>
      <c r="D86" s="817"/>
      <c r="E86" s="817"/>
      <c r="F86" s="817"/>
      <c r="G86" s="817"/>
      <c r="H86" s="817"/>
      <c r="I86" s="817"/>
      <c r="J86" s="817"/>
      <c r="K86" s="817"/>
      <c r="L86" s="817"/>
      <c r="M86" s="818"/>
      <c r="N86" s="58">
        <f>L83+L84+L85</f>
        <v>212905.55906236375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922590.7559369097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5" zoomScale="78" zoomScaleNormal="78" workbookViewId="0">
      <selection activeCell="B48" sqref="B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178296.03885359352</v>
      </c>
      <c r="L36" s="279"/>
      <c r="M36" s="280">
        <v>0.5</v>
      </c>
      <c r="N36" s="281">
        <f>K36/M36</f>
        <v>356592.07770718704</v>
      </c>
    </row>
    <row r="37" spans="1:14">
      <c r="A37" s="114" t="s">
        <v>241</v>
      </c>
      <c r="B37" s="865" t="str">
        <f>VLOOKUP(A37,EQUIPOS!A7:D154,3,FALSE)</f>
        <v>Grúa (capacidad 15 ton)</v>
      </c>
      <c r="C37" s="866"/>
      <c r="D37" s="866"/>
      <c r="E37" s="866"/>
      <c r="F37" s="866"/>
      <c r="G37" s="866"/>
      <c r="H37" s="867"/>
      <c r="I37" s="276"/>
      <c r="J37" s="277"/>
      <c r="K37" s="278">
        <f>VLOOKUP(A37,EQUIPOS!A7:D164,4,FALSE)</f>
        <v>183721.30293159606</v>
      </c>
      <c r="L37" s="279"/>
      <c r="M37" s="280">
        <v>0.5</v>
      </c>
      <c r="N37" s="281">
        <f>K37/M37</f>
        <v>367442.60586319212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3191.70032538125</v>
      </c>
    </row>
    <row r="43" spans="1:14" ht="15" thickBot="1">
      <c r="B43" s="816" t="s">
        <v>1037</v>
      </c>
      <c r="C43" s="817"/>
      <c r="D43" s="817"/>
      <c r="E43" s="817"/>
      <c r="F43" s="817"/>
      <c r="G43" s="817"/>
      <c r="H43" s="817"/>
      <c r="I43" s="817"/>
      <c r="J43" s="817"/>
      <c r="K43" s="817"/>
      <c r="L43" s="817"/>
      <c r="M43" s="818"/>
      <c r="N43" s="403">
        <f>SUM(N36:N42)</f>
        <v>727226.3838957604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9245.0251419037813</v>
      </c>
      <c r="N49" s="281">
        <f>K49*M49</f>
        <v>9245.0251419037813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1962.1468944139488</v>
      </c>
      <c r="N50" s="281">
        <f>K50*M50</f>
        <v>1962.1468944139488</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30412.659030650171</v>
      </c>
      <c r="N51" s="281">
        <f>K51*M51</f>
        <v>60825.318061300342</v>
      </c>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76836.884551837458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63834.006507624996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867897.27495522285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173579.45499104459</v>
      </c>
      <c r="M83" s="852"/>
      <c r="N83" s="57"/>
    </row>
    <row r="84" spans="1:14">
      <c r="B84" s="95" t="s">
        <v>1057</v>
      </c>
      <c r="C84" s="96"/>
      <c r="D84" s="96"/>
      <c r="E84" s="96"/>
      <c r="F84" s="96"/>
      <c r="G84" s="96"/>
      <c r="H84" s="96"/>
      <c r="I84" s="93"/>
      <c r="J84" s="94"/>
      <c r="K84" s="313">
        <v>0.05</v>
      </c>
      <c r="L84" s="851">
        <f>N78*K84</f>
        <v>43394.863747761148</v>
      </c>
      <c r="M84" s="852"/>
      <c r="N84" s="57"/>
    </row>
    <row r="85" spans="1:14" ht="15" thickBot="1">
      <c r="B85" s="97" t="s">
        <v>1058</v>
      </c>
      <c r="C85" s="98"/>
      <c r="D85" s="98"/>
      <c r="E85" s="98"/>
      <c r="F85" s="98"/>
      <c r="G85" s="98"/>
      <c r="H85" s="98"/>
      <c r="I85" s="99"/>
      <c r="J85" s="100"/>
      <c r="K85" s="314">
        <v>0.05</v>
      </c>
      <c r="L85" s="853">
        <f>N78*K85</f>
        <v>43394.863747761148</v>
      </c>
      <c r="M85" s="854"/>
      <c r="N85" s="57"/>
    </row>
    <row r="86" spans="1:14" ht="15" thickBot="1">
      <c r="B86" s="816" t="s">
        <v>1037</v>
      </c>
      <c r="C86" s="817"/>
      <c r="D86" s="817"/>
      <c r="E86" s="817"/>
      <c r="F86" s="817"/>
      <c r="G86" s="817"/>
      <c r="H86" s="817"/>
      <c r="I86" s="817"/>
      <c r="J86" s="817"/>
      <c r="K86" s="817"/>
      <c r="L86" s="817"/>
      <c r="M86" s="818"/>
      <c r="N86" s="58">
        <f>L83+L84+L85</f>
        <v>260369.18248656689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1128266.4574417898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28" zoomScale="78" zoomScaleNormal="78" workbookViewId="0">
      <selection activeCell="B53" sqref="B53:I53"/>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178296.03885359352</v>
      </c>
      <c r="L36" s="279"/>
      <c r="M36" s="280">
        <v>0.4375</v>
      </c>
      <c r="N36" s="281">
        <f>K36/M36</f>
        <v>407533.80309392803</v>
      </c>
    </row>
    <row r="37" spans="1:14">
      <c r="A37" s="114" t="s">
        <v>241</v>
      </c>
      <c r="B37" s="865" t="str">
        <f>VLOOKUP(A37,EQUIPOS!A7:D154,3,FALSE)</f>
        <v>Grúa (capacidad 15 ton)</v>
      </c>
      <c r="C37" s="866"/>
      <c r="D37" s="866"/>
      <c r="E37" s="866"/>
      <c r="F37" s="866"/>
      <c r="G37" s="866"/>
      <c r="H37" s="867"/>
      <c r="I37" s="276"/>
      <c r="J37" s="277"/>
      <c r="K37" s="278">
        <f>VLOOKUP(A37,EQUIPOS!A7:D164,4,FALSE)</f>
        <v>183721.30293159606</v>
      </c>
      <c r="L37" s="279"/>
      <c r="M37" s="280">
        <v>0.4375</v>
      </c>
      <c r="N37" s="281">
        <f>K37/M37</f>
        <v>419934.40670079098</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3647.657514721428</v>
      </c>
    </row>
    <row r="43" spans="1:14" ht="15" thickBot="1">
      <c r="B43" s="816" t="s">
        <v>1037</v>
      </c>
      <c r="C43" s="817"/>
      <c r="D43" s="817"/>
      <c r="E43" s="817"/>
      <c r="F43" s="817"/>
      <c r="G43" s="817"/>
      <c r="H43" s="817"/>
      <c r="I43" s="817"/>
      <c r="J43" s="817"/>
      <c r="K43" s="817"/>
      <c r="L43" s="817"/>
      <c r="M43" s="818"/>
      <c r="N43" s="403">
        <f>SUM(N36:N42)</f>
        <v>831115.86730944039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9245.0251419037813</v>
      </c>
      <c r="N49" s="281">
        <f>K49*M49</f>
        <v>9245.0251419037813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1962.1468944139488</v>
      </c>
      <c r="N50" s="281">
        <f>K50*M50</f>
        <v>1962.1468944139488</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30412.659030650171</v>
      </c>
      <c r="N51" s="281">
        <f>K51*M51</f>
        <v>60825.318061300342</v>
      </c>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76836.884551837458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980905.90215570643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196181.18043114129</v>
      </c>
      <c r="M83" s="852"/>
      <c r="N83" s="57"/>
    </row>
    <row r="84" spans="1:14">
      <c r="B84" s="95" t="s">
        <v>1057</v>
      </c>
      <c r="C84" s="96"/>
      <c r="D84" s="96"/>
      <c r="E84" s="96"/>
      <c r="F84" s="96"/>
      <c r="G84" s="96"/>
      <c r="H84" s="96"/>
      <c r="I84" s="93"/>
      <c r="J84" s="94"/>
      <c r="K84" s="313">
        <v>0.05</v>
      </c>
      <c r="L84" s="851">
        <f>N78*K84</f>
        <v>49045.295107785321</v>
      </c>
      <c r="M84" s="852"/>
      <c r="N84" s="57"/>
    </row>
    <row r="85" spans="1:14" ht="15" thickBot="1">
      <c r="B85" s="97" t="s">
        <v>1058</v>
      </c>
      <c r="C85" s="98"/>
      <c r="D85" s="98"/>
      <c r="E85" s="98"/>
      <c r="F85" s="98"/>
      <c r="G85" s="98"/>
      <c r="H85" s="98"/>
      <c r="I85" s="99"/>
      <c r="J85" s="100"/>
      <c r="K85" s="314">
        <v>0.05</v>
      </c>
      <c r="L85" s="853">
        <f>N78*K85</f>
        <v>49045.295107785321</v>
      </c>
      <c r="M85" s="854"/>
      <c r="N85" s="57"/>
    </row>
    <row r="86" spans="1:14" ht="15" thickBot="1">
      <c r="B86" s="816" t="s">
        <v>1037</v>
      </c>
      <c r="C86" s="817"/>
      <c r="D86" s="817"/>
      <c r="E86" s="817"/>
      <c r="F86" s="817"/>
      <c r="G86" s="817"/>
      <c r="H86" s="817"/>
      <c r="I86" s="817"/>
      <c r="J86" s="817"/>
      <c r="K86" s="817"/>
      <c r="L86" s="817"/>
      <c r="M86" s="818"/>
      <c r="N86" s="58">
        <f>L83+L84+L85</f>
        <v>294271.77064671193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1275177.6728024185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8" zoomScale="78" zoomScaleNormal="78" workbookViewId="0">
      <selection activeCell="B48" sqref="B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178296.03885359352</v>
      </c>
      <c r="L36" s="279"/>
      <c r="M36" s="280">
        <v>0.875</v>
      </c>
      <c r="N36" s="281">
        <f>K36/M36</f>
        <v>203766.90154696401</v>
      </c>
    </row>
    <row r="37" spans="1:14">
      <c r="A37" s="114" t="s">
        <v>241</v>
      </c>
      <c r="B37" s="865" t="str">
        <f>VLOOKUP(A37,EQUIPOS!A7:D154,3,FALSE)</f>
        <v>Grúa (capacidad 15 ton)</v>
      </c>
      <c r="C37" s="866"/>
      <c r="D37" s="866"/>
      <c r="E37" s="866"/>
      <c r="F37" s="866"/>
      <c r="G37" s="866"/>
      <c r="H37" s="867"/>
      <c r="I37" s="276"/>
      <c r="J37" s="277"/>
      <c r="K37" s="278">
        <f>VLOOKUP(A37,EQUIPOS!A7:D164,4,FALSE)</f>
        <v>183721.30293159606</v>
      </c>
      <c r="L37" s="279"/>
      <c r="M37" s="280">
        <v>0.875</v>
      </c>
      <c r="N37" s="281">
        <f>K37/M37</f>
        <v>209967.20335039549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1459.0630058885715</v>
      </c>
    </row>
    <row r="43" spans="1:14" ht="15" thickBot="1">
      <c r="B43" s="816" t="s">
        <v>1037</v>
      </c>
      <c r="C43" s="817"/>
      <c r="D43" s="817"/>
      <c r="E43" s="817"/>
      <c r="F43" s="817"/>
      <c r="G43" s="817"/>
      <c r="H43" s="817"/>
      <c r="I43" s="817"/>
      <c r="J43" s="817"/>
      <c r="K43" s="817"/>
      <c r="L43" s="817"/>
      <c r="M43" s="818"/>
      <c r="N43" s="403">
        <f>SUM(N36:N42)</f>
        <v>415193.16790324805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9245.0251419037813</v>
      </c>
      <c r="N49" s="281">
        <f>K49*M49</f>
        <v>9245.0251419037813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1962.1468944139488</v>
      </c>
      <c r="N50" s="281">
        <f>K50*M50</f>
        <v>1962.1468944139488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16011.566490537112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29181.260117771428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460385.99451155664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92077.198902311327</v>
      </c>
      <c r="M83" s="852"/>
      <c r="N83" s="57"/>
    </row>
    <row r="84" spans="1:14">
      <c r="B84" s="95" t="s">
        <v>1057</v>
      </c>
      <c r="C84" s="96"/>
      <c r="D84" s="96"/>
      <c r="E84" s="96"/>
      <c r="F84" s="96"/>
      <c r="G84" s="96"/>
      <c r="H84" s="96"/>
      <c r="I84" s="93"/>
      <c r="J84" s="94"/>
      <c r="K84" s="313">
        <v>0.05</v>
      </c>
      <c r="L84" s="851">
        <f>N78*K84</f>
        <v>23019.299725577832</v>
      </c>
      <c r="M84" s="852"/>
      <c r="N84" s="57"/>
    </row>
    <row r="85" spans="1:14" ht="15" thickBot="1">
      <c r="B85" s="97" t="s">
        <v>1058</v>
      </c>
      <c r="C85" s="98"/>
      <c r="D85" s="98"/>
      <c r="E85" s="98"/>
      <c r="F85" s="98"/>
      <c r="G85" s="98"/>
      <c r="H85" s="98"/>
      <c r="I85" s="99"/>
      <c r="J85" s="100"/>
      <c r="K85" s="314">
        <v>0.05</v>
      </c>
      <c r="L85" s="853">
        <f>N78*K85</f>
        <v>23019.299725577832</v>
      </c>
      <c r="M85" s="854"/>
      <c r="N85" s="57"/>
    </row>
    <row r="86" spans="1:14" ht="15" thickBot="1">
      <c r="B86" s="816" t="s">
        <v>1037</v>
      </c>
      <c r="C86" s="817"/>
      <c r="D86" s="817"/>
      <c r="E86" s="817"/>
      <c r="F86" s="817"/>
      <c r="G86" s="817"/>
      <c r="H86" s="817"/>
      <c r="I86" s="817"/>
      <c r="J86" s="817"/>
      <c r="K86" s="817"/>
      <c r="L86" s="817"/>
      <c r="M86" s="818"/>
      <c r="N86" s="58">
        <f>L83+L84+L85</f>
        <v>138115.79835346699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598501.7928650236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25"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178296.03885359352</v>
      </c>
      <c r="L36" s="279"/>
      <c r="M36" s="280">
        <v>0.75</v>
      </c>
      <c r="N36" s="281">
        <f>K36/M36</f>
        <v>237728.05180479135</v>
      </c>
    </row>
    <row r="37" spans="1:14">
      <c r="A37" s="114" t="s">
        <v>241</v>
      </c>
      <c r="B37" s="865" t="str">
        <f>VLOOKUP(A37,EQUIPOS!A7:D154,3,FALSE)</f>
        <v>Grúa (capacidad 15 ton)</v>
      </c>
      <c r="C37" s="866"/>
      <c r="D37" s="866"/>
      <c r="E37" s="866"/>
      <c r="F37" s="866"/>
      <c r="G37" s="866"/>
      <c r="H37" s="867"/>
      <c r="I37" s="276"/>
      <c r="J37" s="277"/>
      <c r="K37" s="278">
        <f>VLOOKUP(A37,EQUIPOS!A7:D164,4,FALSE)</f>
        <v>183721.30293159606</v>
      </c>
      <c r="L37" s="279"/>
      <c r="M37" s="280">
        <v>0.75</v>
      </c>
      <c r="N37" s="281">
        <f>K37/M37</f>
        <v>244961.73724212809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1702.2401735366668</v>
      </c>
    </row>
    <row r="43" spans="1:14" ht="15" thickBot="1">
      <c r="B43" s="816" t="s">
        <v>1037</v>
      </c>
      <c r="C43" s="817"/>
      <c r="D43" s="817"/>
      <c r="E43" s="817"/>
      <c r="F43" s="817"/>
      <c r="G43" s="817"/>
      <c r="H43" s="817"/>
      <c r="I43" s="817"/>
      <c r="J43" s="817"/>
      <c r="K43" s="817"/>
      <c r="L43" s="817"/>
      <c r="M43" s="818"/>
      <c r="N43" s="403">
        <f>SUM(N36:N42)</f>
        <v>484392.02922045608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9245.0251419037813</v>
      </c>
      <c r="N49" s="281">
        <f>K49*M49</f>
        <v>9245.0251419037813</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1962.1468944139488</v>
      </c>
      <c r="N50" s="281">
        <f>K50*M50</f>
        <v>1962.1468944139488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16011.566490537112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34044.803470733335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534448.39918172651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106889.67983634531</v>
      </c>
      <c r="M83" s="852"/>
      <c r="N83" s="57"/>
    </row>
    <row r="84" spans="1:14">
      <c r="B84" s="95" t="s">
        <v>1057</v>
      </c>
      <c r="C84" s="96"/>
      <c r="D84" s="96"/>
      <c r="E84" s="96"/>
      <c r="F84" s="96"/>
      <c r="G84" s="96"/>
      <c r="H84" s="96"/>
      <c r="I84" s="93"/>
      <c r="J84" s="94"/>
      <c r="K84" s="313">
        <v>0.05</v>
      </c>
      <c r="L84" s="851">
        <f>N78*K84</f>
        <v>26722.419959086328</v>
      </c>
      <c r="M84" s="852"/>
      <c r="N84" s="57"/>
    </row>
    <row r="85" spans="1:14" ht="15" thickBot="1">
      <c r="B85" s="97" t="s">
        <v>1058</v>
      </c>
      <c r="C85" s="98"/>
      <c r="D85" s="98"/>
      <c r="E85" s="98"/>
      <c r="F85" s="98"/>
      <c r="G85" s="98"/>
      <c r="H85" s="98"/>
      <c r="I85" s="99"/>
      <c r="J85" s="100"/>
      <c r="K85" s="314">
        <v>0.05</v>
      </c>
      <c r="L85" s="853">
        <f>N78*K85</f>
        <v>26722.419959086328</v>
      </c>
      <c r="M85" s="854"/>
      <c r="N85" s="57"/>
    </row>
    <row r="86" spans="1:14" ht="15" thickBot="1">
      <c r="B86" s="816" t="s">
        <v>1037</v>
      </c>
      <c r="C86" s="817"/>
      <c r="D86" s="817"/>
      <c r="E86" s="817"/>
      <c r="F86" s="817"/>
      <c r="G86" s="817"/>
      <c r="H86" s="817"/>
      <c r="I86" s="817"/>
      <c r="J86" s="817"/>
      <c r="K86" s="817"/>
      <c r="L86" s="817"/>
      <c r="M86" s="818"/>
      <c r="N86" s="58">
        <f>L83+L84+L85</f>
        <v>160334.519754518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694782.91893624444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28" zoomScale="78" zoomScaleNormal="78" workbookViewId="0">
      <selection activeCell="B41" sqref="B41:D41"/>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146</v>
      </c>
      <c r="B36" s="865" t="str">
        <f>VLOOKUP(A36,EQUIPOS!A6:D154,3,FALSE)</f>
        <v>Camabaja</v>
      </c>
      <c r="C36" s="866"/>
      <c r="D36" s="866"/>
      <c r="E36" s="866"/>
      <c r="F36" s="866"/>
      <c r="G36" s="866"/>
      <c r="H36" s="867"/>
      <c r="I36" s="276"/>
      <c r="J36" s="277"/>
      <c r="K36" s="278">
        <f>VLOOKUP(A36,EQUIPOS!A6:D163,4,FALSE)</f>
        <v>178296.03885359352</v>
      </c>
      <c r="L36" s="279"/>
      <c r="M36" s="280">
        <v>0.6875</v>
      </c>
      <c r="N36" s="281">
        <f>K36/M36</f>
        <v>259339.69287795422</v>
      </c>
    </row>
    <row r="37" spans="1:14">
      <c r="A37" s="114" t="s">
        <v>241</v>
      </c>
      <c r="B37" s="865" t="str">
        <f>VLOOKUP(A37,EQUIPOS!A7:D154,3,FALSE)</f>
        <v>Grúa (capacidad 15 ton)</v>
      </c>
      <c r="C37" s="866"/>
      <c r="D37" s="866"/>
      <c r="E37" s="866"/>
      <c r="F37" s="866"/>
      <c r="G37" s="866"/>
      <c r="H37" s="867"/>
      <c r="I37" s="276"/>
      <c r="J37" s="277"/>
      <c r="K37" s="278">
        <f>VLOOKUP(A37,EQUIPOS!A7:D164,4,FALSE)</f>
        <v>183721.30293159606</v>
      </c>
      <c r="L37" s="279"/>
      <c r="M37" s="280">
        <v>0.6875</v>
      </c>
      <c r="N37" s="281">
        <f>K37/M37</f>
        <v>267230.98608232156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1856.9892802218183</v>
      </c>
    </row>
    <row r="43" spans="1:14" ht="15" thickBot="1">
      <c r="B43" s="816" t="s">
        <v>1037</v>
      </c>
      <c r="C43" s="817"/>
      <c r="D43" s="817"/>
      <c r="E43" s="817"/>
      <c r="F43" s="817"/>
      <c r="G43" s="817"/>
      <c r="H43" s="817"/>
      <c r="I43" s="817"/>
      <c r="J43" s="817"/>
      <c r="K43" s="817"/>
      <c r="L43" s="817"/>
      <c r="M43" s="818"/>
      <c r="N43" s="403">
        <f>SUM(N36:N42)</f>
        <v>528427.6682404977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9245.0251419037813</v>
      </c>
      <c r="N49" s="281">
        <f>K49*M49</f>
        <v>9245.0251419037813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1962.1468944139488</v>
      </c>
      <c r="N50" s="281">
        <f>K50*M50</f>
        <v>1962.1468944139488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16011.566490537112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37139.785604436365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581579.02033547126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116315.80406709426</v>
      </c>
      <c r="M83" s="852"/>
      <c r="N83" s="57"/>
    </row>
    <row r="84" spans="1:14">
      <c r="B84" s="95" t="s">
        <v>1057</v>
      </c>
      <c r="C84" s="96"/>
      <c r="D84" s="96"/>
      <c r="E84" s="96"/>
      <c r="F84" s="96"/>
      <c r="G84" s="96"/>
      <c r="H84" s="96"/>
      <c r="I84" s="93"/>
      <c r="J84" s="94"/>
      <c r="K84" s="313">
        <v>0.05</v>
      </c>
      <c r="L84" s="851">
        <f>N78*K84</f>
        <v>29078.951016773564</v>
      </c>
      <c r="M84" s="852"/>
      <c r="N84" s="57"/>
    </row>
    <row r="85" spans="1:14" ht="15" thickBot="1">
      <c r="B85" s="97" t="s">
        <v>1058</v>
      </c>
      <c r="C85" s="98"/>
      <c r="D85" s="98"/>
      <c r="E85" s="98"/>
      <c r="F85" s="98"/>
      <c r="G85" s="98"/>
      <c r="H85" s="98"/>
      <c r="I85" s="99"/>
      <c r="J85" s="100"/>
      <c r="K85" s="314">
        <v>0.05</v>
      </c>
      <c r="L85" s="853">
        <f>N78*K85</f>
        <v>29078.951016773564</v>
      </c>
      <c r="M85" s="854"/>
      <c r="N85" s="57"/>
    </row>
    <row r="86" spans="1:14" ht="15" thickBot="1">
      <c r="B86" s="816" t="s">
        <v>1037</v>
      </c>
      <c r="C86" s="817"/>
      <c r="D86" s="817"/>
      <c r="E86" s="817"/>
      <c r="F86" s="817"/>
      <c r="G86" s="817"/>
      <c r="H86" s="817"/>
      <c r="I86" s="817"/>
      <c r="J86" s="817"/>
      <c r="K86" s="817"/>
      <c r="L86" s="817"/>
      <c r="M86" s="818"/>
      <c r="N86" s="58">
        <f>L83+L84+L85</f>
        <v>174473.70610064137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756052.72643611266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1" zoomScale="78" zoomScaleNormal="78" workbookViewId="0">
      <selection activeCell="B48" sqref="B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8" t="s">
        <v>241</v>
      </c>
      <c r="B36" s="865" t="str">
        <f>VLOOKUP(A36,EQUIPOS!A6:D154,3,FALSE)</f>
        <v>Grúa (capacidad 15 ton)</v>
      </c>
      <c r="C36" s="866"/>
      <c r="D36" s="866"/>
      <c r="E36" s="866"/>
      <c r="F36" s="866"/>
      <c r="G36" s="866"/>
      <c r="H36" s="867"/>
      <c r="I36" s="276"/>
      <c r="J36" s="277"/>
      <c r="K36" s="278">
        <f>VLOOKUP(A36,EQUIPOS!A6:D163,4,FALSE)</f>
        <v>183721.30293159606</v>
      </c>
      <c r="L36" s="279"/>
      <c r="M36" s="405">
        <v>1.125</v>
      </c>
      <c r="N36" s="281">
        <f>K36/M36</f>
        <v>163307.82482808537</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1134.8267823577778</v>
      </c>
    </row>
    <row r="43" spans="1:14" ht="15" thickBot="1">
      <c r="B43" s="816" t="s">
        <v>1037</v>
      </c>
      <c r="C43" s="817"/>
      <c r="D43" s="817"/>
      <c r="E43" s="817"/>
      <c r="F43" s="817"/>
      <c r="G43" s="817"/>
      <c r="H43" s="817"/>
      <c r="I43" s="817"/>
      <c r="J43" s="817"/>
      <c r="K43" s="817"/>
      <c r="L43" s="817"/>
      <c r="M43" s="818"/>
      <c r="N43" s="403">
        <f>SUM(N36:N42)</f>
        <v>164442.65161044316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5" t="s">
        <v>431</v>
      </c>
      <c r="B48" s="49" t="str">
        <f ca="1">VLOOKUP(A48,MATERIALES!A4:D373,3,FALSE)</f>
        <v xml:space="preserve">Costal de fibra o fique
</v>
      </c>
      <c r="C48" s="290"/>
      <c r="D48" s="290"/>
      <c r="E48" s="290"/>
      <c r="F48" s="290"/>
      <c r="G48" s="290"/>
      <c r="H48" s="290"/>
      <c r="I48" s="277"/>
      <c r="J48" s="233" t="str">
        <f ca="1">VLOOKUP(A48,MATERIALES!A4:D373,2,FALSE)</f>
        <v>u</v>
      </c>
      <c r="K48" s="470">
        <v>10</v>
      </c>
      <c r="L48" s="276"/>
      <c r="M48" s="292">
        <f>VLOOKUP(A48,MATERIALES!A5:D373,4,FALSE)</f>
        <v>480.43944542193833</v>
      </c>
      <c r="N48" s="281">
        <f>K48*M48</f>
        <v>4804.3944542193831</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1962.1468944139488</v>
      </c>
      <c r="N49" s="281">
        <f>K49*M49</f>
        <v>1962.1468944139488</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9245.0251419037813</v>
      </c>
      <c r="N50" s="281">
        <f>K50*M50</f>
        <v>9245.0251419037813</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16011.566490537112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22696.535647155557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203150.75374813582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40630.150749627166</v>
      </c>
      <c r="M83" s="852"/>
      <c r="N83" s="57"/>
    </row>
    <row r="84" spans="1:14">
      <c r="B84" s="95" t="s">
        <v>1057</v>
      </c>
      <c r="C84" s="96"/>
      <c r="D84" s="96"/>
      <c r="E84" s="96"/>
      <c r="F84" s="96"/>
      <c r="G84" s="96"/>
      <c r="H84" s="96"/>
      <c r="I84" s="93"/>
      <c r="J84" s="94"/>
      <c r="K84" s="313">
        <v>0.05</v>
      </c>
      <c r="L84" s="851">
        <f>N78*K84</f>
        <v>10157.537687406792</v>
      </c>
      <c r="M84" s="852"/>
      <c r="N84" s="57"/>
    </row>
    <row r="85" spans="1:14" ht="15" thickBot="1">
      <c r="B85" s="97" t="s">
        <v>1058</v>
      </c>
      <c r="C85" s="98"/>
      <c r="D85" s="98"/>
      <c r="E85" s="98"/>
      <c r="F85" s="98"/>
      <c r="G85" s="98"/>
      <c r="H85" s="98"/>
      <c r="I85" s="99"/>
      <c r="J85" s="100"/>
      <c r="K85" s="314">
        <v>0.05</v>
      </c>
      <c r="L85" s="853">
        <f>N78*K85</f>
        <v>10157.537687406792</v>
      </c>
      <c r="M85" s="854"/>
      <c r="N85" s="57"/>
    </row>
    <row r="86" spans="1:14" ht="15" thickBot="1">
      <c r="B86" s="816" t="s">
        <v>1037</v>
      </c>
      <c r="C86" s="817"/>
      <c r="D86" s="817"/>
      <c r="E86" s="817"/>
      <c r="F86" s="817"/>
      <c r="G86" s="817"/>
      <c r="H86" s="817"/>
      <c r="I86" s="817"/>
      <c r="J86" s="817"/>
      <c r="K86" s="817"/>
      <c r="L86" s="817"/>
      <c r="M86" s="818"/>
      <c r="N86" s="58">
        <f>L83+L84+L85</f>
        <v>60945.226124440742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264095.97987257654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2.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4" zoomScale="78" zoomScaleNormal="78" workbookViewId="0">
      <selection activeCell="B48" sqref="B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61" t="s">
        <v>241</v>
      </c>
      <c r="B36" s="865" t="str">
        <f>VLOOKUP(A36,EQUIPOS!A6:D154,3,FALSE)</f>
        <v>Grúa (capacidad 15 ton)</v>
      </c>
      <c r="C36" s="866"/>
      <c r="D36" s="866"/>
      <c r="E36" s="866"/>
      <c r="F36" s="866"/>
      <c r="G36" s="866"/>
      <c r="H36" s="867"/>
      <c r="I36" s="276"/>
      <c r="J36" s="277"/>
      <c r="K36" s="278">
        <f>VLOOKUP(A36,EQUIPOS!A6:D163,4,FALSE)</f>
        <v>183721.30293159606</v>
      </c>
      <c r="L36" s="279"/>
      <c r="M36" s="471">
        <v>1</v>
      </c>
      <c r="N36" s="281">
        <f>K36/M36</f>
        <v>183721.30293159606</v>
      </c>
    </row>
    <row r="37" spans="1:14">
      <c r="A37" s="161" t="s">
        <v>373</v>
      </c>
      <c r="B37" s="865" t="str">
        <f>VLOOKUP(A37,EQUIPOS!A7:D154,3,FALSE)</f>
        <v>Volqueta 6 m3</v>
      </c>
      <c r="C37" s="866"/>
      <c r="D37" s="866"/>
      <c r="E37" s="866"/>
      <c r="F37" s="866"/>
      <c r="G37" s="866"/>
      <c r="H37" s="867"/>
      <c r="I37" s="276"/>
      <c r="J37" s="277"/>
      <c r="K37" s="278">
        <f>VLOOKUP(A37,EQUIPOS!A7:D164,4,FALSE)</f>
        <v>78949.126565327533</v>
      </c>
      <c r="L37" s="279"/>
      <c r="M37" s="472">
        <v>1</v>
      </c>
      <c r="N37" s="281">
        <f>K37/M37</f>
        <v>78949.126565327533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1276.6801301525002</v>
      </c>
    </row>
    <row r="43" spans="1:14" ht="15" thickBot="1">
      <c r="B43" s="816" t="s">
        <v>1037</v>
      </c>
      <c r="C43" s="817"/>
      <c r="D43" s="817"/>
      <c r="E43" s="817"/>
      <c r="F43" s="817"/>
      <c r="G43" s="817"/>
      <c r="H43" s="817"/>
      <c r="I43" s="817"/>
      <c r="J43" s="817"/>
      <c r="K43" s="817"/>
      <c r="L43" s="817"/>
      <c r="M43" s="818"/>
      <c r="N43" s="403">
        <f>SUM(N36:N42)</f>
        <v>263947.10962707608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0" t="s">
        <v>431</v>
      </c>
      <c r="B48" s="49" t="str">
        <f ca="1">VLOOKUP(A48,MATERIALES!A4:D373,3,FALSE)</f>
        <v xml:space="preserve">Costal de fibra o fique
</v>
      </c>
      <c r="C48" s="290"/>
      <c r="D48" s="290"/>
      <c r="E48" s="290"/>
      <c r="F48" s="290"/>
      <c r="G48" s="290"/>
      <c r="H48" s="290"/>
      <c r="I48" s="277"/>
      <c r="J48" s="233" t="str">
        <f ca="1">VLOOKUP(A48,MATERIALES!A4:D385,2,FALSE)</f>
        <v>u</v>
      </c>
      <c r="K48" s="470">
        <v>10</v>
      </c>
      <c r="L48" s="276"/>
      <c r="M48" s="292">
        <f>VLOOKUP(A48,MATERIALES!A5:D373,4,FALSE)</f>
        <v>480.43944542193833</v>
      </c>
      <c r="N48" s="281">
        <f>K48*M48</f>
        <v>4804.3944542193831</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1962.1468944139488</v>
      </c>
      <c r="N49" s="281">
        <f>K49*M49</f>
        <v>1962.1468944139488</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9245.0251419037813</v>
      </c>
      <c r="N50" s="281">
        <f>K50*M50</f>
        <v>9245.0251419037813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16011.566490537112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25533.60260305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305492.27872066322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61098.455744132647</v>
      </c>
      <c r="M83" s="852"/>
      <c r="N83" s="57"/>
    </row>
    <row r="84" spans="1:14">
      <c r="B84" s="95" t="s">
        <v>1057</v>
      </c>
      <c r="C84" s="96"/>
      <c r="D84" s="96"/>
      <c r="E84" s="96"/>
      <c r="F84" s="96"/>
      <c r="G84" s="96"/>
      <c r="H84" s="96"/>
      <c r="I84" s="93"/>
      <c r="J84" s="94"/>
      <c r="K84" s="313">
        <v>0.05</v>
      </c>
      <c r="L84" s="851">
        <f>N78*K84</f>
        <v>15274.613936033162</v>
      </c>
      <c r="M84" s="852"/>
      <c r="N84" s="57"/>
    </row>
    <row r="85" spans="1:14" ht="15" thickBot="1">
      <c r="B85" s="97" t="s">
        <v>1058</v>
      </c>
      <c r="C85" s="98"/>
      <c r="D85" s="98"/>
      <c r="E85" s="98"/>
      <c r="F85" s="98"/>
      <c r="G85" s="98"/>
      <c r="H85" s="98"/>
      <c r="I85" s="99"/>
      <c r="J85" s="100"/>
      <c r="K85" s="314">
        <v>0.05</v>
      </c>
      <c r="L85" s="853">
        <f>N78*K85</f>
        <v>15274.613936033162</v>
      </c>
      <c r="M85" s="854"/>
      <c r="N85" s="57"/>
    </row>
    <row r="86" spans="1:14" ht="15" thickBot="1">
      <c r="B86" s="816" t="s">
        <v>1037</v>
      </c>
      <c r="C86" s="817"/>
      <c r="D86" s="817"/>
      <c r="E86" s="817"/>
      <c r="F86" s="817"/>
      <c r="G86" s="817"/>
      <c r="H86" s="817"/>
      <c r="I86" s="817"/>
      <c r="J86" s="817"/>
      <c r="K86" s="817"/>
      <c r="L86" s="817"/>
      <c r="M86" s="818"/>
      <c r="N86" s="58">
        <f>L83+L84+L85</f>
        <v>91647.683616198963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397139.96233686217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183721.30293159606</v>
      </c>
      <c r="L36" s="279"/>
      <c r="M36" s="280">
        <v>0.9375</v>
      </c>
      <c r="N36" s="281">
        <f>K36/M36</f>
        <v>195969.38979370246</v>
      </c>
    </row>
    <row r="37" spans="1:14">
      <c r="A37" s="150" t="s">
        <v>373</v>
      </c>
      <c r="B37" s="865" t="str">
        <f>VLOOKUP(A37,EQUIPOS!A7:D154,3,FALSE)</f>
        <v>Volqueta 6 m3</v>
      </c>
      <c r="C37" s="866"/>
      <c r="D37" s="866"/>
      <c r="E37" s="866"/>
      <c r="F37" s="866"/>
      <c r="G37" s="866"/>
      <c r="H37" s="867"/>
      <c r="I37" s="276"/>
      <c r="J37" s="277"/>
      <c r="K37" s="278">
        <f>VLOOKUP(A37,EQUIPOS!A7:D164,4,FALSE)</f>
        <v>78949.126565327533</v>
      </c>
      <c r="L37" s="279"/>
      <c r="M37" s="280">
        <v>0.9375</v>
      </c>
      <c r="N37" s="281">
        <f>K37/M37</f>
        <v>84212.401669682702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1361.7921388293335</v>
      </c>
    </row>
    <row r="43" spans="1:14" ht="15" thickBot="1">
      <c r="B43" s="816" t="s">
        <v>1037</v>
      </c>
      <c r="C43" s="817"/>
      <c r="D43" s="817"/>
      <c r="E43" s="817"/>
      <c r="F43" s="817"/>
      <c r="G43" s="817"/>
      <c r="H43" s="817"/>
      <c r="I43" s="817"/>
      <c r="J43" s="817"/>
      <c r="K43" s="817"/>
      <c r="L43" s="817"/>
      <c r="M43" s="818"/>
      <c r="N43" s="403">
        <f>SUM(N36:N42)</f>
        <v>281543.58360221452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VLOOKUP(A48,MATERIALES!A4:D385,2,FALSE)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9245.0251419037813</v>
      </c>
      <c r="N49" s="281">
        <f>K49*M49</f>
        <v>9245.0251419037813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1962.1468944139488</v>
      </c>
      <c r="N50" s="281">
        <f>K50*M50</f>
        <v>1962.1468944139488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16011.566490537112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27235.842776586665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324790.99286933831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64958.198573867667</v>
      </c>
      <c r="M83" s="852"/>
      <c r="N83" s="57"/>
    </row>
    <row r="84" spans="1:14">
      <c r="B84" s="95" t="s">
        <v>1057</v>
      </c>
      <c r="C84" s="96"/>
      <c r="D84" s="96"/>
      <c r="E84" s="96"/>
      <c r="F84" s="96"/>
      <c r="G84" s="96"/>
      <c r="H84" s="96"/>
      <c r="I84" s="93"/>
      <c r="J84" s="94"/>
      <c r="K84" s="313">
        <v>0.05</v>
      </c>
      <c r="L84" s="851">
        <f>N78*K84</f>
        <v>16239.549643466917</v>
      </c>
      <c r="M84" s="852"/>
      <c r="N84" s="57"/>
    </row>
    <row r="85" spans="1:14" ht="15" thickBot="1">
      <c r="B85" s="97" t="s">
        <v>1058</v>
      </c>
      <c r="C85" s="98"/>
      <c r="D85" s="98"/>
      <c r="E85" s="98"/>
      <c r="F85" s="98"/>
      <c r="G85" s="98"/>
      <c r="H85" s="98"/>
      <c r="I85" s="99"/>
      <c r="J85" s="100"/>
      <c r="K85" s="314">
        <v>0.05</v>
      </c>
      <c r="L85" s="853">
        <f>N78*K85</f>
        <v>16239.549643466917</v>
      </c>
      <c r="M85" s="854"/>
      <c r="N85" s="57"/>
    </row>
    <row r="86" spans="1:14" ht="15" thickBot="1">
      <c r="B86" s="816" t="s">
        <v>1037</v>
      </c>
      <c r="C86" s="817"/>
      <c r="D86" s="817"/>
      <c r="E86" s="817"/>
      <c r="F86" s="817"/>
      <c r="G86" s="817"/>
      <c r="H86" s="817"/>
      <c r="I86" s="817"/>
      <c r="J86" s="817"/>
      <c r="K86" s="817"/>
      <c r="L86" s="817"/>
      <c r="M86" s="818"/>
      <c r="N86" s="58">
        <f>L83+L84+L85</f>
        <v>97437.297860801496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422228.29073013982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183721.30293159606</v>
      </c>
      <c r="L36" s="279"/>
      <c r="M36" s="280">
        <v>1.5</v>
      </c>
      <c r="N36" s="281">
        <f>K36/M36</f>
        <v>122480.86862106404</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851.12008676833341</v>
      </c>
    </row>
    <row r="43" spans="1:14" ht="15" thickBot="1">
      <c r="B43" s="816" t="s">
        <v>1037</v>
      </c>
      <c r="C43" s="817"/>
      <c r="D43" s="817"/>
      <c r="E43" s="817"/>
      <c r="F43" s="817"/>
      <c r="G43" s="817"/>
      <c r="H43" s="817"/>
      <c r="I43" s="817"/>
      <c r="J43" s="817"/>
      <c r="K43" s="817"/>
      <c r="L43" s="817"/>
      <c r="M43" s="818"/>
      <c r="N43" s="403">
        <f>SUM(N36:N42)</f>
        <v>123331.98870783238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VLOOKUP(A48,MATERIALES!A4:D385,2,FALSE)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9245.0251419037813</v>
      </c>
      <c r="N49" s="281">
        <f>K49*M49</f>
        <v>9245.0251419037813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1962.1468944139488</v>
      </c>
      <c r="N50" s="281">
        <f>K50*M50</f>
        <v>1962.1468944139488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16011.566490537112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17022.401735366668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156365.95693373616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31273.191386747232</v>
      </c>
      <c r="M83" s="852"/>
      <c r="N83" s="57"/>
    </row>
    <row r="84" spans="1:14">
      <c r="B84" s="95" t="s">
        <v>1057</v>
      </c>
      <c r="C84" s="96"/>
      <c r="D84" s="96"/>
      <c r="E84" s="96"/>
      <c r="F84" s="96"/>
      <c r="G84" s="96"/>
      <c r="H84" s="96"/>
      <c r="I84" s="93"/>
      <c r="J84" s="94"/>
      <c r="K84" s="313">
        <v>0.05</v>
      </c>
      <c r="L84" s="851">
        <f>N78*K84</f>
        <v>7818.297846686808</v>
      </c>
      <c r="M84" s="852"/>
      <c r="N84" s="57"/>
    </row>
    <row r="85" spans="1:14" ht="15" thickBot="1">
      <c r="B85" s="97" t="s">
        <v>1058</v>
      </c>
      <c r="C85" s="98"/>
      <c r="D85" s="98"/>
      <c r="E85" s="98"/>
      <c r="F85" s="98"/>
      <c r="G85" s="98"/>
      <c r="H85" s="98"/>
      <c r="I85" s="99"/>
      <c r="J85" s="100"/>
      <c r="K85" s="314">
        <v>0.05</v>
      </c>
      <c r="L85" s="853">
        <f>N78*K85</f>
        <v>7818.297846686808</v>
      </c>
      <c r="M85" s="854"/>
      <c r="N85" s="57"/>
    </row>
    <row r="86" spans="1:14" ht="15" thickBot="1">
      <c r="B86" s="816" t="s">
        <v>1037</v>
      </c>
      <c r="C86" s="817"/>
      <c r="D86" s="817"/>
      <c r="E86" s="817"/>
      <c r="F86" s="817"/>
      <c r="G86" s="817"/>
      <c r="H86" s="817"/>
      <c r="I86" s="817"/>
      <c r="J86" s="817"/>
      <c r="K86" s="817"/>
      <c r="L86" s="817"/>
      <c r="M86" s="818"/>
      <c r="N86" s="58">
        <f>L83+L84+L85</f>
        <v>46909.787080120848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203275.74401385701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183721.30293159606</v>
      </c>
      <c r="L36" s="279"/>
      <c r="M36" s="280">
        <v>1.375</v>
      </c>
      <c r="N36" s="281">
        <f>K36/M36</f>
        <v>133615.49304116078</v>
      </c>
    </row>
    <row r="37" spans="1:14">
      <c r="A37" s="150" t="s">
        <v>373</v>
      </c>
      <c r="B37" s="865" t="str">
        <f>VLOOKUP(A37,EQUIPOS!A7:D154,3,FALSE)</f>
        <v>Volqueta 6 m3</v>
      </c>
      <c r="C37" s="866"/>
      <c r="D37" s="866"/>
      <c r="E37" s="866"/>
      <c r="F37" s="866"/>
      <c r="G37" s="866"/>
      <c r="H37" s="867"/>
      <c r="I37" s="276"/>
      <c r="J37" s="277"/>
      <c r="K37" s="278">
        <f>VLOOKUP(A37,EQUIPOS!A7:D164,4,FALSE)</f>
        <v>78949.126565327533</v>
      </c>
      <c r="L37" s="279"/>
      <c r="M37" s="280">
        <v>1.375</v>
      </c>
      <c r="N37" s="281">
        <f>K37/M37</f>
        <v>57417.546592965482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928.49464011090913</v>
      </c>
    </row>
    <row r="43" spans="1:14" ht="15" thickBot="1">
      <c r="B43" s="816" t="s">
        <v>1037</v>
      </c>
      <c r="C43" s="817"/>
      <c r="D43" s="817"/>
      <c r="E43" s="817"/>
      <c r="F43" s="817"/>
      <c r="G43" s="817"/>
      <c r="H43" s="817"/>
      <c r="I43" s="817"/>
      <c r="J43" s="817"/>
      <c r="K43" s="817"/>
      <c r="L43" s="817"/>
      <c r="M43" s="818"/>
      <c r="N43" s="403">
        <f>SUM(N36:N42)</f>
        <v>191961.53427423717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VLOOKUP(A48,MATERIALES!A4:D385,2,FALSE)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9245.0251419037813</v>
      </c>
      <c r="N49" s="281">
        <f>K49*M49</f>
        <v>9245.0251419037813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1962.1468944139488</v>
      </c>
      <c r="N50" s="281">
        <f>K50*M50</f>
        <v>1962.1468944139488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16011.566490537112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18569.892802218183</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226542.99356699246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45308.598713398496</v>
      </c>
      <c r="M83" s="852"/>
      <c r="N83" s="57"/>
    </row>
    <row r="84" spans="1:14">
      <c r="B84" s="95" t="s">
        <v>1057</v>
      </c>
      <c r="C84" s="96"/>
      <c r="D84" s="96"/>
      <c r="E84" s="96"/>
      <c r="F84" s="96"/>
      <c r="G84" s="96"/>
      <c r="H84" s="96"/>
      <c r="I84" s="93"/>
      <c r="J84" s="94"/>
      <c r="K84" s="313">
        <v>0.05</v>
      </c>
      <c r="L84" s="851">
        <f>N78*K84</f>
        <v>11327.149678349624</v>
      </c>
      <c r="M84" s="852"/>
      <c r="N84" s="57"/>
    </row>
    <row r="85" spans="1:14" ht="15" thickBot="1">
      <c r="B85" s="97" t="s">
        <v>1058</v>
      </c>
      <c r="C85" s="98"/>
      <c r="D85" s="98"/>
      <c r="E85" s="98"/>
      <c r="F85" s="98"/>
      <c r="G85" s="98"/>
      <c r="H85" s="98"/>
      <c r="I85" s="99"/>
      <c r="J85" s="100"/>
      <c r="K85" s="314">
        <v>0.05</v>
      </c>
      <c r="L85" s="853">
        <f>N78*K85</f>
        <v>11327.149678349624</v>
      </c>
      <c r="M85" s="854"/>
      <c r="N85" s="57"/>
    </row>
    <row r="86" spans="1:14" ht="15" thickBot="1">
      <c r="B86" s="816" t="s">
        <v>1037</v>
      </c>
      <c r="C86" s="817"/>
      <c r="D86" s="817"/>
      <c r="E86" s="817"/>
      <c r="F86" s="817"/>
      <c r="G86" s="817"/>
      <c r="H86" s="817"/>
      <c r="I86" s="817"/>
      <c r="J86" s="817"/>
      <c r="K86" s="817"/>
      <c r="L86" s="817"/>
      <c r="M86" s="818"/>
      <c r="N86" s="58">
        <f>L83+L84+L85</f>
        <v>67962.898070097741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294505.89163709019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241</v>
      </c>
      <c r="B36" s="865" t="str">
        <f>VLOOKUP(A36,EQUIPOS!A6:D154,3,FALSE)</f>
        <v>Grúa (capacidad 15 ton)</v>
      </c>
      <c r="C36" s="866"/>
      <c r="D36" s="866"/>
      <c r="E36" s="866"/>
      <c r="F36" s="866"/>
      <c r="G36" s="866"/>
      <c r="H36" s="867"/>
      <c r="I36" s="276"/>
      <c r="J36" s="277"/>
      <c r="K36" s="278">
        <f>VLOOKUP(A36,EQUIPOS!A6:D163,4,FALSE)</f>
        <v>183721.30293159606</v>
      </c>
      <c r="L36" s="279"/>
      <c r="M36" s="280">
        <v>1.3125</v>
      </c>
      <c r="N36" s="281">
        <f>K36/M36</f>
        <v>139978.13556693034</v>
      </c>
    </row>
    <row r="37" spans="1:14">
      <c r="A37" s="150" t="s">
        <v>373</v>
      </c>
      <c r="B37" s="865" t="str">
        <f>VLOOKUP(A37,EQUIPOS!A7:D154,3,FALSE)</f>
        <v>Volqueta 6 m3</v>
      </c>
      <c r="C37" s="866"/>
      <c r="D37" s="866"/>
      <c r="E37" s="866"/>
      <c r="F37" s="866"/>
      <c r="G37" s="866"/>
      <c r="H37" s="867"/>
      <c r="I37" s="276"/>
      <c r="J37" s="277"/>
      <c r="K37" s="278">
        <f>VLOOKUP(A37,EQUIPOS!A7:D164,4,FALSE)</f>
        <v>78949.126565327533</v>
      </c>
      <c r="L37" s="279"/>
      <c r="M37" s="280">
        <v>1.3125</v>
      </c>
      <c r="N37" s="281">
        <f>K37/M37</f>
        <v>60151.715478344784</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0.05</v>
      </c>
      <c r="M42" s="878"/>
      <c r="N42" s="111">
        <f>N76*L42</f>
        <v>972.70867059238105</v>
      </c>
    </row>
    <row r="43" spans="1:14" ht="15" thickBot="1">
      <c r="B43" s="816" t="s">
        <v>1037</v>
      </c>
      <c r="C43" s="817"/>
      <c r="D43" s="817"/>
      <c r="E43" s="817"/>
      <c r="F43" s="817"/>
      <c r="G43" s="817"/>
      <c r="H43" s="817"/>
      <c r="I43" s="817"/>
      <c r="J43" s="817"/>
      <c r="K43" s="817"/>
      <c r="L43" s="817"/>
      <c r="M43" s="818"/>
      <c r="N43" s="403">
        <f>SUM(N36:N42)</f>
        <v>201102.55971586751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431</v>
      </c>
      <c r="B48" s="49" t="str">
        <f ca="1">VLOOKUP(A48,MATERIALES!A4:D373,3,FALSE)</f>
        <v xml:space="preserve">Costal de fibra o fique
</v>
      </c>
      <c r="C48" s="290"/>
      <c r="D48" s="290"/>
      <c r="E48" s="290"/>
      <c r="F48" s="290"/>
      <c r="G48" s="290"/>
      <c r="H48" s="290"/>
      <c r="I48" s="277"/>
      <c r="J48" s="233" t="str">
        <f ca="1">VLOOKUP(A48,MATERIALES!A4:D373,2,FALSE)</f>
        <v>u</v>
      </c>
      <c r="K48" s="291">
        <v>10</v>
      </c>
      <c r="L48" s="276"/>
      <c r="M48" s="292">
        <f>VLOOKUP(A48,MATERIALES!A5:D373,4,FALSE)</f>
        <v>480.43944542193833</v>
      </c>
      <c r="N48" s="281">
        <f>K48*M48</f>
        <v>4804.3944542193831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9245.0251419037813</v>
      </c>
      <c r="N49" s="281">
        <f>K49*M49</f>
        <v>9245.0251419037813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1962.1468944139488</v>
      </c>
      <c r="N50" s="281">
        <f>K50*M50</f>
        <v>1962.1468944139488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16011.566490537112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19454.17341184762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236568.29961825223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47313.659923650448</v>
      </c>
      <c r="M83" s="852"/>
      <c r="N83" s="57"/>
    </row>
    <row r="84" spans="1:14">
      <c r="B84" s="95" t="s">
        <v>1057</v>
      </c>
      <c r="C84" s="96"/>
      <c r="D84" s="96"/>
      <c r="E84" s="96"/>
      <c r="F84" s="96"/>
      <c r="G84" s="96"/>
      <c r="H84" s="96"/>
      <c r="I84" s="93"/>
      <c r="J84" s="94"/>
      <c r="K84" s="313">
        <v>0.05</v>
      </c>
      <c r="L84" s="851">
        <f>N78*K84</f>
        <v>11828.414980912612</v>
      </c>
      <c r="M84" s="852"/>
      <c r="N84" s="57"/>
    </row>
    <row r="85" spans="1:14" ht="15" thickBot="1">
      <c r="B85" s="97" t="s">
        <v>1058</v>
      </c>
      <c r="C85" s="98"/>
      <c r="D85" s="98"/>
      <c r="E85" s="98"/>
      <c r="F85" s="98"/>
      <c r="G85" s="98"/>
      <c r="H85" s="98"/>
      <c r="I85" s="99"/>
      <c r="J85" s="100"/>
      <c r="K85" s="314">
        <v>0.05</v>
      </c>
      <c r="L85" s="853">
        <f>N78*K85</f>
        <v>11828.414980912612</v>
      </c>
      <c r="M85" s="854"/>
      <c r="N85" s="57"/>
    </row>
    <row r="86" spans="1:14" ht="15" thickBot="1">
      <c r="B86" s="816" t="s">
        <v>1037</v>
      </c>
      <c r="C86" s="817"/>
      <c r="D86" s="817"/>
      <c r="E86" s="817"/>
      <c r="F86" s="817"/>
      <c r="G86" s="817"/>
      <c r="H86" s="817"/>
      <c r="I86" s="817"/>
      <c r="J86" s="817"/>
      <c r="K86" s="817"/>
      <c r="L86" s="817"/>
      <c r="M86" s="818"/>
      <c r="N86" s="58">
        <f>L83+L84+L85</f>
        <v>70970.489885475676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307538.78950372792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312</v>
      </c>
      <c r="B36" s="865" t="str">
        <f>VLOOKUP(A36,EQUIPOS!A6:D154,3,FALSE)</f>
        <v>Retroexcavadora sobre oruga, potencia 138 HP, balde de 1,5 m3.</v>
      </c>
      <c r="C36" s="866"/>
      <c r="D36" s="866"/>
      <c r="E36" s="866"/>
      <c r="F36" s="866"/>
      <c r="G36" s="866"/>
      <c r="H36" s="867"/>
      <c r="I36" s="276"/>
      <c r="J36" s="277"/>
      <c r="K36" s="278">
        <f>VLOOKUP(A36,EQUIPOS!A6:D163,4,FALSE)</f>
        <v>183914.06990604027</v>
      </c>
      <c r="L36" s="279"/>
      <c r="M36" s="280">
        <v>66</v>
      </c>
      <c r="N36" s="281">
        <f>K36/M36</f>
        <v>2786.5768167581859</v>
      </c>
    </row>
    <row r="37" spans="1:14">
      <c r="A37" s="150"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167702.18023737866</v>
      </c>
      <c r="L37" s="279"/>
      <c r="M37" s="280">
        <v>100</v>
      </c>
      <c r="N37" s="281">
        <f>K37/M37</f>
        <v>1677.0218023737866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4464.565801048755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448</v>
      </c>
      <c r="B48" s="49" t="str">
        <f ca="1">VLOOKUP(A48,MATERIALES!A4:D373,3,FALSE)</f>
        <v xml:space="preserve">Derechos de explotación y/o disposición de materiales
</v>
      </c>
      <c r="C48" s="290"/>
      <c r="D48" s="290"/>
      <c r="E48" s="290"/>
      <c r="F48" s="290"/>
      <c r="G48" s="290"/>
      <c r="H48" s="290"/>
      <c r="I48" s="277"/>
      <c r="J48" s="233" t="str">
        <f ca="1">VLOOKUP(A48,MATERIALES!A4:D373,2,FALSE)</f>
        <v>m3</v>
      </c>
      <c r="K48" s="291">
        <v>1</v>
      </c>
      <c r="L48" s="276"/>
      <c r="M48" s="292">
        <f>VLOOKUP(A48,MATERIALES!A5:D373,4,FALSE)</f>
        <v>2981.0955331337973</v>
      </c>
      <c r="N48" s="281">
        <f>K48*M48</f>
        <v>2981.0955331337973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2981.0955331337973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7542.3795258607724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1508.4759051721546</v>
      </c>
      <c r="M83" s="852"/>
      <c r="N83" s="57"/>
    </row>
    <row r="84" spans="1:14">
      <c r="B84" s="95" t="s">
        <v>1057</v>
      </c>
      <c r="C84" s="96"/>
      <c r="D84" s="96"/>
      <c r="E84" s="96"/>
      <c r="F84" s="96"/>
      <c r="G84" s="96"/>
      <c r="H84" s="96"/>
      <c r="I84" s="93"/>
      <c r="J84" s="94"/>
      <c r="K84" s="313">
        <v>0.05</v>
      </c>
      <c r="L84" s="851">
        <f>N78*K84</f>
        <v>377.11897629303866</v>
      </c>
      <c r="M84" s="852"/>
      <c r="N84" s="57"/>
    </row>
    <row r="85" spans="1:14" ht="15" thickBot="1">
      <c r="B85" s="97" t="s">
        <v>1058</v>
      </c>
      <c r="C85" s="98"/>
      <c r="D85" s="98"/>
      <c r="E85" s="98"/>
      <c r="F85" s="98"/>
      <c r="G85" s="98"/>
      <c r="H85" s="98"/>
      <c r="I85" s="99"/>
      <c r="J85" s="100"/>
      <c r="K85" s="314">
        <v>0.05</v>
      </c>
      <c r="L85" s="853">
        <f>N78*K85</f>
        <v>377.11897629303866</v>
      </c>
      <c r="M85" s="854"/>
      <c r="N85" s="57"/>
    </row>
    <row r="86" spans="1:14" ht="15" thickBot="1">
      <c r="B86" s="816" t="s">
        <v>1037</v>
      </c>
      <c r="C86" s="817"/>
      <c r="D86" s="817"/>
      <c r="E86" s="817"/>
      <c r="F86" s="817"/>
      <c r="G86" s="817"/>
      <c r="H86" s="817"/>
      <c r="I86" s="817"/>
      <c r="J86" s="817"/>
      <c r="K86" s="817"/>
      <c r="L86" s="817"/>
      <c r="M86" s="818"/>
      <c r="N86" s="58">
        <f>L83+L84+L85</f>
        <v>2262.7138577582318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9805.0933836190052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50" t="s">
        <v>312</v>
      </c>
      <c r="B36" s="865" t="str">
        <f>VLOOKUP(A36,EQUIPOS!A6:D154,3,FALSE)</f>
        <v>Retroexcavadora sobre oruga, potencia 138 HP, balde de 1,5 m3.</v>
      </c>
      <c r="C36" s="866"/>
      <c r="D36" s="866"/>
      <c r="E36" s="866"/>
      <c r="F36" s="866"/>
      <c r="G36" s="866"/>
      <c r="H36" s="867"/>
      <c r="I36" s="276"/>
      <c r="J36" s="277"/>
      <c r="K36" s="278">
        <f>VLOOKUP(A36,EQUIPOS!A6:D163,4,FALSE)</f>
        <v>183914.06990604027</v>
      </c>
      <c r="L36" s="279"/>
      <c r="M36" s="280">
        <v>66</v>
      </c>
      <c r="N36" s="281">
        <f>K36/M36</f>
        <v>2786.5768167581859</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2787.543998674968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2884.2621903531876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576.8524380706375</v>
      </c>
      <c r="M83" s="852"/>
      <c r="N83" s="57"/>
    </row>
    <row r="84" spans="1:14">
      <c r="B84" s="95" t="s">
        <v>1057</v>
      </c>
      <c r="C84" s="96"/>
      <c r="D84" s="96"/>
      <c r="E84" s="96"/>
      <c r="F84" s="96"/>
      <c r="G84" s="96"/>
      <c r="H84" s="96"/>
      <c r="I84" s="93"/>
      <c r="J84" s="94"/>
      <c r="K84" s="313">
        <v>0.05</v>
      </c>
      <c r="L84" s="851">
        <f>N78*K84</f>
        <v>144.21310951765938</v>
      </c>
      <c r="M84" s="852"/>
      <c r="N84" s="57"/>
    </row>
    <row r="85" spans="1:14" ht="15" thickBot="1">
      <c r="B85" s="97" t="s">
        <v>1058</v>
      </c>
      <c r="C85" s="98"/>
      <c r="D85" s="98"/>
      <c r="E85" s="98"/>
      <c r="F85" s="98"/>
      <c r="G85" s="98"/>
      <c r="H85" s="98"/>
      <c r="I85" s="99"/>
      <c r="J85" s="100"/>
      <c r="K85" s="314">
        <v>0.05</v>
      </c>
      <c r="L85" s="853">
        <f>N78*K85</f>
        <v>144.21310951765938</v>
      </c>
      <c r="M85" s="854"/>
      <c r="N85" s="57"/>
    </row>
    <row r="86" spans="1:14" ht="15" thickBot="1">
      <c r="B86" s="816" t="s">
        <v>1037</v>
      </c>
      <c r="C86" s="817"/>
      <c r="D86" s="817"/>
      <c r="E86" s="817"/>
      <c r="F86" s="817"/>
      <c r="G86" s="817"/>
      <c r="H86" s="817"/>
      <c r="I86" s="817"/>
      <c r="J86" s="817"/>
      <c r="K86" s="817"/>
      <c r="L86" s="817"/>
      <c r="M86" s="818"/>
      <c r="N86" s="58">
        <f>L83+L84+L85</f>
        <v>865.27865710595631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3749.5408474591441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37"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180</v>
      </c>
      <c r="B36" s="865" t="str">
        <f>VLOOKUP(A36,EQUIPOS!A6:D154,3,FALSE)</f>
        <v>Compresor 120 HP, con martillo.</v>
      </c>
      <c r="C36" s="866"/>
      <c r="D36" s="866"/>
      <c r="E36" s="866"/>
      <c r="F36" s="866"/>
      <c r="G36" s="866"/>
      <c r="H36" s="867"/>
      <c r="I36" s="276"/>
      <c r="J36" s="277"/>
      <c r="K36" s="278">
        <f>VLOOKUP(A36,EQUIPOS!A6:D163,4,FALSE)</f>
        <v>70171.330980817947</v>
      </c>
      <c r="L36" s="279"/>
      <c r="M36" s="280">
        <v>66</v>
      </c>
      <c r="N36" s="281">
        <f>K36/M36</f>
        <v>1063.2019845578477</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167702.18023737866</v>
      </c>
      <c r="L37" s="279"/>
      <c r="M37" s="280">
        <v>100</v>
      </c>
      <c r="N37" s="281">
        <f>K37/M37</f>
        <v>1677.0218023737866</v>
      </c>
    </row>
    <row r="38" spans="1:14">
      <c r="A38" t="s">
        <v>312</v>
      </c>
      <c r="B38" s="865" t="str">
        <f>VLOOKUP(A38,EQUIPOS!A8:D154,3,FALSE)</f>
        <v>Retroexcavadora sobre oruga, potencia 138 HP, balde de 1,5 m3.</v>
      </c>
      <c r="C38" s="866"/>
      <c r="D38" s="866"/>
      <c r="E38" s="866"/>
      <c r="F38" s="866"/>
      <c r="G38" s="866"/>
      <c r="H38" s="867"/>
      <c r="I38" s="276"/>
      <c r="J38" s="277"/>
      <c r="K38" s="278">
        <f>VLOOKUP(A38,EQUIPOS!A8:D165,4,FALSE)</f>
        <v>183914.06990604027</v>
      </c>
      <c r="L38" s="279"/>
      <c r="M38" s="280">
        <v>66</v>
      </c>
      <c r="N38" s="281">
        <f>K38/M38</f>
        <v>2786.5768167581859</v>
      </c>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N78*L42</f>
        <v>5.8030915006931822</v>
      </c>
    </row>
    <row r="43" spans="1:14" ht="15" thickBot="1">
      <c r="B43" s="816" t="s">
        <v>1037</v>
      </c>
      <c r="C43" s="817"/>
      <c r="D43" s="817"/>
      <c r="E43" s="817"/>
      <c r="F43" s="817"/>
      <c r="G43" s="817"/>
      <c r="H43" s="817"/>
      <c r="I43" s="817"/>
      <c r="J43" s="817"/>
      <c r="K43" s="817"/>
      <c r="L43" s="817"/>
      <c r="M43" s="818"/>
      <c r="N43" s="403">
        <f>SUM(N36:N42)</f>
        <v>5532.6036951905135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376</v>
      </c>
      <c r="B48" s="49" t="str">
        <f ca="1">VLOOKUP(A48,MATERIALES!A4:D373,3,FALSE)</f>
        <v>Anfo</v>
      </c>
      <c r="C48" s="290"/>
      <c r="D48" s="290"/>
      <c r="E48" s="290"/>
      <c r="F48" s="290"/>
      <c r="G48" s="290"/>
      <c r="H48" s="290"/>
      <c r="I48" s="277"/>
      <c r="J48" s="233" t="str">
        <f ca="1">VLOOKUP(A48,MATERIALES!A4:D385,2,FALSE)</f>
        <v>kg</v>
      </c>
      <c r="K48" s="291">
        <v>0.2</v>
      </c>
      <c r="L48" s="276"/>
      <c r="M48" s="292">
        <f>VLOOKUP(A48,MATERIALES!A5:D373,4,FALSE)</f>
        <v>5199.25935531499</v>
      </c>
      <c r="N48" s="281">
        <f>K48*M48</f>
        <v>1039.851871062998</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1357.1993921947726</v>
      </c>
      <c r="N49" s="281">
        <f t="shared" ref="N49:N54" si="0">K49*M49</f>
        <v>4071.598176584318</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6798.1082910126643</v>
      </c>
      <c r="N50" s="281">
        <f t="shared" si="0"/>
        <v>2039.4324873037992</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1079.0202234420406</v>
      </c>
      <c r="N51" s="281">
        <f t="shared" si="0"/>
        <v>215.80404468840811</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692.37119869491619</v>
      </c>
      <c r="N52" s="281">
        <f t="shared" si="0"/>
        <v>346.18559934745809</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2.0858688191716889E-2</v>
      </c>
      <c r="N53" s="281">
        <f t="shared" si="0"/>
        <v>166.76834089600527</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2981.0955331337973</v>
      </c>
      <c r="N54" s="281">
        <f t="shared" si="0"/>
        <v>2981.0955331337973</v>
      </c>
    </row>
    <row r="55" spans="1:14" ht="15" thickBot="1">
      <c r="B55" s="898"/>
      <c r="C55" s="899"/>
      <c r="D55" s="899"/>
      <c r="E55" s="899"/>
      <c r="F55" s="899"/>
      <c r="G55" s="899"/>
      <c r="H55" s="899"/>
      <c r="I55" s="869"/>
      <c r="J55" s="48"/>
      <c r="K55" s="50"/>
      <c r="L55" s="900"/>
      <c r="M55" s="901"/>
      <c r="N55" s="51"/>
    </row>
    <row r="56" spans="1:14" ht="15" thickBot="1">
      <c r="B56" s="816" t="s">
        <v>1037</v>
      </c>
      <c r="C56" s="817"/>
      <c r="D56" s="817"/>
      <c r="E56" s="817"/>
      <c r="F56" s="817"/>
      <c r="G56" s="817"/>
      <c r="H56" s="817"/>
      <c r="I56" s="817"/>
      <c r="J56" s="817"/>
      <c r="K56" s="817"/>
      <c r="L56" s="817"/>
      <c r="M56" s="818"/>
      <c r="N56" s="403">
        <f>SUM(N48:N55)</f>
        <v>10860.736053016784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816" t="s">
        <v>1037</v>
      </c>
      <c r="C78" s="817"/>
      <c r="D78" s="817"/>
      <c r="E78" s="817"/>
      <c r="F78" s="817"/>
      <c r="G78" s="817"/>
      <c r="H78" s="817"/>
      <c r="I78" s="859"/>
      <c r="J78" s="859"/>
      <c r="K78" s="859"/>
      <c r="L78" s="859"/>
      <c r="M78" s="860"/>
      <c r="N78" s="310">
        <f>SUM(N72:N77)</f>
        <v>290.1545750346591</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16683.494323241957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3336.6988646483915</v>
      </c>
      <c r="M85" s="852"/>
      <c r="N85" s="57"/>
    </row>
    <row r="86" spans="1:14">
      <c r="B86" s="95" t="s">
        <v>1057</v>
      </c>
      <c r="C86" s="96"/>
      <c r="D86" s="96"/>
      <c r="E86" s="96"/>
      <c r="F86" s="96"/>
      <c r="G86" s="96"/>
      <c r="H86" s="96"/>
      <c r="I86" s="93"/>
      <c r="J86" s="94"/>
      <c r="K86" s="313">
        <v>0.05</v>
      </c>
      <c r="L86" s="851">
        <f>N80*K86</f>
        <v>834.17471616209787</v>
      </c>
      <c r="M86" s="852"/>
      <c r="N86" s="57"/>
    </row>
    <row r="87" spans="1:14" ht="15" thickBot="1">
      <c r="B87" s="97" t="s">
        <v>1058</v>
      </c>
      <c r="C87" s="98"/>
      <c r="D87" s="98"/>
      <c r="E87" s="98"/>
      <c r="F87" s="98"/>
      <c r="G87" s="98"/>
      <c r="H87" s="98"/>
      <c r="I87" s="99"/>
      <c r="J87" s="100"/>
      <c r="K87" s="314">
        <v>0.05</v>
      </c>
      <c r="L87" s="853">
        <f>N80*K87</f>
        <v>834.17471616209787</v>
      </c>
      <c r="M87" s="854"/>
      <c r="N87" s="57"/>
    </row>
    <row r="88" spans="1:14" ht="15" thickBot="1">
      <c r="B88" s="816" t="s">
        <v>1037</v>
      </c>
      <c r="C88" s="817"/>
      <c r="D88" s="817"/>
      <c r="E88" s="817"/>
      <c r="F88" s="817"/>
      <c r="G88" s="817"/>
      <c r="H88" s="817"/>
      <c r="I88" s="817"/>
      <c r="J88" s="817"/>
      <c r="K88" s="817"/>
      <c r="L88" s="817"/>
      <c r="M88" s="818"/>
      <c r="N88" s="58">
        <f>L85+L86+L87</f>
        <v>5005.0482969725872</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21688.542620214546</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19" t="s">
        <v>2324</v>
      </c>
      <c r="C107" s="820"/>
      <c r="D107" s="820"/>
      <c r="E107" s="820"/>
      <c r="F107" s="820"/>
      <c r="G107" s="820"/>
      <c r="H107" s="820"/>
      <c r="I107" s="820"/>
      <c r="J107" s="820"/>
      <c r="K107" s="820"/>
      <c r="L107" s="820"/>
      <c r="M107" s="820"/>
      <c r="N107" s="821"/>
    </row>
    <row r="108" spans="2:14" ht="15" customHeight="1">
      <c r="B108" s="819"/>
      <c r="C108" s="820"/>
      <c r="D108" s="820"/>
      <c r="E108" s="820"/>
      <c r="F108" s="820"/>
      <c r="G108" s="820"/>
      <c r="H108" s="820"/>
      <c r="I108" s="820"/>
      <c r="J108" s="820"/>
      <c r="K108" s="820"/>
      <c r="L108" s="820"/>
      <c r="M108" s="820"/>
      <c r="N108" s="821"/>
    </row>
    <row r="109" spans="2:14" ht="30" customHeight="1">
      <c r="B109" s="822" t="s">
        <v>2325</v>
      </c>
      <c r="C109" s="823"/>
      <c r="D109" s="823"/>
      <c r="E109" s="823"/>
      <c r="F109" s="823"/>
      <c r="G109" s="823"/>
      <c r="H109" s="823"/>
      <c r="I109" s="823"/>
      <c r="J109" s="823"/>
      <c r="K109" s="823"/>
      <c r="L109" s="823"/>
      <c r="M109" s="823"/>
      <c r="N109" s="824"/>
    </row>
    <row r="110" spans="2:14">
      <c r="B110" s="822"/>
      <c r="C110" s="823"/>
      <c r="D110" s="823"/>
      <c r="E110" s="823"/>
      <c r="F110" s="823"/>
      <c r="G110" s="823"/>
      <c r="H110" s="823"/>
      <c r="I110" s="823"/>
      <c r="J110" s="823"/>
      <c r="K110" s="823"/>
      <c r="L110" s="823"/>
      <c r="M110" s="823"/>
      <c r="N110" s="824"/>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2"/>
      <c r="K120" s="882"/>
      <c r="L120" s="882"/>
      <c r="M120" s="882"/>
      <c r="N120" s="883"/>
    </row>
    <row r="121" spans="2:14" ht="15" thickBot="1">
      <c r="B121" s="270" t="s">
        <v>2327</v>
      </c>
      <c r="C121" s="402"/>
      <c r="D121" s="402"/>
      <c r="E121" s="63"/>
      <c r="F121" s="63"/>
      <c r="G121" s="63"/>
      <c r="H121" s="63"/>
      <c r="I121" s="63"/>
      <c r="J121" s="884"/>
      <c r="K121" s="884"/>
      <c r="L121" s="884"/>
      <c r="M121" s="884"/>
      <c r="N121" s="885"/>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183914.06990604027</v>
      </c>
      <c r="L36" s="279"/>
      <c r="M36" s="280">
        <v>66</v>
      </c>
      <c r="N36" s="281">
        <f>K36/M36</f>
        <v>2786.5768167581859</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167702.18023737866</v>
      </c>
      <c r="L37" s="279"/>
      <c r="M37" s="280">
        <v>100</v>
      </c>
      <c r="N37" s="281">
        <f>K37/M37</f>
        <v>1677.0218023737866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4464.565801048755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448</v>
      </c>
      <c r="B48" s="49" t="str">
        <f ca="1">VLOOKUP(A48,MATERIALES!A4:D373,3,FALSE)</f>
        <v xml:space="preserve">Derechos de explotación y/o disposición de materiales
</v>
      </c>
      <c r="C48" s="290"/>
      <c r="D48" s="290"/>
      <c r="E48" s="290"/>
      <c r="F48" s="290"/>
      <c r="G48" s="290"/>
      <c r="H48" s="290"/>
      <c r="I48" s="277"/>
      <c r="J48" s="233" t="str">
        <f ca="1">VLOOKUP(A48,MATERIALES!A4:D373,2,FALSE)</f>
        <v>m3</v>
      </c>
      <c r="K48" s="291">
        <v>1</v>
      </c>
      <c r="L48" s="276"/>
      <c r="M48" s="292">
        <f ca="1">VLOOKUP(A48,MATERIALES!A4:D395,4,FALSE)</f>
        <v>2922.6426795429384</v>
      </c>
      <c r="N48" s="281">
        <f ca="1">K48*M48</f>
        <v>2922.6426795429384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2922.6426795429384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7434.2032657664049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1486.840653153281</v>
      </c>
      <c r="M83" s="852"/>
      <c r="N83" s="57"/>
    </row>
    <row r="84" spans="1:14">
      <c r="B84" s="95" t="s">
        <v>1057</v>
      </c>
      <c r="C84" s="96"/>
      <c r="D84" s="96"/>
      <c r="E84" s="96"/>
      <c r="F84" s="96"/>
      <c r="G84" s="96"/>
      <c r="H84" s="96"/>
      <c r="I84" s="93"/>
      <c r="J84" s="94"/>
      <c r="K84" s="313">
        <v>0.05</v>
      </c>
      <c r="L84" s="851">
        <f ca="1">N78*K84</f>
        <v>371.71016328832025</v>
      </c>
      <c r="M84" s="852"/>
      <c r="N84" s="57"/>
    </row>
    <row r="85" spans="1:14" ht="15" thickBot="1">
      <c r="B85" s="97" t="s">
        <v>1058</v>
      </c>
      <c r="C85" s="98"/>
      <c r="D85" s="98"/>
      <c r="E85" s="98"/>
      <c r="F85" s="98"/>
      <c r="G85" s="98"/>
      <c r="H85" s="98"/>
      <c r="I85" s="99"/>
      <c r="J85" s="100"/>
      <c r="K85" s="314">
        <v>0.05</v>
      </c>
      <c r="L85" s="853">
        <f ca="1">N78*K85</f>
        <v>371.71016328832025</v>
      </c>
      <c r="M85" s="854"/>
      <c r="N85" s="57"/>
    </row>
    <row r="86" spans="1:14" ht="15" thickBot="1">
      <c r="B86" s="816" t="s">
        <v>1037</v>
      </c>
      <c r="C86" s="817"/>
      <c r="D86" s="817"/>
      <c r="E86" s="817"/>
      <c r="F86" s="817"/>
      <c r="G86" s="817"/>
      <c r="H86" s="817"/>
      <c r="I86" s="817"/>
      <c r="J86" s="817"/>
      <c r="K86" s="817"/>
      <c r="L86" s="817"/>
      <c r="M86" s="818"/>
      <c r="N86" s="58">
        <f ca="1">L83+L84+L85</f>
        <v>2230.2609797299215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9664.4642454963268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183914.06990604027</v>
      </c>
      <c r="L36" s="279"/>
      <c r="M36" s="280">
        <v>66</v>
      </c>
      <c r="N36" s="281">
        <f>K36/M36</f>
        <v>2786.5768167581859</v>
      </c>
    </row>
    <row r="37" spans="1:14">
      <c r="A37" s="114" t="s">
        <v>180</v>
      </c>
      <c r="B37" s="865" t="str">
        <f>VLOOKUP(A37,EQUIPOS!A7:D154,3,FALSE)</f>
        <v>Compresor 120 HP, con martillo.</v>
      </c>
      <c r="C37" s="866"/>
      <c r="D37" s="866"/>
      <c r="E37" s="866"/>
      <c r="F37" s="866"/>
      <c r="G37" s="866"/>
      <c r="H37" s="867"/>
      <c r="I37" s="276"/>
      <c r="J37" s="277"/>
      <c r="K37" s="278">
        <f>VLOOKUP(A37,EQUIPOS!A7:D164,4,FALSE)</f>
        <v>70171.330980817947</v>
      </c>
      <c r="L37" s="279"/>
      <c r="M37" s="280">
        <v>66</v>
      </c>
      <c r="N37" s="281">
        <f>K37/M37</f>
        <v>1063.2019845578477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N79*L42</f>
        <v>5.8030915006931822</v>
      </c>
    </row>
    <row r="43" spans="1:14" ht="15" thickBot="1">
      <c r="B43" s="816" t="s">
        <v>1037</v>
      </c>
      <c r="C43" s="817"/>
      <c r="D43" s="817"/>
      <c r="E43" s="817"/>
      <c r="F43" s="817"/>
      <c r="G43" s="817"/>
      <c r="H43" s="817"/>
      <c r="I43" s="817"/>
      <c r="J43" s="817"/>
      <c r="K43" s="817"/>
      <c r="L43" s="817"/>
      <c r="M43" s="818"/>
      <c r="N43" s="403">
        <f>SUM(N36:N42)</f>
        <v>3855.5818928167264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376</v>
      </c>
      <c r="B48" s="49" t="str">
        <f ca="1">VLOOKUP(A48,MATERIALES!A4:D373,3,FALSE)</f>
        <v>Anfo</v>
      </c>
      <c r="C48" s="290"/>
      <c r="D48" s="290"/>
      <c r="E48" s="290"/>
      <c r="F48" s="290"/>
      <c r="G48" s="290"/>
      <c r="H48" s="290"/>
      <c r="I48" s="277"/>
      <c r="J48" s="233" t="str">
        <f ca="1">VLOOKUP(A48,MATERIALES!A4:D373,2,FALSE)</f>
        <v>kg</v>
      </c>
      <c r="K48" s="291">
        <v>0.2</v>
      </c>
      <c r="L48" s="276"/>
      <c r="M48" s="292">
        <f ca="1">VLOOKUP(A48,MATERIALES!A4:D395,4,FALSE)</f>
        <v>5097.3130934460687</v>
      </c>
      <c r="N48" s="281">
        <f t="shared" ref="N48:N53" ca="1" si="0">K48*M48</f>
        <v>1019.4626186892137</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1357.1993921947726</v>
      </c>
      <c r="N49" s="281">
        <f t="shared" si="0"/>
        <v>4071.598176584318</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6798.1082910126643</v>
      </c>
      <c r="N50" s="281">
        <f t="shared" si="0"/>
        <v>2039.4324873037992</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1079.0202234420406</v>
      </c>
      <c r="N51" s="281">
        <f t="shared" si="0"/>
        <v>215.80404468840811</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692.37119869491619</v>
      </c>
      <c r="N52" s="281">
        <f t="shared" si="0"/>
        <v>346.18559934745809</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2.0858688191716889E-2</v>
      </c>
      <c r="N53" s="281">
        <f t="shared" si="0"/>
        <v>166.76834089600527</v>
      </c>
    </row>
    <row r="54" spans="1:14" ht="15" thickBot="1">
      <c r="B54" s="898"/>
      <c r="C54" s="899"/>
      <c r="D54" s="899"/>
      <c r="E54" s="899"/>
      <c r="F54" s="899"/>
      <c r="G54" s="899"/>
      <c r="H54" s="899"/>
      <c r="I54" s="869"/>
      <c r="J54" s="48"/>
      <c r="K54" s="50"/>
      <c r="L54" s="900"/>
      <c r="M54" s="901"/>
      <c r="N54" s="51"/>
    </row>
    <row r="55" spans="1:14" ht="15" thickBot="1">
      <c r="B55" s="816" t="s">
        <v>1037</v>
      </c>
      <c r="C55" s="817"/>
      <c r="D55" s="817"/>
      <c r="E55" s="817"/>
      <c r="F55" s="817"/>
      <c r="G55" s="817"/>
      <c r="H55" s="817"/>
      <c r="I55" s="817"/>
      <c r="J55" s="817"/>
      <c r="K55" s="817"/>
      <c r="L55" s="817"/>
      <c r="M55" s="818"/>
      <c r="N55" s="403">
        <f ca="1">SUM(N48:N54)</f>
        <v>7725.1377645911625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943"/>
      <c r="C65" s="944"/>
      <c r="D65" s="944"/>
      <c r="E65" s="944"/>
      <c r="F65" s="944"/>
      <c r="G65" s="945"/>
      <c r="H65" s="320"/>
      <c r="I65" s="288"/>
      <c r="J65" s="295"/>
      <c r="K65" s="288"/>
      <c r="L65" s="903"/>
      <c r="M65" s="904"/>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92"/>
      <c r="C78" s="893"/>
      <c r="D78" s="893"/>
      <c r="E78" s="893"/>
      <c r="F78" s="893"/>
      <c r="G78" s="893"/>
      <c r="H78" s="893"/>
      <c r="I78" s="132"/>
      <c r="J78" s="132"/>
      <c r="K78" s="132"/>
      <c r="L78" s="906"/>
      <c r="M78" s="906"/>
      <c r="N78" s="51"/>
    </row>
    <row r="79" spans="1:15" ht="15" thickBot="1">
      <c r="B79" s="905" t="s">
        <v>1037</v>
      </c>
      <c r="C79" s="859"/>
      <c r="D79" s="859"/>
      <c r="E79" s="859"/>
      <c r="F79" s="859"/>
      <c r="G79" s="859"/>
      <c r="H79" s="859"/>
      <c r="I79" s="859"/>
      <c r="J79" s="859"/>
      <c r="K79" s="859"/>
      <c r="L79" s="859"/>
      <c r="M79" s="860"/>
      <c r="N79" s="310">
        <f>SUM(N73:N78)</f>
        <v>290.1545750346591</v>
      </c>
    </row>
    <row r="80" spans="1:15" ht="15" thickBot="1">
      <c r="B80" s="39"/>
      <c r="C80" s="40"/>
      <c r="D80" s="40"/>
      <c r="E80" s="40"/>
      <c r="F80" s="40"/>
      <c r="G80" s="40"/>
      <c r="H80" s="40"/>
      <c r="I80" s="40"/>
      <c r="J80" s="40"/>
      <c r="K80" s="40"/>
      <c r="L80" s="40"/>
      <c r="M80" s="40"/>
      <c r="N80" s="41"/>
    </row>
    <row r="81" spans="1:14" ht="15" thickBot="1">
      <c r="B81" s="816" t="s">
        <v>1051</v>
      </c>
      <c r="C81" s="817"/>
      <c r="D81" s="817"/>
      <c r="E81" s="817"/>
      <c r="F81" s="817"/>
      <c r="G81" s="817"/>
      <c r="H81" s="817"/>
      <c r="I81" s="817"/>
      <c r="J81" s="817"/>
      <c r="K81" s="817"/>
      <c r="L81" s="817"/>
      <c r="M81" s="818"/>
      <c r="N81" s="105">
        <f ca="1">N43+N55+N68+N79</f>
        <v>11816.005289900057</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1" t="s">
        <v>1053</v>
      </c>
      <c r="C85" s="862"/>
      <c r="D85" s="862"/>
      <c r="E85" s="862"/>
      <c r="F85" s="862"/>
      <c r="G85" s="862"/>
      <c r="H85" s="862"/>
      <c r="I85" s="323"/>
      <c r="J85" s="343"/>
      <c r="K85" s="311" t="s">
        <v>1054</v>
      </c>
      <c r="L85" s="863" t="s">
        <v>1055</v>
      </c>
      <c r="M85" s="864"/>
      <c r="N85" s="312"/>
    </row>
    <row r="86" spans="1:14">
      <c r="B86" s="849" t="s">
        <v>1056</v>
      </c>
      <c r="C86" s="850"/>
      <c r="D86" s="850"/>
      <c r="E86" s="850"/>
      <c r="F86" s="850"/>
      <c r="G86" s="850"/>
      <c r="H86" s="850"/>
      <c r="I86" s="93"/>
      <c r="J86" s="94"/>
      <c r="K86" s="313">
        <v>0.2</v>
      </c>
      <c r="L86" s="851">
        <f ca="1">N81*K86</f>
        <v>2363.2010579800112</v>
      </c>
      <c r="M86" s="852"/>
      <c r="N86" s="57"/>
    </row>
    <row r="87" spans="1:14">
      <c r="B87" s="95" t="s">
        <v>1057</v>
      </c>
      <c r="C87" s="96"/>
      <c r="D87" s="96"/>
      <c r="E87" s="96"/>
      <c r="F87" s="96"/>
      <c r="G87" s="96"/>
      <c r="H87" s="96"/>
      <c r="I87" s="93"/>
      <c r="J87" s="94"/>
      <c r="K87" s="313">
        <v>0.05</v>
      </c>
      <c r="L87" s="851">
        <f ca="1">N81*K87</f>
        <v>590.80026449500281</v>
      </c>
      <c r="M87" s="852"/>
      <c r="N87" s="57"/>
    </row>
    <row r="88" spans="1:14" ht="15" thickBot="1">
      <c r="B88" s="97" t="s">
        <v>1058</v>
      </c>
      <c r="C88" s="98"/>
      <c r="D88" s="98"/>
      <c r="E88" s="98"/>
      <c r="F88" s="98"/>
      <c r="G88" s="98"/>
      <c r="H88" s="98"/>
      <c r="I88" s="99"/>
      <c r="J88" s="100"/>
      <c r="K88" s="314">
        <v>0.05</v>
      </c>
      <c r="L88" s="853">
        <f ca="1">N81*K88</f>
        <v>590.80026449500281</v>
      </c>
      <c r="M88" s="854"/>
      <c r="N88" s="57"/>
    </row>
    <row r="89" spans="1:14" ht="15" thickBot="1">
      <c r="B89" s="816" t="s">
        <v>1037</v>
      </c>
      <c r="C89" s="817"/>
      <c r="D89" s="817"/>
      <c r="E89" s="817"/>
      <c r="F89" s="817"/>
      <c r="G89" s="817"/>
      <c r="H89" s="817"/>
      <c r="I89" s="817"/>
      <c r="J89" s="817"/>
      <c r="K89" s="817"/>
      <c r="L89" s="817"/>
      <c r="M89" s="818"/>
      <c r="N89" s="58">
        <f ca="1">L86+L87+L88</f>
        <v>3544.8015869700171</v>
      </c>
    </row>
    <row r="90" spans="1:14" ht="15" thickBot="1">
      <c r="B90" s="39"/>
      <c r="C90" s="40"/>
      <c r="D90" s="40"/>
      <c r="E90" s="40"/>
      <c r="F90" s="40"/>
      <c r="G90" s="40"/>
      <c r="H90" s="40"/>
      <c r="I90" s="40"/>
      <c r="J90" s="40"/>
      <c r="K90" s="40"/>
      <c r="L90" s="40"/>
      <c r="M90" s="40"/>
      <c r="N90" s="41"/>
    </row>
    <row r="91" spans="1:14" ht="15" thickBot="1">
      <c r="A91" t="s">
        <v>2122</v>
      </c>
      <c r="B91" s="816" t="s">
        <v>1059</v>
      </c>
      <c r="C91" s="817"/>
      <c r="D91" s="817"/>
      <c r="E91" s="817"/>
      <c r="F91" s="817"/>
      <c r="G91" s="817"/>
      <c r="H91" s="817"/>
      <c r="I91" s="817"/>
      <c r="J91" s="817"/>
      <c r="K91" s="817"/>
      <c r="L91" s="817"/>
      <c r="M91" s="818"/>
      <c r="N91" s="196">
        <f ca="1">N81+N89</f>
        <v>15360.806876870074</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19" t="s">
        <v>2324</v>
      </c>
      <c r="C108" s="820"/>
      <c r="D108" s="820"/>
      <c r="E108" s="820"/>
      <c r="F108" s="820"/>
      <c r="G108" s="820"/>
      <c r="H108" s="820"/>
      <c r="I108" s="820"/>
      <c r="J108" s="820"/>
      <c r="K108" s="820"/>
      <c r="L108" s="820"/>
      <c r="M108" s="820"/>
      <c r="N108" s="821"/>
    </row>
    <row r="109" spans="2:14" ht="15" customHeight="1">
      <c r="B109" s="819"/>
      <c r="C109" s="820"/>
      <c r="D109" s="820"/>
      <c r="E109" s="820"/>
      <c r="F109" s="820"/>
      <c r="G109" s="820"/>
      <c r="H109" s="820"/>
      <c r="I109" s="820"/>
      <c r="J109" s="820"/>
      <c r="K109" s="820"/>
      <c r="L109" s="820"/>
      <c r="M109" s="820"/>
      <c r="N109" s="821"/>
    </row>
    <row r="110" spans="2:14" ht="32.25" customHeight="1">
      <c r="B110" s="822" t="s">
        <v>2325</v>
      </c>
      <c r="C110" s="823"/>
      <c r="D110" s="823"/>
      <c r="E110" s="823"/>
      <c r="F110" s="823"/>
      <c r="G110" s="823"/>
      <c r="H110" s="823"/>
      <c r="I110" s="823"/>
      <c r="J110" s="823"/>
      <c r="K110" s="823"/>
      <c r="L110" s="823"/>
      <c r="M110" s="823"/>
      <c r="N110" s="824"/>
    </row>
    <row r="111" spans="2:14">
      <c r="B111" s="822"/>
      <c r="C111" s="823"/>
      <c r="D111" s="823"/>
      <c r="E111" s="823"/>
      <c r="F111" s="823"/>
      <c r="G111" s="823"/>
      <c r="H111" s="823"/>
      <c r="I111" s="823"/>
      <c r="J111" s="823"/>
      <c r="K111" s="823"/>
      <c r="L111" s="823"/>
      <c r="M111" s="823"/>
      <c r="N111" s="824"/>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2"/>
      <c r="K121" s="882"/>
      <c r="L121" s="882"/>
      <c r="M121" s="882"/>
      <c r="N121" s="883"/>
    </row>
    <row r="122" spans="2:14" ht="15" thickBot="1">
      <c r="B122" s="270" t="s">
        <v>2327</v>
      </c>
      <c r="C122" s="402"/>
      <c r="D122" s="402"/>
      <c r="E122" s="63"/>
      <c r="F122" s="63"/>
      <c r="G122" s="63"/>
      <c r="H122" s="63"/>
      <c r="I122" s="63"/>
      <c r="J122" s="884"/>
      <c r="K122" s="884"/>
      <c r="L122" s="884"/>
      <c r="M122" s="884"/>
      <c r="N122" s="885"/>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topLeftCell="A43"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312</v>
      </c>
      <c r="B36" s="865" t="str">
        <f>VLOOKUP(A36,EQUIPOS!A6:D154,3,FALSE)</f>
        <v>Retroexcavadora sobre oruga, potencia 138 HP, balde de 1,5 m3.</v>
      </c>
      <c r="C36" s="866"/>
      <c r="D36" s="866"/>
      <c r="E36" s="866"/>
      <c r="F36" s="866"/>
      <c r="G36" s="866"/>
      <c r="H36" s="867"/>
      <c r="I36" s="276"/>
      <c r="J36" s="277"/>
      <c r="K36" s="278">
        <f>VLOOKUP(A36,EQUIPOS!A6:D163,4,FALSE)</f>
        <v>183914.06990604027</v>
      </c>
      <c r="L36" s="279"/>
      <c r="M36" s="280">
        <v>66</v>
      </c>
      <c r="N36" s="281">
        <f>K36/M36</f>
        <v>2786.5768167581859</v>
      </c>
    </row>
    <row r="37" spans="1:14">
      <c r="A37" 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0.967181916782197</v>
      </c>
    </row>
    <row r="43" spans="1:14" ht="15" thickBot="1">
      <c r="B43" s="816" t="s">
        <v>1037</v>
      </c>
      <c r="C43" s="817"/>
      <c r="D43" s="817"/>
      <c r="E43" s="817"/>
      <c r="F43" s="817"/>
      <c r="G43" s="817"/>
      <c r="H43" s="817"/>
      <c r="I43" s="817"/>
      <c r="J43" s="817"/>
      <c r="K43" s="817"/>
      <c r="L43" s="817"/>
      <c r="M43" s="818"/>
      <c r="N43" s="403">
        <f>SUM(N36:N42)</f>
        <v>2787.543998674968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96.718191678219696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2884.2621903531876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576.8524380706375</v>
      </c>
      <c r="M83" s="852"/>
      <c r="N83" s="57"/>
    </row>
    <row r="84" spans="1:14">
      <c r="B84" s="95" t="s">
        <v>1057</v>
      </c>
      <c r="C84" s="96"/>
      <c r="D84" s="96"/>
      <c r="E84" s="96"/>
      <c r="F84" s="96"/>
      <c r="G84" s="96"/>
      <c r="H84" s="96"/>
      <c r="I84" s="93"/>
      <c r="J84" s="94"/>
      <c r="K84" s="313">
        <v>0.05</v>
      </c>
      <c r="L84" s="851">
        <f>N78*K84</f>
        <v>144.21310951765938</v>
      </c>
      <c r="M84" s="852"/>
      <c r="N84" s="57"/>
    </row>
    <row r="85" spans="1:14" ht="15" thickBot="1">
      <c r="B85" s="97" t="s">
        <v>1058</v>
      </c>
      <c r="C85" s="98"/>
      <c r="D85" s="98"/>
      <c r="E85" s="98"/>
      <c r="F85" s="98"/>
      <c r="G85" s="98"/>
      <c r="H85" s="98"/>
      <c r="I85" s="99"/>
      <c r="J85" s="100"/>
      <c r="K85" s="314">
        <v>0.05</v>
      </c>
      <c r="L85" s="853">
        <f>N78*K85</f>
        <v>144.21310951765938</v>
      </c>
      <c r="M85" s="854"/>
      <c r="N85" s="57"/>
    </row>
    <row r="86" spans="1:14" ht="15" thickBot="1">
      <c r="B86" s="816" t="s">
        <v>1037</v>
      </c>
      <c r="C86" s="817"/>
      <c r="D86" s="817"/>
      <c r="E86" s="817"/>
      <c r="F86" s="817"/>
      <c r="G86" s="817"/>
      <c r="H86" s="817"/>
      <c r="I86" s="817"/>
      <c r="J86" s="817"/>
      <c r="K86" s="817"/>
      <c r="L86" s="817"/>
      <c r="M86" s="818"/>
      <c r="N86" s="58">
        <f>L83+L84+L85</f>
        <v>865.27865710595631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3749.5408474591441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topLeftCell="A24" zoomScale="78" zoomScaleNormal="78" workbookViewId="0">
      <selection activeCell="B48" sqref="B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148</v>
      </c>
      <c r="B36" s="865" t="str">
        <f>VLOOKUP(A36,EQUIPOS!A6:D154,3,FALSE)</f>
        <v>Cargador : Potencia en el volante 110 hp, Clasificación de RPM del motor 2300.</v>
      </c>
      <c r="C36" s="866"/>
      <c r="D36" s="866"/>
      <c r="E36" s="866"/>
      <c r="F36" s="866"/>
      <c r="G36" s="866"/>
      <c r="H36" s="867"/>
      <c r="I36" s="276"/>
      <c r="J36" s="277"/>
      <c r="K36" s="278">
        <f>VLOOKUP(A36,EQUIPOS!A6:D163,4,FALSE)</f>
        <v>142894.34672457475</v>
      </c>
      <c r="L36" s="279"/>
      <c r="M36" s="280">
        <v>66</v>
      </c>
      <c r="N36" s="281">
        <f>K36/M36</f>
        <v>2165.0658594632537</v>
      </c>
    </row>
    <row r="37" spans="1:14">
      <c r="A37" s="114" t="s">
        <v>129</v>
      </c>
      <c r="B37" s="865" t="str">
        <f>VLOOKUP(A37,EQUIPOS!A7:D154,3,FALSE)</f>
        <v xml:space="preserve">Buldozer, Potencia al volante de 140 HP, motor de 2200 RPM, longitud de hoja 4,80m. </v>
      </c>
      <c r="C37" s="866"/>
      <c r="D37" s="866"/>
      <c r="E37" s="866"/>
      <c r="F37" s="866"/>
      <c r="G37" s="866"/>
      <c r="H37" s="867"/>
      <c r="I37" s="276"/>
      <c r="J37" s="277"/>
      <c r="K37" s="278">
        <f>VLOOKUP(A37,EQUIPOS!A7:D164,4,FALSE)</f>
        <v>167702.18023737866</v>
      </c>
      <c r="L37" s="279"/>
      <c r="M37" s="280">
        <v>100</v>
      </c>
      <c r="N37" s="281">
        <f>K37/M37</f>
        <v>1677.0218023737866</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83"/>
      <c r="L39" s="870"/>
      <c r="M39" s="871"/>
      <c r="N39" s="282"/>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1.934363833564394</v>
      </c>
    </row>
    <row r="43" spans="1:14" ht="15" thickBot="1">
      <c r="B43" s="816" t="s">
        <v>1037</v>
      </c>
      <c r="C43" s="817"/>
      <c r="D43" s="817"/>
      <c r="E43" s="817"/>
      <c r="F43" s="817"/>
      <c r="G43" s="817"/>
      <c r="H43" s="817"/>
      <c r="I43" s="817"/>
      <c r="J43" s="817"/>
      <c r="K43" s="817"/>
      <c r="L43" s="817"/>
      <c r="M43" s="818"/>
      <c r="N43" s="403">
        <f>SUM(N36:N42)</f>
        <v>3844.0220256706048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451</v>
      </c>
      <c r="B48" s="49" t="str">
        <f ca="1">VLOOKUP(A48,MATERIALES!A4:D373,3,FALSE)</f>
        <v>Disposición de material de derrumbe</v>
      </c>
      <c r="C48" s="290"/>
      <c r="D48" s="290"/>
      <c r="E48" s="290"/>
      <c r="F48" s="290"/>
      <c r="G48" s="290"/>
      <c r="H48" s="290"/>
      <c r="I48" s="277"/>
      <c r="J48" s="233" t="str">
        <f ca="1">VLOOKUP(A48,MATERIALES!A4:D373,2,FALSE)</f>
        <v>m3</v>
      </c>
      <c r="K48" s="291">
        <v>1</v>
      </c>
      <c r="L48" s="276"/>
      <c r="M48" s="292">
        <f ca="1">VLOOKUP(A48,MATERIALES!A4:D395,4,FALSE)</f>
        <v>2070.2707867193894</v>
      </c>
      <c r="N48" s="281">
        <f ca="1">K48*M48</f>
        <v>2070.2707867193894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2070.2707867193894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193.43638335643939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6058.6300023079993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1211.7260004615998</v>
      </c>
      <c r="M83" s="852"/>
      <c r="N83" s="57"/>
    </row>
    <row r="84" spans="1:14">
      <c r="B84" s="95" t="s">
        <v>1057</v>
      </c>
      <c r="C84" s="96"/>
      <c r="D84" s="96"/>
      <c r="E84" s="96"/>
      <c r="F84" s="96"/>
      <c r="G84" s="96"/>
      <c r="H84" s="96"/>
      <c r="I84" s="93"/>
      <c r="J84" s="94"/>
      <c r="K84" s="313">
        <v>0.05</v>
      </c>
      <c r="L84" s="851">
        <f ca="1">N78*K84</f>
        <v>302.93150011539996</v>
      </c>
      <c r="M84" s="852"/>
      <c r="N84" s="57"/>
    </row>
    <row r="85" spans="1:14" ht="15" thickBot="1">
      <c r="B85" s="97" t="s">
        <v>1058</v>
      </c>
      <c r="C85" s="98"/>
      <c r="D85" s="98"/>
      <c r="E85" s="98"/>
      <c r="F85" s="98"/>
      <c r="G85" s="98"/>
      <c r="H85" s="98"/>
      <c r="I85" s="99"/>
      <c r="J85" s="100"/>
      <c r="K85" s="314">
        <v>0.05</v>
      </c>
      <c r="L85" s="853">
        <f ca="1">N78*K85</f>
        <v>302.93150011539996</v>
      </c>
      <c r="M85" s="854"/>
      <c r="N85" s="57"/>
    </row>
    <row r="86" spans="1:14" ht="15" thickBot="1">
      <c r="B86" s="816" t="s">
        <v>1037</v>
      </c>
      <c r="C86" s="817"/>
      <c r="D86" s="817"/>
      <c r="E86" s="817"/>
      <c r="F86" s="817"/>
      <c r="G86" s="817"/>
      <c r="H86" s="817"/>
      <c r="I86" s="817"/>
      <c r="J86" s="817"/>
      <c r="K86" s="817"/>
      <c r="L86" s="817"/>
      <c r="M86" s="818"/>
      <c r="N86" s="58">
        <f ca="1">L83+L84+L85</f>
        <v>1817.5890006923998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7876.2190030003994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topLeftCell="A64"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4"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167702.18023737866</v>
      </c>
      <c r="L36" s="473"/>
      <c r="M36" s="292">
        <v>50</v>
      </c>
      <c r="N36" s="281">
        <f>K36/M36</f>
        <v>3354.0436047475732</v>
      </c>
    </row>
    <row r="37" spans="1:14">
      <c r="A37" s="114" t="s">
        <v>152</v>
      </c>
      <c r="B37" s="865" t="str">
        <f>VLOOKUP(A37,EQUIPOS!A7:D154,3,FALSE)</f>
        <v xml:space="preserve">Carrotanque de agua(1000 Galones) </v>
      </c>
      <c r="C37" s="866"/>
      <c r="D37" s="866"/>
      <c r="E37" s="866"/>
      <c r="F37" s="866"/>
      <c r="G37" s="866"/>
      <c r="H37" s="867"/>
      <c r="I37" s="276"/>
      <c r="J37" s="277"/>
      <c r="K37" s="278">
        <f>VLOOKUP(A37,EQUIPOS!A7:D164,4,FALSE)</f>
        <v>69518.263290413161</v>
      </c>
      <c r="L37" s="473"/>
      <c r="M37" s="292">
        <v>50</v>
      </c>
      <c r="N37" s="281">
        <f>K37/M37</f>
        <v>1390.3652658082633</v>
      </c>
    </row>
    <row r="38" spans="1:14">
      <c r="A38" s="214" t="s">
        <v>269</v>
      </c>
      <c r="B38" s="865" t="str">
        <f>VLOOKUP(A38,EQUIPOS!A8:D154,3,FALSE)</f>
        <v>Motoniveladora  potencia 215 HP, ancho de cuchilla 4,27 m, peso 18 ton.</v>
      </c>
      <c r="C38" s="866"/>
      <c r="D38" s="866"/>
      <c r="E38" s="866"/>
      <c r="F38" s="866"/>
      <c r="G38" s="866"/>
      <c r="H38" s="867"/>
      <c r="I38" s="276"/>
      <c r="J38" s="277"/>
      <c r="K38" s="278">
        <f>VLOOKUP(A38,EQUIPOS!A8:D165,4,FALSE)</f>
        <v>163307.8248280854</v>
      </c>
      <c r="L38" s="473"/>
      <c r="M38" s="292">
        <v>50</v>
      </c>
      <c r="N38" s="281">
        <f>K38/M38</f>
        <v>3266.1564965617081</v>
      </c>
    </row>
    <row r="39" spans="1:14">
      <c r="A39" s="214" t="s">
        <v>365</v>
      </c>
      <c r="B39" s="865" t="str">
        <f>VLOOKUP(A39,EQUIPOS!A9:D154,3,FALSE)</f>
        <v xml:space="preserve">Vibrocompatador, potencia 153 HP, peso 10 Ton. </v>
      </c>
      <c r="C39" s="866"/>
      <c r="D39" s="866"/>
      <c r="E39" s="866"/>
      <c r="F39" s="866"/>
      <c r="G39" s="866"/>
      <c r="H39" s="867"/>
      <c r="I39" s="868"/>
      <c r="J39" s="869"/>
      <c r="K39" s="278">
        <f>VLOOKUP(A39,EQUIPOS!A9:D166,4,FALSE)</f>
        <v>142077.80760043429</v>
      </c>
      <c r="L39" s="946">
        <v>50</v>
      </c>
      <c r="M39" s="947"/>
      <c r="N39" s="281">
        <f>K39/L39</f>
        <v>2841.5561520086858</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10852.121519126231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383.00403904575001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11235.125558171982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2247.0251116343966</v>
      </c>
      <c r="M83" s="852"/>
      <c r="N83" s="57"/>
    </row>
    <row r="84" spans="1:14">
      <c r="B84" s="95" t="s">
        <v>1057</v>
      </c>
      <c r="C84" s="96"/>
      <c r="D84" s="96"/>
      <c r="E84" s="96"/>
      <c r="F84" s="96"/>
      <c r="G84" s="96"/>
      <c r="H84" s="96"/>
      <c r="I84" s="93"/>
      <c r="J84" s="94"/>
      <c r="K84" s="313">
        <v>0.05</v>
      </c>
      <c r="L84" s="851">
        <f>N78*K84</f>
        <v>561.75627790859915</v>
      </c>
      <c r="M84" s="852"/>
      <c r="N84" s="57"/>
    </row>
    <row r="85" spans="1:14" ht="15" thickBot="1">
      <c r="B85" s="97" t="s">
        <v>1058</v>
      </c>
      <c r="C85" s="98"/>
      <c r="D85" s="98"/>
      <c r="E85" s="98"/>
      <c r="F85" s="98"/>
      <c r="G85" s="98"/>
      <c r="H85" s="98"/>
      <c r="I85" s="99"/>
      <c r="J85" s="100"/>
      <c r="K85" s="314">
        <v>0.05</v>
      </c>
      <c r="L85" s="853">
        <f>N78*K85</f>
        <v>561.75627790859915</v>
      </c>
      <c r="M85" s="854"/>
      <c r="N85" s="57"/>
    </row>
    <row r="86" spans="1:14" ht="15" thickBot="1">
      <c r="B86" s="816" t="s">
        <v>1037</v>
      </c>
      <c r="C86" s="817"/>
      <c r="D86" s="817"/>
      <c r="E86" s="817"/>
      <c r="F86" s="817"/>
      <c r="G86" s="817"/>
      <c r="H86" s="817"/>
      <c r="I86" s="817"/>
      <c r="J86" s="817"/>
      <c r="K86" s="817"/>
      <c r="L86" s="817"/>
      <c r="M86" s="818"/>
      <c r="N86" s="58">
        <f>L83+L84+L85</f>
        <v>3370.5376674515951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14605.663225623577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topLeftCell="A64"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167702.18023737866</v>
      </c>
      <c r="L36" s="279"/>
      <c r="M36" s="280">
        <v>40</v>
      </c>
      <c r="N36" s="281">
        <f>K36/M36</f>
        <v>4192.5545059344668</v>
      </c>
    </row>
    <row r="37" spans="1:14">
      <c r="A37" s="119" t="s">
        <v>365</v>
      </c>
      <c r="B37" s="865" t="str">
        <f>VLOOKUP(A37,EQUIPOS!A7:D154,3,FALSE)</f>
        <v xml:space="preserve">Vibrocompatador, potencia 153 HP, peso 10 Ton. </v>
      </c>
      <c r="C37" s="866"/>
      <c r="D37" s="866"/>
      <c r="E37" s="866"/>
      <c r="F37" s="866"/>
      <c r="G37" s="866"/>
      <c r="H37" s="867"/>
      <c r="I37" s="276"/>
      <c r="J37" s="277"/>
      <c r="K37" s="278">
        <f>VLOOKUP(A37,EQUIPOS!A7:D164,4,FALSE)</f>
        <v>142077.80760043429</v>
      </c>
      <c r="L37" s="279"/>
      <c r="M37" s="280">
        <v>40</v>
      </c>
      <c r="N37" s="281">
        <f>K37/M37</f>
        <v>3551.945190010857</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7744.4996959453238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478.75504880718745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8223.2547447525103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1644.6509489505022</v>
      </c>
      <c r="M83" s="852"/>
      <c r="N83" s="57"/>
    </row>
    <row r="84" spans="1:14">
      <c r="B84" s="95" t="s">
        <v>1057</v>
      </c>
      <c r="C84" s="96"/>
      <c r="D84" s="96"/>
      <c r="E84" s="96"/>
      <c r="F84" s="96"/>
      <c r="G84" s="96"/>
      <c r="H84" s="96"/>
      <c r="I84" s="93"/>
      <c r="J84" s="94"/>
      <c r="K84" s="313">
        <v>0.05</v>
      </c>
      <c r="L84" s="851">
        <f>N78*K84</f>
        <v>411.16273723762555</v>
      </c>
      <c r="M84" s="852"/>
      <c r="N84" s="57"/>
    </row>
    <row r="85" spans="1:14" ht="15" thickBot="1">
      <c r="B85" s="97" t="s">
        <v>1058</v>
      </c>
      <c r="C85" s="98"/>
      <c r="D85" s="98"/>
      <c r="E85" s="98"/>
      <c r="F85" s="98"/>
      <c r="G85" s="98"/>
      <c r="H85" s="98"/>
      <c r="I85" s="99"/>
      <c r="J85" s="100"/>
      <c r="K85" s="314">
        <v>0.05</v>
      </c>
      <c r="L85" s="853">
        <f>N78*K85</f>
        <v>411.16273723762555</v>
      </c>
      <c r="M85" s="854"/>
      <c r="N85" s="57"/>
    </row>
    <row r="86" spans="1:14" ht="15" thickBot="1">
      <c r="B86" s="816" t="s">
        <v>1037</v>
      </c>
      <c r="C86" s="817"/>
      <c r="D86" s="817"/>
      <c r="E86" s="817"/>
      <c r="F86" s="817"/>
      <c r="G86" s="817"/>
      <c r="H86" s="817"/>
      <c r="I86" s="817"/>
      <c r="J86" s="817"/>
      <c r="K86" s="817"/>
      <c r="L86" s="817"/>
      <c r="M86" s="818"/>
      <c r="N86" s="58">
        <f>L83+L84+L85</f>
        <v>2466.9764234257532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10690.231168178263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topLeftCell="A40"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167702.18023737866</v>
      </c>
      <c r="L36" s="279"/>
      <c r="M36" s="280">
        <v>40</v>
      </c>
      <c r="N36" s="281">
        <f>K36/M36</f>
        <v>4192.5545059344668</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4192.5545059344668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478.75504880718745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4671.3095547416542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934.26191094833086</v>
      </c>
      <c r="M83" s="852"/>
      <c r="N83" s="57"/>
    </row>
    <row r="84" spans="1:14">
      <c r="B84" s="95" t="s">
        <v>1057</v>
      </c>
      <c r="C84" s="96"/>
      <c r="D84" s="96"/>
      <c r="E84" s="96"/>
      <c r="F84" s="96"/>
      <c r="G84" s="96"/>
      <c r="H84" s="96"/>
      <c r="I84" s="93"/>
      <c r="J84" s="94"/>
      <c r="K84" s="313">
        <v>0.05</v>
      </c>
      <c r="L84" s="851">
        <f>N78*K84</f>
        <v>233.56547773708272</v>
      </c>
      <c r="M84" s="852"/>
      <c r="N84" s="57"/>
    </row>
    <row r="85" spans="1:14" ht="15" thickBot="1">
      <c r="B85" s="97" t="s">
        <v>1058</v>
      </c>
      <c r="C85" s="98"/>
      <c r="D85" s="98"/>
      <c r="E85" s="98"/>
      <c r="F85" s="98"/>
      <c r="G85" s="98"/>
      <c r="H85" s="98"/>
      <c r="I85" s="99"/>
      <c r="J85" s="100"/>
      <c r="K85" s="314">
        <v>0.05</v>
      </c>
      <c r="L85" s="853">
        <f>N78*K85</f>
        <v>233.56547773708272</v>
      </c>
      <c r="M85" s="854"/>
      <c r="N85" s="57"/>
    </row>
    <row r="86" spans="1:14" ht="15" thickBot="1">
      <c r="B86" s="816" t="s">
        <v>1037</v>
      </c>
      <c r="C86" s="817"/>
      <c r="D86" s="817"/>
      <c r="E86" s="817"/>
      <c r="F86" s="817"/>
      <c r="G86" s="817"/>
      <c r="H86" s="817"/>
      <c r="I86" s="817"/>
      <c r="J86" s="817"/>
      <c r="K86" s="817"/>
      <c r="L86" s="817"/>
      <c r="M86" s="818"/>
      <c r="N86" s="58">
        <f>L83+L84+L85</f>
        <v>1401.3928664224964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6072.702421164151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election activeCell="C48" sqref="C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2.0426882082439999</v>
      </c>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7045.7451494995148</v>
      </c>
      <c r="N48" s="281">
        <f>K48*M48</f>
        <v>9159.4686943493689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9159.4686943493689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53"/>
      <c r="D59" s="53"/>
      <c r="E59" s="53"/>
      <c r="F59" s="53"/>
      <c r="G59" s="53"/>
      <c r="H59" s="297"/>
      <c r="I59" s="288"/>
      <c r="J59" s="288"/>
      <c r="K59" s="288"/>
      <c r="L59" s="903"/>
      <c r="M59" s="904"/>
      <c r="N59" s="300"/>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9365.7802033820135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1873.1560406764029</v>
      </c>
      <c r="M83" s="852"/>
      <c r="N83" s="57"/>
    </row>
    <row r="84" spans="1:14">
      <c r="B84" s="95" t="s">
        <v>1057</v>
      </c>
      <c r="C84" s="96"/>
      <c r="D84" s="96"/>
      <c r="E84" s="96"/>
      <c r="F84" s="96"/>
      <c r="G84" s="96"/>
      <c r="H84" s="96"/>
      <c r="I84" s="93"/>
      <c r="J84" s="94"/>
      <c r="K84" s="313">
        <v>0.05</v>
      </c>
      <c r="L84" s="851">
        <f>N78*K84</f>
        <v>468.28901016910072</v>
      </c>
      <c r="M84" s="852"/>
      <c r="N84" s="57"/>
    </row>
    <row r="85" spans="1:14" ht="15" thickBot="1">
      <c r="B85" s="97" t="s">
        <v>1058</v>
      </c>
      <c r="C85" s="98"/>
      <c r="D85" s="98"/>
      <c r="E85" s="98"/>
      <c r="F85" s="98"/>
      <c r="G85" s="98"/>
      <c r="H85" s="98"/>
      <c r="I85" s="99"/>
      <c r="J85" s="100"/>
      <c r="K85" s="314">
        <v>0.05</v>
      </c>
      <c r="L85" s="853">
        <f>N78*K85</f>
        <v>468.28901016910072</v>
      </c>
      <c r="M85" s="854"/>
      <c r="N85" s="57"/>
    </row>
    <row r="86" spans="1:14" ht="15" thickBot="1">
      <c r="B86" s="816" t="s">
        <v>1037</v>
      </c>
      <c r="C86" s="817"/>
      <c r="D86" s="817"/>
      <c r="E86" s="817"/>
      <c r="F86" s="817"/>
      <c r="G86" s="817"/>
      <c r="H86" s="817"/>
      <c r="I86" s="817"/>
      <c r="J86" s="817"/>
      <c r="K86" s="817"/>
      <c r="L86" s="817"/>
      <c r="M86" s="818"/>
      <c r="N86" s="58">
        <f>L83+L84+L85</f>
        <v>2809.7340610146048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12175.514264396617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1.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25"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0.01</v>
      </c>
      <c r="M42" s="878"/>
      <c r="N42" s="111">
        <f>N76*L42</f>
        <v>2.0426882082439999</v>
      </c>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479</v>
      </c>
      <c r="B48" s="49" t="str">
        <f ca="1">VLOOKUP(A48,MATERIALES!A4:D373,3,FALSE)</f>
        <v>Geomalla Tipo Asphalt</v>
      </c>
      <c r="C48" s="290"/>
      <c r="D48" s="290"/>
      <c r="E48" s="290"/>
      <c r="F48" s="290"/>
      <c r="G48" s="290"/>
      <c r="H48" s="290"/>
      <c r="I48" s="277"/>
      <c r="J48" s="233" t="str">
        <f ca="1">VLOOKUP(A48,MATERIALES!A4:D373,2,FALSE)</f>
        <v>m2</v>
      </c>
      <c r="K48" s="291">
        <v>1.2</v>
      </c>
      <c r="L48" s="276"/>
      <c r="M48" s="292">
        <f ca="1">VLOOKUP(A48,MATERIALES!A4:D395,4,FALSE)</f>
        <v>8820.3912999863969</v>
      </c>
      <c r="N48" s="281">
        <f ca="1">K48*M48</f>
        <v>10584.469559983676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10584.469559983676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53"/>
      <c r="D59" s="53"/>
      <c r="E59" s="53"/>
      <c r="F59" s="53"/>
      <c r="G59" s="53"/>
      <c r="H59" s="297"/>
      <c r="I59" s="288"/>
      <c r="J59" s="288"/>
      <c r="K59" s="288"/>
      <c r="L59" s="903"/>
      <c r="M59" s="904"/>
      <c r="N59" s="300"/>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10779.103059071074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2155.8206118142148</v>
      </c>
      <c r="M83" s="852"/>
      <c r="N83" s="57"/>
    </row>
    <row r="84" spans="1:14">
      <c r="B84" s="95" t="s">
        <v>1057</v>
      </c>
      <c r="C84" s="96"/>
      <c r="D84" s="96"/>
      <c r="E84" s="96"/>
      <c r="F84" s="96"/>
      <c r="G84" s="96"/>
      <c r="H84" s="96"/>
      <c r="I84" s="93"/>
      <c r="J84" s="94"/>
      <c r="K84" s="313">
        <v>0.05</v>
      </c>
      <c r="L84" s="851">
        <f ca="1">N78*K84</f>
        <v>538.95515295355369</v>
      </c>
      <c r="M84" s="852"/>
      <c r="N84" s="57"/>
    </row>
    <row r="85" spans="1:14" ht="15" thickBot="1">
      <c r="B85" s="97" t="s">
        <v>1058</v>
      </c>
      <c r="C85" s="98"/>
      <c r="D85" s="98"/>
      <c r="E85" s="98"/>
      <c r="F85" s="98"/>
      <c r="G85" s="98"/>
      <c r="H85" s="98"/>
      <c r="I85" s="99"/>
      <c r="J85" s="100"/>
      <c r="K85" s="314">
        <v>0.05</v>
      </c>
      <c r="L85" s="853">
        <f ca="1">N78*K85</f>
        <v>538.95515295355369</v>
      </c>
      <c r="M85" s="854"/>
      <c r="N85" s="57"/>
    </row>
    <row r="86" spans="1:14" ht="15" thickBot="1">
      <c r="B86" s="816" t="s">
        <v>1037</v>
      </c>
      <c r="C86" s="817"/>
      <c r="D86" s="817"/>
      <c r="E86" s="817"/>
      <c r="F86" s="817"/>
      <c r="G86" s="817"/>
      <c r="H86" s="817"/>
      <c r="I86" s="817"/>
      <c r="J86" s="817"/>
      <c r="K86" s="817"/>
      <c r="L86" s="817"/>
      <c r="M86" s="818"/>
      <c r="N86" s="58">
        <f ca="1">L83+L84+L85</f>
        <v>3233.7309177213224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14012.833976792397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34"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167702.18023737866</v>
      </c>
      <c r="L36" s="279"/>
      <c r="M36" s="280">
        <v>45</v>
      </c>
      <c r="N36" s="281">
        <f>K36/M36</f>
        <v>3726.7151163861927</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69518.263290413161</v>
      </c>
      <c r="L37" s="279"/>
      <c r="M37" s="280">
        <v>45</v>
      </c>
      <c r="N37" s="281">
        <f>K37/M37</f>
        <v>1544.8502953425148</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163307.8248280854</v>
      </c>
      <c r="L38" s="279"/>
      <c r="M38" s="280">
        <v>45</v>
      </c>
      <c r="N38" s="281">
        <f>K38/M38</f>
        <v>3629.0627739574534</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142077.80760043429</v>
      </c>
      <c r="L39" s="870">
        <v>45</v>
      </c>
      <c r="M39" s="871"/>
      <c r="N39" s="281">
        <f>K39/L39</f>
        <v>3157.2846133429844</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11.348267823577778</v>
      </c>
    </row>
    <row r="43" spans="1:14" ht="15" thickBot="1">
      <c r="B43" s="816" t="s">
        <v>1037</v>
      </c>
      <c r="C43" s="817"/>
      <c r="D43" s="817"/>
      <c r="E43" s="817"/>
      <c r="F43" s="817"/>
      <c r="G43" s="817"/>
      <c r="H43" s="817"/>
      <c r="I43" s="817"/>
      <c r="J43" s="817"/>
      <c r="K43" s="817"/>
      <c r="L43" s="817"/>
      <c r="M43" s="818"/>
      <c r="N43" s="403">
        <f>SUM(N36:N42)</f>
        <v>12069.261066852723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564</v>
      </c>
      <c r="B48" s="49" t="str">
        <f ca="1">VLOOKUP(A48,MATERIALES!A4:D373,3,FALSE)</f>
        <v xml:space="preserve">Material seleccionado para Relleno
</v>
      </c>
      <c r="C48" s="290"/>
      <c r="D48" s="290"/>
      <c r="E48" s="290"/>
      <c r="F48" s="290"/>
      <c r="G48" s="290"/>
      <c r="H48" s="290"/>
      <c r="I48" s="277"/>
      <c r="J48" s="233" t="str">
        <f ca="1">VLOOKUP(A48,MATERIALES!A4:D373,2,FALSE)</f>
        <v>m3</v>
      </c>
      <c r="K48" s="291">
        <v>1.25</v>
      </c>
      <c r="L48" s="276"/>
      <c r="M48" s="409">
        <f ca="1">VLOOKUP(A48,MATERIALES!A4:D395,4,FALSE)</f>
        <v>16056.848563125603</v>
      </c>
      <c r="N48" s="281">
        <f ca="1">K48*M48</f>
        <v>20071.060703907002</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20071.060703907002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3">
        <f>VLOOKUP(A59,TRANSPORTE!A5:D123,4,FALSE)</f>
        <v>1313</v>
      </c>
      <c r="M59" s="904"/>
      <c r="N59" s="300">
        <f>K59*L59</f>
        <v>1641.25</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SUM(N59:N64)</f>
        <v>1641.25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34040.641174097887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6808.1282348195782</v>
      </c>
      <c r="M83" s="852"/>
      <c r="N83" s="57"/>
    </row>
    <row r="84" spans="1:14">
      <c r="B84" s="95" t="s">
        <v>1057</v>
      </c>
      <c r="C84" s="96"/>
      <c r="D84" s="96"/>
      <c r="E84" s="96"/>
      <c r="F84" s="96"/>
      <c r="G84" s="96"/>
      <c r="H84" s="96"/>
      <c r="I84" s="93"/>
      <c r="J84" s="94"/>
      <c r="K84" s="313">
        <v>0.05</v>
      </c>
      <c r="L84" s="851">
        <f ca="1">N78*K84</f>
        <v>1702.0320587048946</v>
      </c>
      <c r="M84" s="852"/>
      <c r="N84" s="57"/>
    </row>
    <row r="85" spans="1:14" ht="15" thickBot="1">
      <c r="B85" s="97" t="s">
        <v>1058</v>
      </c>
      <c r="C85" s="98"/>
      <c r="D85" s="98"/>
      <c r="E85" s="98"/>
      <c r="F85" s="98"/>
      <c r="G85" s="98"/>
      <c r="H85" s="98"/>
      <c r="I85" s="99"/>
      <c r="J85" s="100"/>
      <c r="K85" s="314">
        <v>0.05</v>
      </c>
      <c r="L85" s="853">
        <f ca="1">N78*K85</f>
        <v>1702.0320587048946</v>
      </c>
      <c r="M85" s="854"/>
      <c r="N85" s="57"/>
    </row>
    <row r="86" spans="1:14" ht="15" thickBot="1">
      <c r="B86" s="816" t="s">
        <v>1037</v>
      </c>
      <c r="C86" s="817"/>
      <c r="D86" s="817"/>
      <c r="E86" s="817"/>
      <c r="F86" s="817"/>
      <c r="G86" s="817"/>
      <c r="H86" s="817"/>
      <c r="I86" s="817"/>
      <c r="J86" s="817"/>
      <c r="K86" s="817"/>
      <c r="L86" s="817"/>
      <c r="M86" s="818"/>
      <c r="N86" s="58">
        <f ca="1">L83+L84+L85</f>
        <v>10212.192352229369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ROUND((N78+N86),0)</f>
        <v>44253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31" zoomScale="78" zoomScaleNormal="78" workbookViewId="0">
      <selection activeCell="B47" sqref="B47:I47"/>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167702.18023737866</v>
      </c>
      <c r="L36" s="279"/>
      <c r="M36" s="280">
        <v>45</v>
      </c>
      <c r="N36" s="281">
        <f>K36/M36</f>
        <v>3726.7151163861927</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69518.263290413161</v>
      </c>
      <c r="L37" s="279"/>
      <c r="M37" s="280">
        <v>45</v>
      </c>
      <c r="N37" s="281">
        <f>K37/M37</f>
        <v>1544.8502953425148</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163307.8248280854</v>
      </c>
      <c r="L38" s="279"/>
      <c r="M38" s="280">
        <v>45</v>
      </c>
      <c r="N38" s="281">
        <f>K38/M38</f>
        <v>3629.0627739574534</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142077.80760043429</v>
      </c>
      <c r="L39" s="870">
        <v>45</v>
      </c>
      <c r="M39" s="871"/>
      <c r="N39" s="281">
        <f>K39/L39</f>
        <v>3157.2846133429844</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11.348267823577778</v>
      </c>
    </row>
    <row r="43" spans="1:14" ht="15" thickBot="1">
      <c r="B43" s="816" t="s">
        <v>1037</v>
      </c>
      <c r="C43" s="817"/>
      <c r="D43" s="817"/>
      <c r="E43" s="817"/>
      <c r="F43" s="817"/>
      <c r="G43" s="817"/>
      <c r="H43" s="817"/>
      <c r="I43" s="817"/>
      <c r="J43" s="817"/>
      <c r="K43" s="817"/>
      <c r="L43" s="817"/>
      <c r="M43" s="818"/>
      <c r="N43" s="403">
        <f>SUM(N36:N42)</f>
        <v>12069.261066852723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 ca="1">VLOOKUP(A48,MATERIALES!A4:D373,3,FALSE)</f>
        <v xml:space="preserve">Material de Sub Base CBR=40% </v>
      </c>
      <c r="C48" s="290"/>
      <c r="D48" s="290"/>
      <c r="E48" s="290"/>
      <c r="F48" s="290"/>
      <c r="G48" s="290"/>
      <c r="H48" s="290"/>
      <c r="I48" s="277"/>
      <c r="J48" s="233" t="str">
        <f ca="1">VLOOKUP(A48,MATERIALES!A4:D373,2,FALSE)</f>
        <v>m3</v>
      </c>
      <c r="K48" s="291">
        <v>1.25</v>
      </c>
      <c r="L48" s="276"/>
      <c r="M48" s="409">
        <f ca="1">VLOOKUP(A48,MATERIALES!A4:D395,4,FALSE)</f>
        <v>47332.021375524688</v>
      </c>
      <c r="N48" s="281">
        <f ca="1">K48*M48</f>
        <v>59165.026719405862</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59165.026719405862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3">
        <f>VLOOKUP(A59,TRANSPORTE!A5:D123,4,FALSE)</f>
        <v>1313</v>
      </c>
      <c r="M59" s="904"/>
      <c r="N59" s="300">
        <f>K59*L59</f>
        <v>1641.25</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SUM(N59:N64)</f>
        <v>1641.25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73134.607189596762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14626.921437919353</v>
      </c>
      <c r="M83" s="852"/>
      <c r="N83" s="57"/>
    </row>
    <row r="84" spans="1:14">
      <c r="B84" s="95" t="s">
        <v>1057</v>
      </c>
      <c r="C84" s="96"/>
      <c r="D84" s="96"/>
      <c r="E84" s="96"/>
      <c r="F84" s="96"/>
      <c r="G84" s="96"/>
      <c r="H84" s="96"/>
      <c r="I84" s="93"/>
      <c r="J84" s="94"/>
      <c r="K84" s="313">
        <v>0.05</v>
      </c>
      <c r="L84" s="851">
        <f ca="1">N78*K84</f>
        <v>3656.7303594798382</v>
      </c>
      <c r="M84" s="852"/>
      <c r="N84" s="57"/>
    </row>
    <row r="85" spans="1:14" ht="15" thickBot="1">
      <c r="B85" s="97" t="s">
        <v>1058</v>
      </c>
      <c r="C85" s="98"/>
      <c r="D85" s="98"/>
      <c r="E85" s="98"/>
      <c r="F85" s="98"/>
      <c r="G85" s="98"/>
      <c r="H85" s="98"/>
      <c r="I85" s="99"/>
      <c r="J85" s="100"/>
      <c r="K85" s="314">
        <v>0.05</v>
      </c>
      <c r="L85" s="853">
        <f ca="1">N78*K85</f>
        <v>3656.7303594798382</v>
      </c>
      <c r="M85" s="854"/>
      <c r="N85" s="57"/>
    </row>
    <row r="86" spans="1:14" ht="15" thickBot="1">
      <c r="B86" s="816" t="s">
        <v>1037</v>
      </c>
      <c r="C86" s="817"/>
      <c r="D86" s="817"/>
      <c r="E86" s="817"/>
      <c r="F86" s="817"/>
      <c r="G86" s="817"/>
      <c r="H86" s="817"/>
      <c r="I86" s="817"/>
      <c r="J86" s="817"/>
      <c r="K86" s="817"/>
      <c r="L86" s="817"/>
      <c r="M86" s="818"/>
      <c r="N86" s="58">
        <f ca="1">L83+L84+L85</f>
        <v>21940.38215687903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95074.989346475792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5"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VLOOKUP(A36,EQUIPOS!A6:D186,3,FALSE)</f>
        <v xml:space="preserve">Buldozer, Potencia al volante de 140 HP, motor de 2200 RPM, longitud de hoja 4,80m. </v>
      </c>
      <c r="C36" s="866"/>
      <c r="D36" s="866"/>
      <c r="E36" s="866"/>
      <c r="F36" s="866"/>
      <c r="G36" s="866"/>
      <c r="H36" s="867"/>
      <c r="I36" s="276"/>
      <c r="J36" s="277"/>
      <c r="K36" s="278">
        <f>VLOOKUP(A36,EQUIPOS!A6:D186,4,FALSE)</f>
        <v>167702.18023737866</v>
      </c>
      <c r="L36" s="279"/>
      <c r="M36" s="280">
        <v>45</v>
      </c>
      <c r="N36" s="281">
        <f>K36/M36</f>
        <v>3726.7151163861927</v>
      </c>
    </row>
    <row r="37" spans="1:14">
      <c r="A37" s="119" t="s">
        <v>152</v>
      </c>
      <c r="B37" s="865" t="str">
        <f>VLOOKUP(A37,EQUIPOS!A7:D187,3,FALSE)</f>
        <v xml:space="preserve">Carrotanque de agua(1000 Galones) </v>
      </c>
      <c r="C37" s="866"/>
      <c r="D37" s="866"/>
      <c r="E37" s="866"/>
      <c r="F37" s="866"/>
      <c r="G37" s="866"/>
      <c r="H37" s="867"/>
      <c r="I37" s="276"/>
      <c r="J37" s="277"/>
      <c r="K37" s="278">
        <f>VLOOKUP(A37,EQUIPOS!A7:D187,4,FALSE)</f>
        <v>69518.263290413161</v>
      </c>
      <c r="L37" s="279"/>
      <c r="M37" s="280">
        <v>45</v>
      </c>
      <c r="N37" s="281">
        <f>K37/M37</f>
        <v>1544.8502953425148</v>
      </c>
    </row>
    <row r="38" spans="1:14">
      <c r="A38" t="s">
        <v>269</v>
      </c>
      <c r="B38" s="865" t="str">
        <f>VLOOKUP(A38,EQUIPOS!A8:D188,3,FALSE)</f>
        <v>Motoniveladora  potencia 215 HP, ancho de cuchilla 4,27 m, peso 18 ton.</v>
      </c>
      <c r="C38" s="866"/>
      <c r="D38" s="866"/>
      <c r="E38" s="866"/>
      <c r="F38" s="866"/>
      <c r="G38" s="866"/>
      <c r="H38" s="867"/>
      <c r="I38" s="276"/>
      <c r="J38" s="277"/>
      <c r="K38" s="278">
        <f>VLOOKUP(A38,EQUIPOS!A8:D188,4,FALSE)</f>
        <v>163307.8248280854</v>
      </c>
      <c r="L38" s="279"/>
      <c r="M38" s="280">
        <v>45</v>
      </c>
      <c r="N38" s="281">
        <f>K38/M38</f>
        <v>3629.0627739574534</v>
      </c>
    </row>
    <row r="39" spans="1:14">
      <c r="A39" t="s">
        <v>365</v>
      </c>
      <c r="B39" s="865" t="str">
        <f>VLOOKUP(A39,EQUIPOS!A9:D189,3,FALSE)</f>
        <v xml:space="preserve">Vibrocompatador, potencia 153 HP, peso 10 Ton. </v>
      </c>
      <c r="C39" s="866"/>
      <c r="D39" s="866"/>
      <c r="E39" s="866"/>
      <c r="F39" s="866"/>
      <c r="G39" s="866"/>
      <c r="H39" s="867"/>
      <c r="I39" s="868"/>
      <c r="J39" s="869"/>
      <c r="K39" s="278">
        <f>VLOOKUP(A39,EQUIPOS!A9:D189,4,FALSE)</f>
        <v>142077.80760043429</v>
      </c>
      <c r="L39" s="870">
        <v>45</v>
      </c>
      <c r="M39" s="871"/>
      <c r="N39" s="281">
        <f>K39/L39</f>
        <v>3157.2846133429844</v>
      </c>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t="s">
        <v>1036</v>
      </c>
      <c r="C42" s="866"/>
      <c r="D42" s="866"/>
      <c r="E42" s="866"/>
      <c r="F42" s="866"/>
      <c r="G42" s="866"/>
      <c r="H42" s="867"/>
      <c r="I42" s="875"/>
      <c r="J42" s="876"/>
      <c r="K42" s="47"/>
      <c r="L42" s="877">
        <v>0.02</v>
      </c>
      <c r="M42" s="878"/>
      <c r="N42" s="111">
        <f>N76*L42</f>
        <v>11.348267823577778</v>
      </c>
    </row>
    <row r="43" spans="1:14" ht="15" thickBot="1">
      <c r="B43" s="816" t="s">
        <v>1037</v>
      </c>
      <c r="C43" s="817"/>
      <c r="D43" s="817"/>
      <c r="E43" s="817"/>
      <c r="F43" s="817"/>
      <c r="G43" s="817"/>
      <c r="H43" s="817"/>
      <c r="I43" s="817"/>
      <c r="J43" s="817"/>
      <c r="K43" s="817"/>
      <c r="L43" s="817"/>
      <c r="M43" s="818"/>
      <c r="N43" s="403">
        <f>SUM(N36:N42)</f>
        <v>12069.261066852723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531</v>
      </c>
      <c r="B48" s="49" t="str">
        <f ca="1">VLOOKUP(A48,MATERIALES!A4:D373,3,FALSE)</f>
        <v xml:space="preserve">Material de Base </v>
      </c>
      <c r="C48" s="290"/>
      <c r="D48" s="290"/>
      <c r="E48" s="290"/>
      <c r="F48" s="290"/>
      <c r="G48" s="290"/>
      <c r="H48" s="290"/>
      <c r="I48" s="277"/>
      <c r="J48" s="233" t="str">
        <f ca="1">VLOOKUP(A48,MATERIALES!A4:D373,2,FALSE)</f>
        <v>m3</v>
      </c>
      <c r="K48" s="291">
        <v>1.25</v>
      </c>
      <c r="L48" s="276"/>
      <c r="M48" s="409">
        <f ca="1">VLOOKUP(A48,MATERIALES!A4:D395,4,FALSE)</f>
        <v>51578.165773329019</v>
      </c>
      <c r="N48" s="281">
        <f ca="1">K48*M48</f>
        <v>64472.707216661278</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64472.707216661278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3">
        <f>VLOOKUP(A59,TRANSPORTE!A5:D123,4,FALSE)</f>
        <v>1313</v>
      </c>
      <c r="M59" s="904"/>
      <c r="N59" s="300">
        <f>K59*L59</f>
        <v>1641.25</v>
      </c>
    </row>
    <row r="60" spans="1:14" ht="24.75" customHeight="1">
      <c r="B60" s="52"/>
      <c r="C60" s="326"/>
      <c r="D60" s="326"/>
      <c r="E60" s="326"/>
      <c r="F60" s="326"/>
      <c r="G60" s="326"/>
      <c r="H60" s="320"/>
      <c r="I60" s="408"/>
      <c r="J60" s="295"/>
      <c r="K60" s="288"/>
      <c r="L60" s="903"/>
      <c r="M60" s="904"/>
      <c r="N60" s="296"/>
    </row>
    <row r="61" spans="1:14">
      <c r="B61" s="52"/>
      <c r="C61" s="53"/>
      <c r="D61" s="53"/>
      <c r="E61" s="53"/>
      <c r="F61" s="53"/>
      <c r="G61" s="326"/>
      <c r="H61" s="320"/>
      <c r="I61" s="408"/>
      <c r="J61" s="295"/>
      <c r="K61" s="288"/>
      <c r="L61" s="903"/>
      <c r="M61" s="904"/>
      <c r="N61" s="300"/>
    </row>
    <row r="62" spans="1:14">
      <c r="B62" s="52"/>
      <c r="C62" s="53"/>
      <c r="D62" s="53"/>
      <c r="E62" s="53"/>
      <c r="F62" s="53"/>
      <c r="G62" s="53"/>
      <c r="H62" s="297"/>
      <c r="I62" s="288"/>
      <c r="J62" s="288"/>
      <c r="K62" s="288"/>
      <c r="L62" s="903"/>
      <c r="M62" s="904"/>
      <c r="N62" s="300"/>
    </row>
    <row r="63" spans="1:14">
      <c r="B63" s="52"/>
      <c r="C63" s="53"/>
      <c r="D63" s="53"/>
      <c r="E63" s="53"/>
      <c r="F63" s="53"/>
      <c r="G63" s="53"/>
      <c r="H63" s="297"/>
      <c r="I63" s="288"/>
      <c r="J63" s="288"/>
      <c r="K63" s="288"/>
      <c r="L63" s="903"/>
      <c r="M63" s="904"/>
      <c r="N63" s="300"/>
    </row>
    <row r="64" spans="1:14" ht="15" thickBot="1">
      <c r="B64" s="474"/>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SUM(N59:N64)</f>
        <v>1641.25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78442.287686852185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15688.457537370437</v>
      </c>
      <c r="M83" s="852"/>
      <c r="N83" s="57"/>
    </row>
    <row r="84" spans="1:14">
      <c r="B84" s="95" t="s">
        <v>1057</v>
      </c>
      <c r="C84" s="96"/>
      <c r="D84" s="96"/>
      <c r="E84" s="96"/>
      <c r="F84" s="96"/>
      <c r="G84" s="96"/>
      <c r="H84" s="96"/>
      <c r="I84" s="93"/>
      <c r="J84" s="94"/>
      <c r="K84" s="313">
        <v>0.05</v>
      </c>
      <c r="L84" s="851">
        <f ca="1">N78*K84</f>
        <v>3922.1143843426094</v>
      </c>
      <c r="M84" s="852"/>
      <c r="N84" s="57"/>
    </row>
    <row r="85" spans="1:14" ht="15" thickBot="1">
      <c r="B85" s="97" t="s">
        <v>1058</v>
      </c>
      <c r="C85" s="98"/>
      <c r="D85" s="98"/>
      <c r="E85" s="98"/>
      <c r="F85" s="98"/>
      <c r="G85" s="98"/>
      <c r="H85" s="98"/>
      <c r="I85" s="99"/>
      <c r="J85" s="100"/>
      <c r="K85" s="314">
        <v>0.05</v>
      </c>
      <c r="L85" s="853">
        <f ca="1">N78*K85</f>
        <v>3922.1143843426094</v>
      </c>
      <c r="M85" s="854"/>
      <c r="N85" s="57"/>
    </row>
    <row r="86" spans="1:14" ht="15" thickBot="1">
      <c r="B86" s="816" t="s">
        <v>1037</v>
      </c>
      <c r="C86" s="817"/>
      <c r="D86" s="817"/>
      <c r="E86" s="817"/>
      <c r="F86" s="817"/>
      <c r="G86" s="817"/>
      <c r="H86" s="817"/>
      <c r="I86" s="817"/>
      <c r="J86" s="817"/>
      <c r="K86" s="817"/>
      <c r="L86" s="817"/>
      <c r="M86" s="818"/>
      <c r="N86" s="58">
        <f ca="1">L83+L84+L85</f>
        <v>23532.686306055657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101974.97399290785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2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167702.18023737866</v>
      </c>
      <c r="L36" s="279"/>
      <c r="M36" s="280">
        <v>400</v>
      </c>
      <c r="N36" s="281">
        <f>K36/M36</f>
        <v>419.25545059344665</v>
      </c>
    </row>
    <row r="37" spans="1:14">
      <c r="A37" s="119" t="s">
        <v>152</v>
      </c>
      <c r="B37" s="865" t="str">
        <f>VLOOKUP(A37,EQUIPOS!A7:D154,3,FALSE)</f>
        <v xml:space="preserve">Carrotanque de agua(1000 Galones) </v>
      </c>
      <c r="C37" s="866"/>
      <c r="D37" s="866"/>
      <c r="E37" s="866"/>
      <c r="F37" s="866"/>
      <c r="G37" s="866"/>
      <c r="H37" s="867"/>
      <c r="I37" s="276"/>
      <c r="J37" s="277"/>
      <c r="K37" s="278">
        <f>VLOOKUP(A37,EQUIPOS!A7:D164,4,FALSE)</f>
        <v>69518.263290413161</v>
      </c>
      <c r="L37" s="279"/>
      <c r="M37" s="280">
        <v>200</v>
      </c>
      <c r="N37" s="281">
        <f>K37/M37</f>
        <v>347.59131645206583</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163307.8248280854</v>
      </c>
      <c r="L38" s="279"/>
      <c r="M38" s="280">
        <v>200</v>
      </c>
      <c r="N38" s="281">
        <f>K38/M38</f>
        <v>816.53912414042702</v>
      </c>
    </row>
    <row r="39" spans="1:14">
      <c r="A39" t="s">
        <v>365</v>
      </c>
      <c r="B39" s="865" t="str">
        <f>VLOOKUP(A39,EQUIPOS!A9:D155,3,FALSE)</f>
        <v xml:space="preserve">Vibrocompatador, potencia 153 HP, peso 10 Ton. </v>
      </c>
      <c r="C39" s="866"/>
      <c r="D39" s="866"/>
      <c r="E39" s="866"/>
      <c r="F39" s="866"/>
      <c r="G39" s="866"/>
      <c r="H39" s="867"/>
      <c r="I39" s="868"/>
      <c r="J39" s="869"/>
      <c r="K39" s="278">
        <f>VLOOKUP(A39,EQUIPOS!A9:D166,4,FALSE)</f>
        <v>142077.80760043429</v>
      </c>
      <c r="L39" s="870">
        <v>200</v>
      </c>
      <c r="M39" s="871"/>
      <c r="N39" s="281">
        <f>K39/L39</f>
        <v>710.38903800217145</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2296.3282894484159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127.66801301525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2423.9963024636659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484.7992604927332</v>
      </c>
      <c r="M83" s="852"/>
      <c r="N83" s="57"/>
    </row>
    <row r="84" spans="1:14">
      <c r="B84" s="95" t="s">
        <v>1057</v>
      </c>
      <c r="C84" s="96"/>
      <c r="D84" s="96"/>
      <c r="E84" s="96"/>
      <c r="F84" s="96"/>
      <c r="G84" s="96"/>
      <c r="H84" s="96"/>
      <c r="I84" s="93"/>
      <c r="J84" s="94"/>
      <c r="K84" s="313">
        <v>0.05</v>
      </c>
      <c r="L84" s="851">
        <f>N78*K84</f>
        <v>121.1998151231833</v>
      </c>
      <c r="M84" s="852"/>
      <c r="N84" s="57"/>
    </row>
    <row r="85" spans="1:14" ht="15" thickBot="1">
      <c r="B85" s="97" t="s">
        <v>1058</v>
      </c>
      <c r="C85" s="98"/>
      <c r="D85" s="98"/>
      <c r="E85" s="98"/>
      <c r="F85" s="98"/>
      <c r="G85" s="98"/>
      <c r="H85" s="98"/>
      <c r="I85" s="99"/>
      <c r="J85" s="100"/>
      <c r="K85" s="314">
        <v>0.05</v>
      </c>
      <c r="L85" s="853">
        <f>N78*K85</f>
        <v>121.1998151231833</v>
      </c>
      <c r="M85" s="854"/>
      <c r="N85" s="57"/>
    </row>
    <row r="86" spans="1:14" ht="15" thickBot="1">
      <c r="B86" s="816" t="s">
        <v>1037</v>
      </c>
      <c r="C86" s="817"/>
      <c r="D86" s="817"/>
      <c r="E86" s="817"/>
      <c r="F86" s="817"/>
      <c r="G86" s="817"/>
      <c r="H86" s="817"/>
      <c r="I86" s="817"/>
      <c r="J86" s="817"/>
      <c r="K86" s="817"/>
      <c r="L86" s="817"/>
      <c r="M86" s="818"/>
      <c r="N86" s="58">
        <f>L83+L84+L85</f>
        <v>727.19889073909974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3151.1951932027655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A37"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954</v>
      </c>
      <c r="B48" s="49" t="str">
        <f ca="1">VLOOKUP(A48,MATERIALES!A4:D373,3,FALSE)</f>
        <v>Geotextil T-2400 O Similar (Proveedores Lafayet, Pavco, Geomatrix, Tensar, Omnes U Otros)</v>
      </c>
      <c r="C48" s="290"/>
      <c r="D48" s="290"/>
      <c r="E48" s="290"/>
      <c r="F48" s="290"/>
      <c r="G48" s="290"/>
      <c r="H48" s="290"/>
      <c r="I48" s="277"/>
      <c r="J48" s="233" t="str">
        <f ca="1">VLOOKUP(A48,MATERIALES!A4:D373,2,FALSE)</f>
        <v>m2</v>
      </c>
      <c r="K48" s="291">
        <v>1.2</v>
      </c>
      <c r="L48" s="276"/>
      <c r="M48" s="411">
        <f ca="1">VLOOKUP(A48,MATERIALES!A4:D395,4,FALSE)</f>
        <v>5853.9281885695827</v>
      </c>
      <c r="N48" s="281">
        <f ca="1">K48*M48</f>
        <v>7024.7138262834987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7024.7138262834987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7219.3473253708989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1443.86946507418</v>
      </c>
      <c r="M83" s="852"/>
      <c r="N83" s="57"/>
    </row>
    <row r="84" spans="1:14">
      <c r="B84" s="95" t="s">
        <v>1057</v>
      </c>
      <c r="C84" s="96"/>
      <c r="D84" s="96"/>
      <c r="E84" s="96"/>
      <c r="F84" s="96"/>
      <c r="G84" s="96"/>
      <c r="H84" s="96"/>
      <c r="I84" s="93"/>
      <c r="J84" s="94"/>
      <c r="K84" s="313">
        <v>0.05</v>
      </c>
      <c r="L84" s="851">
        <f ca="1">N78*K84</f>
        <v>360.96736626854499</v>
      </c>
      <c r="M84" s="852"/>
      <c r="N84" s="57"/>
    </row>
    <row r="85" spans="1:14" ht="15" thickBot="1">
      <c r="B85" s="97" t="s">
        <v>1058</v>
      </c>
      <c r="C85" s="98"/>
      <c r="D85" s="98"/>
      <c r="E85" s="98"/>
      <c r="F85" s="98"/>
      <c r="G85" s="98"/>
      <c r="H85" s="98"/>
      <c r="I85" s="99"/>
      <c r="J85" s="100"/>
      <c r="K85" s="314">
        <v>0.05</v>
      </c>
      <c r="L85" s="853">
        <f ca="1">N78*K85</f>
        <v>360.96736626854499</v>
      </c>
      <c r="M85" s="854"/>
      <c r="N85" s="57"/>
    </row>
    <row r="86" spans="1:14" ht="15" thickBot="1">
      <c r="B86" s="816" t="s">
        <v>1037</v>
      </c>
      <c r="C86" s="817"/>
      <c r="D86" s="817"/>
      <c r="E86" s="817"/>
      <c r="F86" s="817"/>
      <c r="G86" s="817"/>
      <c r="H86" s="817"/>
      <c r="I86" s="817"/>
      <c r="J86" s="817"/>
      <c r="K86" s="817"/>
      <c r="L86" s="817"/>
      <c r="M86" s="818"/>
      <c r="N86" s="58">
        <f ca="1">L83+L84+L85</f>
        <v>2165.80419761127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9385.1515229821689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4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967</v>
      </c>
      <c r="B48" s="49" t="str">
        <f ca="1">VLOOKUP(A48,MATERIALES!A4:D373,3,FALSE)</f>
        <v>Geotextil T-2100 O Similar (Proveedores Pavco, Lafayet, Geomatrix, Tensar, Omnes U Otros)</v>
      </c>
      <c r="C48" s="290"/>
      <c r="D48" s="290"/>
      <c r="E48" s="290"/>
      <c r="F48" s="290"/>
      <c r="G48" s="290"/>
      <c r="H48" s="290"/>
      <c r="I48" s="277"/>
      <c r="J48" s="233" t="str">
        <f ca="1">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1158.3343018065289</v>
      </c>
      <c r="M83" s="852"/>
      <c r="N83" s="57"/>
    </row>
    <row r="84" spans="1:14">
      <c r="B84" s="95" t="s">
        <v>1057</v>
      </c>
      <c r="C84" s="96"/>
      <c r="D84" s="96"/>
      <c r="E84" s="96"/>
      <c r="F84" s="96"/>
      <c r="G84" s="96"/>
      <c r="H84" s="96"/>
      <c r="I84" s="93"/>
      <c r="J84" s="94"/>
      <c r="K84" s="313">
        <v>0.05</v>
      </c>
      <c r="L84" s="851">
        <f>N78*K84</f>
        <v>289.58357545163221</v>
      </c>
      <c r="M84" s="852"/>
      <c r="N84" s="57"/>
    </row>
    <row r="85" spans="1:14" ht="15" thickBot="1">
      <c r="B85" s="97" t="s">
        <v>1058</v>
      </c>
      <c r="C85" s="98"/>
      <c r="D85" s="98"/>
      <c r="E85" s="98"/>
      <c r="F85" s="98"/>
      <c r="G85" s="98"/>
      <c r="H85" s="98"/>
      <c r="I85" s="99"/>
      <c r="J85" s="100"/>
      <c r="K85" s="314">
        <v>0.05</v>
      </c>
      <c r="L85" s="853">
        <f>N78*K85</f>
        <v>289.58357545163221</v>
      </c>
      <c r="M85" s="854"/>
      <c r="N85" s="57"/>
    </row>
    <row r="86" spans="1:14" ht="15" thickBot="1">
      <c r="B86" s="816" t="s">
        <v>1037</v>
      </c>
      <c r="C86" s="817"/>
      <c r="D86" s="817"/>
      <c r="E86" s="817"/>
      <c r="F86" s="817"/>
      <c r="G86" s="817"/>
      <c r="H86" s="817"/>
      <c r="I86" s="817"/>
      <c r="J86" s="817"/>
      <c r="K86" s="817"/>
      <c r="L86" s="817"/>
      <c r="M86" s="818"/>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25"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475</v>
      </c>
      <c r="B48" s="49" t="str">
        <f ca="1">VLOOKUP(A48,MATERIALES!A4:D373,3,FALSE)</f>
        <v>Geomalla Biaxial Para Refuerzo Pbx-11</v>
      </c>
      <c r="C48" s="290"/>
      <c r="D48" s="290"/>
      <c r="E48" s="290"/>
      <c r="F48" s="290"/>
      <c r="G48" s="290"/>
      <c r="H48" s="290"/>
      <c r="I48" s="277"/>
      <c r="J48" s="233" t="str">
        <f ca="1">VLOOKUP(A48,MATERIALES!A4:D373,2,FALSE)</f>
        <v>m2</v>
      </c>
      <c r="K48" s="291">
        <v>1.2</v>
      </c>
      <c r="L48" s="276"/>
      <c r="M48" s="411">
        <f ca="1">VLOOKUP(A48,MATERIALES!A4:D395,4,FALSE)</f>
        <v>5568.4410142058741</v>
      </c>
      <c r="N48" s="281">
        <f ca="1">K48*M48</f>
        <v>6682.1292170470488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6682.1292170470488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6876.762716134449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1375.3525432268898</v>
      </c>
      <c r="M83" s="852"/>
      <c r="N83" s="57"/>
    </row>
    <row r="84" spans="1:14">
      <c r="B84" s="95" t="s">
        <v>1057</v>
      </c>
      <c r="C84" s="96"/>
      <c r="D84" s="96"/>
      <c r="E84" s="96"/>
      <c r="F84" s="96"/>
      <c r="G84" s="96"/>
      <c r="H84" s="96"/>
      <c r="I84" s="93"/>
      <c r="J84" s="94"/>
      <c r="K84" s="313">
        <v>0.05</v>
      </c>
      <c r="L84" s="851">
        <f ca="1">N78*K84</f>
        <v>343.83813580672245</v>
      </c>
      <c r="M84" s="852"/>
      <c r="N84" s="57"/>
    </row>
    <row r="85" spans="1:14" ht="15" thickBot="1">
      <c r="B85" s="97" t="s">
        <v>1058</v>
      </c>
      <c r="C85" s="98"/>
      <c r="D85" s="98"/>
      <c r="E85" s="98"/>
      <c r="F85" s="98"/>
      <c r="G85" s="98"/>
      <c r="H85" s="98"/>
      <c r="I85" s="99"/>
      <c r="J85" s="100"/>
      <c r="K85" s="314">
        <v>0.05</v>
      </c>
      <c r="L85" s="853">
        <f ca="1">N78*K85</f>
        <v>343.83813580672245</v>
      </c>
      <c r="M85" s="854"/>
      <c r="N85" s="57"/>
    </row>
    <row r="86" spans="1:14" ht="15" thickBot="1">
      <c r="B86" s="816" t="s">
        <v>1037</v>
      </c>
      <c r="C86" s="817"/>
      <c r="D86" s="817"/>
      <c r="E86" s="817"/>
      <c r="F86" s="817"/>
      <c r="G86" s="817"/>
      <c r="H86" s="817"/>
      <c r="I86" s="817"/>
      <c r="J86" s="817"/>
      <c r="K86" s="817"/>
      <c r="L86" s="817"/>
      <c r="M86" s="818"/>
      <c r="N86" s="58">
        <f ca="1">L83+L84+L85</f>
        <v>2063.0288148403347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8939.7915309747841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31"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2.0426882082439999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985</v>
      </c>
      <c r="B48" s="49" t="str">
        <f ca="1">VLOOKUP(A48,MATERIALES!A4:D373,3,FALSE)</f>
        <v>Geomalla Forgrid UX100</v>
      </c>
      <c r="C48" s="290"/>
      <c r="D48" s="290"/>
      <c r="E48" s="290"/>
      <c r="F48" s="290"/>
      <c r="G48" s="290"/>
      <c r="H48" s="290"/>
      <c r="I48" s="277"/>
      <c r="J48" s="233" t="str">
        <f ca="1">VLOOKUP(A48,MATERIALES!A4:D373,2,FALSE)</f>
        <v>M2</v>
      </c>
      <c r="K48" s="291">
        <v>1.3</v>
      </c>
      <c r="L48" s="276"/>
      <c r="M48" s="411">
        <f ca="1">VLOOKUP(A48,MATERIALES!A4:D395,4,FALSE)</f>
        <v>10589.124313852113</v>
      </c>
      <c r="N48" s="281">
        <f ca="1">K48*M48</f>
        <v>13765.861608007748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13765.861608007748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204.2688208244</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13960.495107095147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2792.0990214190297</v>
      </c>
      <c r="M83" s="852"/>
      <c r="N83" s="57"/>
    </row>
    <row r="84" spans="1:14">
      <c r="B84" s="95" t="s">
        <v>1057</v>
      </c>
      <c r="C84" s="96"/>
      <c r="D84" s="96"/>
      <c r="E84" s="96"/>
      <c r="F84" s="96"/>
      <c r="G84" s="96"/>
      <c r="H84" s="96"/>
      <c r="I84" s="93"/>
      <c r="J84" s="94"/>
      <c r="K84" s="313">
        <v>0.05</v>
      </c>
      <c r="L84" s="851">
        <f ca="1">N78*K84</f>
        <v>698.02475535475742</v>
      </c>
      <c r="M84" s="852"/>
      <c r="N84" s="57"/>
    </row>
    <row r="85" spans="1:14" ht="15" thickBot="1">
      <c r="B85" s="97" t="s">
        <v>1058</v>
      </c>
      <c r="C85" s="98"/>
      <c r="D85" s="98"/>
      <c r="E85" s="98"/>
      <c r="F85" s="98"/>
      <c r="G85" s="98"/>
      <c r="H85" s="98"/>
      <c r="I85" s="99"/>
      <c r="J85" s="100"/>
      <c r="K85" s="314">
        <v>0.05</v>
      </c>
      <c r="L85" s="853">
        <f ca="1">N78*K85</f>
        <v>698.02475535475742</v>
      </c>
      <c r="M85" s="854"/>
      <c r="N85" s="57"/>
    </row>
    <row r="86" spans="1:14" ht="15" thickBot="1">
      <c r="B86" s="816" t="s">
        <v>1037</v>
      </c>
      <c r="C86" s="817"/>
      <c r="D86" s="817"/>
      <c r="E86" s="817"/>
      <c r="F86" s="817"/>
      <c r="G86" s="817"/>
      <c r="H86" s="817"/>
      <c r="I86" s="817"/>
      <c r="J86" s="817"/>
      <c r="K86" s="817"/>
      <c r="L86" s="817"/>
      <c r="M86" s="818"/>
      <c r="N86" s="58">
        <f ca="1">L83+L84+L85</f>
        <v>4188.1485321285445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18148.64363922369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25"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303</v>
      </c>
      <c r="B36" s="865" t="str">
        <f>VLOOKUP(A36,EQUIPOS!A6:D154,3,FALSE)</f>
        <v>Retrocargador, pala de 1,1 m3 de capacidad, profundidad de excavación de 4.400 mm y una altura de 5.680 mm</v>
      </c>
      <c r="C36" s="866"/>
      <c r="D36" s="866"/>
      <c r="E36" s="866"/>
      <c r="F36" s="866"/>
      <c r="G36" s="866"/>
      <c r="H36" s="867"/>
      <c r="I36" s="276"/>
      <c r="J36" s="277"/>
      <c r="K36" s="278">
        <f>VLOOKUP(A36,EQUIPOS!A6:D163,4,FALSE)</f>
        <v>114422.88335273202</v>
      </c>
      <c r="L36" s="279"/>
      <c r="M36" s="280">
        <v>250</v>
      </c>
      <c r="N36" s="281">
        <f>K36/M36</f>
        <v>457.69153341092812</v>
      </c>
    </row>
    <row r="37" spans="1:14">
      <c r="A37" s="119" t="s">
        <v>373</v>
      </c>
      <c r="B37" s="865" t="str">
        <f>VLOOKUP(A37,EQUIPOS!A7:D154,3,FALSE)</f>
        <v>Volqueta 6 m3</v>
      </c>
      <c r="C37" s="866"/>
      <c r="D37" s="866"/>
      <c r="E37" s="866"/>
      <c r="F37" s="866"/>
      <c r="G37" s="866"/>
      <c r="H37" s="867"/>
      <c r="I37" s="276"/>
      <c r="J37" s="277"/>
      <c r="K37" s="278">
        <f>VLOOKUP(A37,EQUIPOS!A7:D164,4,FALSE)</f>
        <v>78949.126565327533</v>
      </c>
      <c r="L37" s="279"/>
      <c r="M37" s="280">
        <v>250</v>
      </c>
      <c r="N37" s="281">
        <f>K37/M37</f>
        <v>315.79650626131013</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5.1067205206100006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778.5947601928483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102.1344104122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880.72917060504824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176.14583412100967</v>
      </c>
      <c r="M83" s="852"/>
      <c r="N83" s="57"/>
    </row>
    <row r="84" spans="1:14">
      <c r="B84" s="95" t="s">
        <v>1057</v>
      </c>
      <c r="C84" s="96"/>
      <c r="D84" s="96"/>
      <c r="E84" s="96"/>
      <c r="F84" s="96"/>
      <c r="G84" s="96"/>
      <c r="H84" s="96"/>
      <c r="I84" s="93"/>
      <c r="J84" s="94"/>
      <c r="K84" s="313">
        <v>0.05</v>
      </c>
      <c r="L84" s="851">
        <f>N78*K84</f>
        <v>44.036458530252418</v>
      </c>
      <c r="M84" s="852"/>
      <c r="N84" s="57"/>
    </row>
    <row r="85" spans="1:14" ht="15" thickBot="1">
      <c r="B85" s="97" t="s">
        <v>1058</v>
      </c>
      <c r="C85" s="98"/>
      <c r="D85" s="98"/>
      <c r="E85" s="98"/>
      <c r="F85" s="98"/>
      <c r="G85" s="98"/>
      <c r="H85" s="98"/>
      <c r="I85" s="99"/>
      <c r="J85" s="100"/>
      <c r="K85" s="314">
        <v>0.05</v>
      </c>
      <c r="L85" s="853">
        <f>N78*K85</f>
        <v>44.036458530252418</v>
      </c>
      <c r="M85" s="854"/>
      <c r="N85" s="57"/>
    </row>
    <row r="86" spans="1:14" ht="15" thickBot="1">
      <c r="B86" s="816" t="s">
        <v>1037</v>
      </c>
      <c r="C86" s="817"/>
      <c r="D86" s="817"/>
      <c r="E86" s="817"/>
      <c r="F86" s="817"/>
      <c r="G86" s="817"/>
      <c r="H86" s="817"/>
      <c r="I86" s="817"/>
      <c r="J86" s="817"/>
      <c r="K86" s="817"/>
      <c r="L86" s="817"/>
      <c r="M86" s="818"/>
      <c r="N86" s="58">
        <f>L83+L84+L85</f>
        <v>264.21875118151451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1144.9479217865628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43"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35</v>
      </c>
      <c r="N36" s="281">
        <f>K36/M36</f>
        <v>1986.2360940118047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35</v>
      </c>
      <c r="N37" s="281">
        <f>K37/M37</f>
        <v>4665.9378522310117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35</v>
      </c>
      <c r="N38" s="281">
        <f>K38/M38</f>
        <v>4059.3659314409797</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10726.13050774268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 ca="1">VLOOKUP(A48,MATERIALES!A4:D373,3,FALSE)</f>
        <v>Agua</v>
      </c>
      <c r="C48" s="290"/>
      <c r="D48" s="290"/>
      <c r="E48" s="290"/>
      <c r="F48" s="290"/>
      <c r="G48" s="290"/>
      <c r="H48" s="290"/>
      <c r="I48" s="277"/>
      <c r="J48" s="233" t="str">
        <f ca="1">VLOOKUP(A48,MATERIALES!A4:D373,2,FALSE)</f>
        <v>lt</v>
      </c>
      <c r="K48" s="291">
        <v>25</v>
      </c>
      <c r="L48" s="276"/>
      <c r="M48" s="411">
        <f ca="1">VLOOKUP(A48,MATERIALES!A4:D395,4,FALSE)</f>
        <v>37.420317821735615</v>
      </c>
      <c r="N48" s="281">
        <f ca="1">K48*M48</f>
        <v>935.50794554339041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513.81915402001925</v>
      </c>
      <c r="N49" s="281">
        <f>K49*M49</f>
        <v>41105.532321601539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41235.049437309608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729.53150294428576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52542.536476986446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10508.50729539729</v>
      </c>
      <c r="M83" s="852"/>
      <c r="N83" s="57"/>
    </row>
    <row r="84" spans="1:14">
      <c r="B84" s="95" t="s">
        <v>1057</v>
      </c>
      <c r="C84" s="96"/>
      <c r="D84" s="96"/>
      <c r="E84" s="96"/>
      <c r="F84" s="96"/>
      <c r="G84" s="96"/>
      <c r="H84" s="96"/>
      <c r="I84" s="93"/>
      <c r="J84" s="94"/>
      <c r="K84" s="313">
        <v>0.05</v>
      </c>
      <c r="L84" s="851">
        <f ca="1">N78*K84</f>
        <v>2627.1268238493226</v>
      </c>
      <c r="M84" s="852"/>
      <c r="N84" s="57"/>
    </row>
    <row r="85" spans="1:14" ht="15" thickBot="1">
      <c r="B85" s="97" t="s">
        <v>1058</v>
      </c>
      <c r="C85" s="98"/>
      <c r="D85" s="98"/>
      <c r="E85" s="98"/>
      <c r="F85" s="98"/>
      <c r="G85" s="98"/>
      <c r="H85" s="98"/>
      <c r="I85" s="99"/>
      <c r="J85" s="100"/>
      <c r="K85" s="314">
        <v>0.05</v>
      </c>
      <c r="L85" s="853">
        <f ca="1">N78*K85</f>
        <v>2627.1268238493226</v>
      </c>
      <c r="M85" s="854"/>
      <c r="N85" s="57"/>
    </row>
    <row r="86" spans="1:14" ht="15" thickBot="1">
      <c r="B86" s="816" t="s">
        <v>1037</v>
      </c>
      <c r="C86" s="817"/>
      <c r="D86" s="817"/>
      <c r="E86" s="817"/>
      <c r="F86" s="817"/>
      <c r="G86" s="817"/>
      <c r="H86" s="817"/>
      <c r="I86" s="817"/>
      <c r="J86" s="817"/>
      <c r="K86" s="817"/>
      <c r="L86" s="817"/>
      <c r="M86" s="818"/>
      <c r="N86" s="58">
        <f ca="1">L83+L84+L85</f>
        <v>15762.760943095936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68305.297420082381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8" zoomScale="78" zoomScaleNormal="78" workbookViewId="0">
      <selection activeCell="B48" sqref="B48"/>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35</v>
      </c>
      <c r="N36" s="281">
        <f>K36/M36</f>
        <v>1986.2360940118047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35</v>
      </c>
      <c r="N37" s="281">
        <f>K37/M37</f>
        <v>4665.9378522310117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35</v>
      </c>
      <c r="N38" s="281">
        <f>K38/M38</f>
        <v>4059.3659314409797</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10726.13050774268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 ca="1">VLOOKUP(A48,MATERIALES!A4:D373,3,FALSE)</f>
        <v>Agua</v>
      </c>
      <c r="C48" s="290"/>
      <c r="D48" s="290"/>
      <c r="E48" s="290"/>
      <c r="F48" s="290"/>
      <c r="G48" s="290"/>
      <c r="H48" s="290"/>
      <c r="I48" s="277"/>
      <c r="J48" s="233" t="str">
        <f ca="1">VLOOKUP(A48,MATERIALES!A4:D373,2,FALSE)</f>
        <v>lt</v>
      </c>
      <c r="K48" s="291">
        <v>25</v>
      </c>
      <c r="L48" s="276"/>
      <c r="M48" s="411">
        <f ca="1">VLOOKUP(A48,MATERIALES!A4:D395,4,FALSE)</f>
        <v>37.420317821735615</v>
      </c>
      <c r="N48" s="281">
        <f ca="1">K48*M48</f>
        <v>935.50794554339041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935.50794554339041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729.53150294428576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12242.99498522023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2448.598997044046</v>
      </c>
      <c r="M83" s="852"/>
      <c r="N83" s="57"/>
    </row>
    <row r="84" spans="1:14">
      <c r="B84" s="95" t="s">
        <v>1057</v>
      </c>
      <c r="C84" s="96"/>
      <c r="D84" s="96"/>
      <c r="E84" s="96"/>
      <c r="F84" s="96"/>
      <c r="G84" s="96"/>
      <c r="H84" s="96"/>
      <c r="I84" s="93"/>
      <c r="J84" s="94"/>
      <c r="K84" s="313">
        <v>0.05</v>
      </c>
      <c r="L84" s="851">
        <f ca="1">N78*K84</f>
        <v>612.14974926101149</v>
      </c>
      <c r="M84" s="852"/>
      <c r="N84" s="57"/>
    </row>
    <row r="85" spans="1:14" ht="15" thickBot="1">
      <c r="B85" s="97" t="s">
        <v>1058</v>
      </c>
      <c r="C85" s="98"/>
      <c r="D85" s="98"/>
      <c r="E85" s="98"/>
      <c r="F85" s="98"/>
      <c r="G85" s="98"/>
      <c r="H85" s="98"/>
      <c r="I85" s="99"/>
      <c r="J85" s="100"/>
      <c r="K85" s="314">
        <v>0.05</v>
      </c>
      <c r="L85" s="853">
        <f ca="1">N78*K85</f>
        <v>612.14974926101149</v>
      </c>
      <c r="M85" s="854"/>
      <c r="N85" s="57"/>
    </row>
    <row r="86" spans="1:14" ht="15" thickBot="1">
      <c r="B86" s="816" t="s">
        <v>1037</v>
      </c>
      <c r="C86" s="817"/>
      <c r="D86" s="817"/>
      <c r="E86" s="817"/>
      <c r="F86" s="817"/>
      <c r="G86" s="817"/>
      <c r="H86" s="817"/>
      <c r="I86" s="817"/>
      <c r="J86" s="817"/>
      <c r="K86" s="817"/>
      <c r="L86" s="817"/>
      <c r="M86" s="818"/>
      <c r="N86" s="58">
        <f ca="1">L83+L84+L85</f>
        <v>3672.898495566069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15915.893480786299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4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 ca="1">VLOOKUP(A48,MATERIALES!A4:D373,3,FALSE)</f>
        <v xml:space="preserve">Cemento gris
</v>
      </c>
      <c r="C48" s="290"/>
      <c r="D48" s="290"/>
      <c r="E48" s="290"/>
      <c r="F48" s="290"/>
      <c r="G48" s="290"/>
      <c r="H48" s="290"/>
      <c r="I48" s="277"/>
      <c r="J48" s="233" t="str">
        <f ca="1">VLOOKUP(A48,MATERIALES!A4:D373,2,FALSE)</f>
        <v>kg</v>
      </c>
      <c r="K48" s="291">
        <v>1</v>
      </c>
      <c r="L48" s="276"/>
      <c r="M48" s="411">
        <f ca="1">VLOOKUP(A48,MATERIALES!A4:D395,4,FALSE)</f>
        <v>503.74426864707772</v>
      </c>
      <c r="N48" s="281">
        <f ca="1">K48*M48</f>
        <v>503.74426864707772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503.74426864707772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f>SUM(N70:N75)</f>
        <v>0</v>
      </c>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503.74426864707772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100.74885372941554</v>
      </c>
      <c r="M83" s="852"/>
      <c r="N83" s="57"/>
    </row>
    <row r="84" spans="1:14">
      <c r="B84" s="95" t="s">
        <v>1057</v>
      </c>
      <c r="C84" s="96"/>
      <c r="D84" s="96"/>
      <c r="E84" s="96"/>
      <c r="F84" s="96"/>
      <c r="G84" s="96"/>
      <c r="H84" s="96"/>
      <c r="I84" s="93"/>
      <c r="J84" s="94"/>
      <c r="K84" s="313">
        <v>0.05</v>
      </c>
      <c r="L84" s="851">
        <f ca="1">N78*K84</f>
        <v>25.187213432353886</v>
      </c>
      <c r="M84" s="852"/>
      <c r="N84" s="57"/>
    </row>
    <row r="85" spans="1:14" ht="15" thickBot="1">
      <c r="B85" s="97" t="s">
        <v>1058</v>
      </c>
      <c r="C85" s="98"/>
      <c r="D85" s="98"/>
      <c r="E85" s="98"/>
      <c r="F85" s="98"/>
      <c r="G85" s="98"/>
      <c r="H85" s="98"/>
      <c r="I85" s="99"/>
      <c r="J85" s="100"/>
      <c r="K85" s="314">
        <v>0.05</v>
      </c>
      <c r="L85" s="853">
        <f ca="1">N78*K85</f>
        <v>25.187213432353886</v>
      </c>
      <c r="M85" s="854"/>
      <c r="N85" s="57"/>
    </row>
    <row r="86" spans="1:14" ht="15" thickBot="1">
      <c r="B86" s="816" t="s">
        <v>1037</v>
      </c>
      <c r="C86" s="817"/>
      <c r="D86" s="817"/>
      <c r="E86" s="817"/>
      <c r="F86" s="817"/>
      <c r="G86" s="817"/>
      <c r="H86" s="817"/>
      <c r="I86" s="817"/>
      <c r="J86" s="817"/>
      <c r="K86" s="817"/>
      <c r="L86" s="817"/>
      <c r="M86" s="818"/>
      <c r="N86" s="58">
        <f ca="1">L83+L84+L85</f>
        <v>151.12328059412332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654.867549241201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5"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35</v>
      </c>
      <c r="N36" s="281">
        <f>K36/M36</f>
        <v>1986.2360940118047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35</v>
      </c>
      <c r="N37" s="281">
        <f>K37/M37</f>
        <v>4665.9378522310117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35</v>
      </c>
      <c r="N38" s="281">
        <f>K38/M38</f>
        <v>4059.3659314409797</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N76*M41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10726.13050774268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404</v>
      </c>
      <c r="B48" s="49" t="str">
        <f ca="1">VLOOKUP(A48,MATERIALES!A4:D373,3,FALSE)</f>
        <v>Cal</v>
      </c>
      <c r="C48" s="290"/>
      <c r="D48" s="290"/>
      <c r="E48" s="290"/>
      <c r="F48" s="290"/>
      <c r="G48" s="290"/>
      <c r="H48" s="290"/>
      <c r="I48" s="277"/>
      <c r="J48" s="233" t="str">
        <f ca="1">VLOOKUP(A48,MATERIALES!A4:D373,2,FALSE)</f>
        <v>kg</v>
      </c>
      <c r="K48" s="291">
        <v>80</v>
      </c>
      <c r="L48" s="276"/>
      <c r="M48" s="411">
        <f ca="1">VLOOKUP(A48,MATERIALES!A4:D395,4,FALSE)</f>
        <v>863.71152728446873</v>
      </c>
      <c r="N48" s="281">
        <f ca="1">K48*M48</f>
        <v>69096.922182757495</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38.168724178170329</v>
      </c>
      <c r="N49" s="281">
        <f>K49*M49</f>
        <v>954.2181044542582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70032.430128300883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729.53150294428576</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81339.917167977721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16267.983433595546</v>
      </c>
      <c r="M83" s="852"/>
      <c r="N83" s="57"/>
    </row>
    <row r="84" spans="1:14">
      <c r="B84" s="95" t="s">
        <v>1057</v>
      </c>
      <c r="C84" s="96"/>
      <c r="D84" s="96"/>
      <c r="E84" s="96"/>
      <c r="F84" s="96"/>
      <c r="G84" s="96"/>
      <c r="H84" s="96"/>
      <c r="I84" s="93"/>
      <c r="J84" s="94"/>
      <c r="K84" s="313">
        <v>0.05</v>
      </c>
      <c r="L84" s="851">
        <f ca="1">N78*K84</f>
        <v>4066.9958583988864</v>
      </c>
      <c r="M84" s="852"/>
      <c r="N84" s="57"/>
    </row>
    <row r="85" spans="1:14" ht="15" thickBot="1">
      <c r="B85" s="97" t="s">
        <v>1058</v>
      </c>
      <c r="C85" s="98"/>
      <c r="D85" s="98"/>
      <c r="E85" s="98"/>
      <c r="F85" s="98"/>
      <c r="G85" s="98"/>
      <c r="H85" s="98"/>
      <c r="I85" s="99"/>
      <c r="J85" s="100"/>
      <c r="K85" s="314">
        <v>0.05</v>
      </c>
      <c r="L85" s="853">
        <f ca="1">N78*K85</f>
        <v>4066.9958583988864</v>
      </c>
      <c r="M85" s="854"/>
      <c r="N85" s="57"/>
    </row>
    <row r="86" spans="1:14" ht="15" thickBot="1">
      <c r="B86" s="816" t="s">
        <v>1037</v>
      </c>
      <c r="C86" s="817"/>
      <c r="D86" s="817"/>
      <c r="E86" s="817"/>
      <c r="F86" s="817"/>
      <c r="G86" s="817"/>
      <c r="H86" s="817"/>
      <c r="I86" s="817"/>
      <c r="J86" s="817"/>
      <c r="K86" s="817"/>
      <c r="L86" s="817"/>
      <c r="M86" s="818"/>
      <c r="N86" s="58">
        <f ca="1">L83+L84+L85</f>
        <v>24401.975150393315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105741.89231837104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49"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35</v>
      </c>
      <c r="N36" s="281">
        <f>K36/M36</f>
        <v>1986.2360940118047</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35</v>
      </c>
      <c r="N37" s="281">
        <f>K37/M37</f>
        <v>4665.9378522310117</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35</v>
      </c>
      <c r="N38" s="281">
        <f>K38/M38</f>
        <v>4059.3659314409797</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N75*M41</f>
        <v>14.590630058885715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10726.13050774268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 ca="1">VLOOKUP(A48,MATERIALES!A4:D373,2,FALSE)</f>
        <v>lt</v>
      </c>
      <c r="K48" s="291">
        <v>25</v>
      </c>
      <c r="L48" s="276"/>
      <c r="M48" s="411">
        <f>VLOOKUP(A48,MATERIALES!A5:D396,4,FALSE)</f>
        <v>38.168724178170329</v>
      </c>
      <c r="N48" s="281">
        <f>K48*M48</f>
        <v>954.2181044542582</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954.2181044542582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816" t="s">
        <v>1037</v>
      </c>
      <c r="C75" s="817"/>
      <c r="D75" s="817"/>
      <c r="E75" s="817"/>
      <c r="F75" s="817"/>
      <c r="G75" s="817"/>
      <c r="H75" s="817"/>
      <c r="I75" s="859"/>
      <c r="J75" s="859"/>
      <c r="K75" s="859"/>
      <c r="L75" s="859"/>
      <c r="M75" s="860"/>
      <c r="N75" s="310">
        <f>SUM(N69:N74)</f>
        <v>729.53150294428576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12409.880115141224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2481.976023028245</v>
      </c>
      <c r="M82" s="852"/>
      <c r="N82" s="57"/>
    </row>
    <row r="83" spans="1:14">
      <c r="B83" s="95" t="s">
        <v>1057</v>
      </c>
      <c r="C83" s="96"/>
      <c r="D83" s="96"/>
      <c r="E83" s="96"/>
      <c r="F83" s="96"/>
      <c r="G83" s="96"/>
      <c r="H83" s="96"/>
      <c r="I83" s="93"/>
      <c r="J83" s="94"/>
      <c r="K83" s="313">
        <v>0.05</v>
      </c>
      <c r="L83" s="851">
        <f>N77*K83</f>
        <v>620.49400575706125</v>
      </c>
      <c r="M83" s="852"/>
      <c r="N83" s="57"/>
    </row>
    <row r="84" spans="1:14" ht="15" thickBot="1">
      <c r="B84" s="97" t="s">
        <v>1058</v>
      </c>
      <c r="C84" s="98"/>
      <c r="D84" s="98"/>
      <c r="E84" s="98"/>
      <c r="F84" s="98"/>
      <c r="G84" s="98"/>
      <c r="H84" s="98"/>
      <c r="I84" s="99"/>
      <c r="J84" s="100"/>
      <c r="K84" s="314">
        <v>0.05</v>
      </c>
      <c r="L84" s="853">
        <f>N77*K84</f>
        <v>620.49400575706125</v>
      </c>
      <c r="M84" s="854"/>
      <c r="N84" s="57"/>
    </row>
    <row r="85" spans="1:14" ht="15" thickBot="1">
      <c r="B85" s="816" t="s">
        <v>1037</v>
      </c>
      <c r="C85" s="817"/>
      <c r="D85" s="817"/>
      <c r="E85" s="817"/>
      <c r="F85" s="817"/>
      <c r="G85" s="817"/>
      <c r="H85" s="817"/>
      <c r="I85" s="817"/>
      <c r="J85" s="817"/>
      <c r="K85" s="817"/>
      <c r="L85" s="817"/>
      <c r="M85" s="818"/>
      <c r="N85" s="58">
        <f>L82+L83+L84</f>
        <v>3722.9640345423672</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16132.844149683591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34"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ht="21"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404</v>
      </c>
      <c r="B48" s="49" t="str">
        <f ca="1">VLOOKUP(A48,MATERIALES!A4:D373,3,FALSE)</f>
        <v>Cal</v>
      </c>
      <c r="C48" s="290"/>
      <c r="D48" s="290"/>
      <c r="E48" s="290"/>
      <c r="F48" s="290"/>
      <c r="G48" s="290"/>
      <c r="H48" s="290"/>
      <c r="I48" s="277"/>
      <c r="J48" s="233" t="str">
        <f ca="1">VLOOKUP(A48,MATERIALES!A4:D373,2,FALSE)</f>
        <v>kg</v>
      </c>
      <c r="K48" s="291">
        <v>1</v>
      </c>
      <c r="L48" s="276"/>
      <c r="M48" s="411">
        <f ca="1">VLOOKUP(A48,MATERIALES!A4:D395,4,FALSE)</f>
        <v>863.71152728446873</v>
      </c>
      <c r="N48" s="281">
        <f ca="1">K48*M48</f>
        <v>863.71152728446873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863.71152728446873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863.71152728446873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172.74230545689375</v>
      </c>
      <c r="M83" s="852"/>
      <c r="N83" s="57"/>
    </row>
    <row r="84" spans="1:14">
      <c r="B84" s="95" t="s">
        <v>1057</v>
      </c>
      <c r="C84" s="96"/>
      <c r="D84" s="96"/>
      <c r="E84" s="96"/>
      <c r="F84" s="96"/>
      <c r="G84" s="96"/>
      <c r="H84" s="96"/>
      <c r="I84" s="93"/>
      <c r="J84" s="94"/>
      <c r="K84" s="313">
        <v>0.05</v>
      </c>
      <c r="L84" s="851">
        <f ca="1">N78*K84</f>
        <v>43.185576364223436</v>
      </c>
      <c r="M84" s="852"/>
      <c r="N84" s="57"/>
    </row>
    <row r="85" spans="1:14" ht="15" thickBot="1">
      <c r="B85" s="97" t="s">
        <v>1058</v>
      </c>
      <c r="C85" s="98"/>
      <c r="D85" s="98"/>
      <c r="E85" s="98"/>
      <c r="F85" s="98"/>
      <c r="G85" s="98"/>
      <c r="H85" s="98"/>
      <c r="I85" s="99"/>
      <c r="J85" s="100"/>
      <c r="K85" s="314">
        <v>0.05</v>
      </c>
      <c r="L85" s="853">
        <f ca="1">N78*K85</f>
        <v>43.185576364223436</v>
      </c>
      <c r="M85" s="854"/>
      <c r="N85" s="57"/>
    </row>
    <row r="86" spans="1:14" ht="15" thickBot="1">
      <c r="B86" s="816" t="s">
        <v>1037</v>
      </c>
      <c r="C86" s="817"/>
      <c r="D86" s="817"/>
      <c r="E86" s="817"/>
      <c r="F86" s="817"/>
      <c r="G86" s="817"/>
      <c r="H86" s="817"/>
      <c r="I86" s="817"/>
      <c r="J86" s="817"/>
      <c r="K86" s="817"/>
      <c r="L86" s="817"/>
      <c r="M86" s="818"/>
      <c r="N86" s="58">
        <f ca="1">L83+L84+L85</f>
        <v>259.11345818534062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1122.8249854698092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7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600</v>
      </c>
      <c r="N36" s="281">
        <f>K36/M36</f>
        <v>115.8637721506886</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600</v>
      </c>
      <c r="N37" s="281">
        <f>K37/M37</f>
        <v>272.17970804680903</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600</v>
      </c>
      <c r="N38" s="281">
        <f>K38/M38</f>
        <v>236.79634600072382</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0.42556004338416664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625.2653862416056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 ca="1">VLOOKUP(A48,MATERIALES!A4:D373,2,FALSE)</f>
        <v>lt</v>
      </c>
      <c r="K48" s="291">
        <v>3</v>
      </c>
      <c r="L48" s="276"/>
      <c r="M48" s="411">
        <f>VLOOKUP(A48,MATERIALES!A5:D396,4,FALSE)</f>
        <v>38.168724178170329</v>
      </c>
      <c r="N48" s="281">
        <f>K48*M48</f>
        <v>114.50617253451099</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114.50617253451099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816" t="s">
        <v>1037</v>
      </c>
      <c r="C75" s="817"/>
      <c r="D75" s="817"/>
      <c r="E75" s="817"/>
      <c r="F75" s="817"/>
      <c r="G75" s="817"/>
      <c r="H75" s="817"/>
      <c r="I75" s="859"/>
      <c r="J75" s="859"/>
      <c r="K75" s="859"/>
      <c r="L75" s="859"/>
      <c r="M75" s="860"/>
      <c r="N75" s="310">
        <f>SUM(N69:N74)</f>
        <v>42.556004338416663</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782.32756311453318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156.46551262290666</v>
      </c>
      <c r="M82" s="852"/>
      <c r="N82" s="57"/>
    </row>
    <row r="83" spans="1:14">
      <c r="B83" s="95" t="s">
        <v>1057</v>
      </c>
      <c r="C83" s="96"/>
      <c r="D83" s="96"/>
      <c r="E83" s="96"/>
      <c r="F83" s="96"/>
      <c r="G83" s="96"/>
      <c r="H83" s="96"/>
      <c r="I83" s="93"/>
      <c r="J83" s="94"/>
      <c r="K83" s="313">
        <v>0.05</v>
      </c>
      <c r="L83" s="851">
        <f>N77*K83</f>
        <v>39.116378155726665</v>
      </c>
      <c r="M83" s="852"/>
      <c r="N83" s="57"/>
    </row>
    <row r="84" spans="1:14" ht="15" thickBot="1">
      <c r="B84" s="97" t="s">
        <v>1058</v>
      </c>
      <c r="C84" s="98"/>
      <c r="D84" s="98"/>
      <c r="E84" s="98"/>
      <c r="F84" s="98"/>
      <c r="G84" s="98"/>
      <c r="H84" s="98"/>
      <c r="I84" s="99"/>
      <c r="J84" s="100"/>
      <c r="K84" s="314">
        <v>0.05</v>
      </c>
      <c r="L84" s="853">
        <f>N77*K84</f>
        <v>39.116378155726665</v>
      </c>
      <c r="M84" s="854"/>
      <c r="N84" s="57"/>
    </row>
    <row r="85" spans="1:14" ht="15" thickBot="1">
      <c r="B85" s="816" t="s">
        <v>1037</v>
      </c>
      <c r="C85" s="817"/>
      <c r="D85" s="817"/>
      <c r="E85" s="817"/>
      <c r="F85" s="817"/>
      <c r="G85" s="817"/>
      <c r="H85" s="817"/>
      <c r="I85" s="817"/>
      <c r="J85" s="817"/>
      <c r="K85" s="817"/>
      <c r="L85" s="817"/>
      <c r="M85" s="818"/>
      <c r="N85" s="58">
        <f>L82+L83+L84</f>
        <v>234.69826893435999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1017.0258320488931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1"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45</v>
      </c>
      <c r="N37" s="281">
        <f>K37/M37</f>
        <v>3629.0627739574534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0.02</v>
      </c>
      <c r="N41" s="353">
        <f>N75*M41</f>
        <v>11.348267823577778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8342.5459504665305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 ca="1">VLOOKUP(A48,MATERIALES!A4:D373,2,FALSE)</f>
        <v>lt</v>
      </c>
      <c r="K48" s="291">
        <v>25</v>
      </c>
      <c r="L48" s="276"/>
      <c r="M48" s="411">
        <f>VLOOKUP(A48,MATERIALES!A5:D396,4,FALSE)</f>
        <v>38.168724178170329</v>
      </c>
      <c r="N48" s="281">
        <f>K48*M48</f>
        <v>954.2181044542582</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16377.985534388115</v>
      </c>
      <c r="N49" s="281">
        <f>K49*M49</f>
        <v>20472.481917985144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21426.700022439403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3">
        <f>VLOOKUP(A58,TRANSPORTE!A5:D117,4,FALSE)</f>
        <v>1313</v>
      </c>
      <c r="M58" s="904"/>
      <c r="N58" s="296">
        <f>K58*L58</f>
        <v>1641.25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1641.25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816" t="s">
        <v>1037</v>
      </c>
      <c r="C75" s="817"/>
      <c r="D75" s="817"/>
      <c r="E75" s="817"/>
      <c r="F75" s="817"/>
      <c r="G75" s="817"/>
      <c r="H75" s="817"/>
      <c r="I75" s="859"/>
      <c r="J75" s="859"/>
      <c r="K75" s="859"/>
      <c r="L75" s="859"/>
      <c r="M75" s="860"/>
      <c r="N75" s="310">
        <f>SUM(N69:N74)</f>
        <v>567.4133911788889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31977.909364084822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6395.5818728169652</v>
      </c>
      <c r="M82" s="852"/>
      <c r="N82" s="57"/>
    </row>
    <row r="83" spans="1:14">
      <c r="B83" s="95" t="s">
        <v>1057</v>
      </c>
      <c r="C83" s="96"/>
      <c r="D83" s="96"/>
      <c r="E83" s="96"/>
      <c r="F83" s="96"/>
      <c r="G83" s="96"/>
      <c r="H83" s="96"/>
      <c r="I83" s="93"/>
      <c r="J83" s="94"/>
      <c r="K83" s="313">
        <v>0.05</v>
      </c>
      <c r="L83" s="851">
        <f>N77*K83</f>
        <v>1598.8954682042413</v>
      </c>
      <c r="M83" s="852"/>
      <c r="N83" s="57"/>
    </row>
    <row r="84" spans="1:14" ht="15" thickBot="1">
      <c r="B84" s="97" t="s">
        <v>1058</v>
      </c>
      <c r="C84" s="98"/>
      <c r="D84" s="98"/>
      <c r="E84" s="98"/>
      <c r="F84" s="98"/>
      <c r="G84" s="98"/>
      <c r="H84" s="98"/>
      <c r="I84" s="99"/>
      <c r="J84" s="100"/>
      <c r="K84" s="314">
        <v>0.05</v>
      </c>
      <c r="L84" s="853">
        <f>N77*K84</f>
        <v>1598.8954682042413</v>
      </c>
      <c r="M84" s="854"/>
      <c r="N84" s="57"/>
    </row>
    <row r="85" spans="1:14" ht="15" thickBot="1">
      <c r="B85" s="816" t="s">
        <v>1037</v>
      </c>
      <c r="C85" s="817"/>
      <c r="D85" s="817"/>
      <c r="E85" s="817"/>
      <c r="F85" s="817"/>
      <c r="G85" s="817"/>
      <c r="H85" s="817"/>
      <c r="I85" s="817"/>
      <c r="J85" s="817"/>
      <c r="K85" s="817"/>
      <c r="L85" s="817"/>
      <c r="M85" s="818"/>
      <c r="N85" s="58">
        <f>L82+L83+L84</f>
        <v>9593.3728092254478</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41571.282173310268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29.25"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439</v>
      </c>
      <c r="B48" s="49" t="str">
        <f ca="1">VLOOKUP(A48,MATERIALES!A4:D373,3,FALSE)</f>
        <v>Cloruro De Calcio En Hojuelas (Flakes)</v>
      </c>
      <c r="C48" s="290"/>
      <c r="D48" s="290"/>
      <c r="E48" s="290"/>
      <c r="F48" s="290"/>
      <c r="G48" s="290"/>
      <c r="H48" s="290"/>
      <c r="I48" s="277"/>
      <c r="J48" s="233" t="str">
        <f ca="1">VLOOKUP(A48,MATERIALES!A4:D373,2,FALSE)</f>
        <v>kg</v>
      </c>
      <c r="K48" s="291">
        <v>1</v>
      </c>
      <c r="L48" s="276"/>
      <c r="M48" s="411">
        <f ca="1">VLOOKUP(A48,MATERIALES!A4:D395,4,FALSE)</f>
        <v>3273.2343117387531</v>
      </c>
      <c r="N48" s="281">
        <f ca="1">K48*M48</f>
        <v>3273.2343117387531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3273.2343117387531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3273.2343117387531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654.6468623477507</v>
      </c>
      <c r="M83" s="852"/>
      <c r="N83" s="57"/>
    </row>
    <row r="84" spans="1:14">
      <c r="B84" s="95" t="s">
        <v>1057</v>
      </c>
      <c r="C84" s="96"/>
      <c r="D84" s="96"/>
      <c r="E84" s="96"/>
      <c r="F84" s="96"/>
      <c r="G84" s="96"/>
      <c r="H84" s="96"/>
      <c r="I84" s="93"/>
      <c r="J84" s="94"/>
      <c r="K84" s="313">
        <v>0.05</v>
      </c>
      <c r="L84" s="851">
        <f ca="1">N78*K84</f>
        <v>163.66171558693767</v>
      </c>
      <c r="M84" s="852"/>
      <c r="N84" s="57"/>
    </row>
    <row r="85" spans="1:14" ht="15" thickBot="1">
      <c r="B85" s="97" t="s">
        <v>1058</v>
      </c>
      <c r="C85" s="98"/>
      <c r="D85" s="98"/>
      <c r="E85" s="98"/>
      <c r="F85" s="98"/>
      <c r="G85" s="98"/>
      <c r="H85" s="98"/>
      <c r="I85" s="99"/>
      <c r="J85" s="100"/>
      <c r="K85" s="314">
        <v>0.05</v>
      </c>
      <c r="L85" s="853">
        <f ca="1">N78*K85</f>
        <v>163.66171558693767</v>
      </c>
      <c r="M85" s="854"/>
      <c r="N85" s="57"/>
    </row>
    <row r="86" spans="1:14" ht="15" thickBot="1">
      <c r="B86" s="816" t="s">
        <v>1037</v>
      </c>
      <c r="C86" s="817"/>
      <c r="D86" s="817"/>
      <c r="E86" s="817"/>
      <c r="F86" s="817"/>
      <c r="G86" s="817"/>
      <c r="H86" s="817"/>
      <c r="I86" s="817"/>
      <c r="J86" s="817"/>
      <c r="K86" s="817"/>
      <c r="L86" s="817"/>
      <c r="M86" s="818"/>
      <c r="N86" s="58">
        <f ca="1">L83+L84+L85</f>
        <v>981.9702935216261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4255.2046052603791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topLeftCell="A28"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441</v>
      </c>
      <c r="B48" s="49" t="str">
        <f ca="1">VLOOKUP(A48,MATERIALES!A4:D373,3,FALSE)</f>
        <v>Cloruro De Calcio En Esferas (Pellets)</v>
      </c>
      <c r="C48" s="290"/>
      <c r="D48" s="290"/>
      <c r="E48" s="290"/>
      <c r="F48" s="290"/>
      <c r="G48" s="290"/>
      <c r="H48" s="290"/>
      <c r="I48" s="277"/>
      <c r="J48" s="233" t="str">
        <f ca="1">VLOOKUP(A48,MATERIALES!A4:D373,2,FALSE)</f>
        <v>kg</v>
      </c>
      <c r="K48" s="291">
        <v>1</v>
      </c>
      <c r="L48" s="276"/>
      <c r="M48" s="411">
        <f ca="1">VLOOKUP(A48,MATERIALES!A4:D395,4,FALSE)</f>
        <v>3686.8112080734841</v>
      </c>
      <c r="N48" s="281">
        <f ca="1">K48*M48</f>
        <v>3686.8112080734841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3686.8112080734841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3686.8112080734841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737.36224161469681</v>
      </c>
      <c r="M83" s="852"/>
      <c r="N83" s="57"/>
    </row>
    <row r="84" spans="1:14">
      <c r="B84" s="95" t="s">
        <v>1057</v>
      </c>
      <c r="C84" s="96"/>
      <c r="D84" s="96"/>
      <c r="E84" s="96"/>
      <c r="F84" s="96"/>
      <c r="G84" s="96"/>
      <c r="H84" s="96"/>
      <c r="I84" s="93"/>
      <c r="J84" s="94"/>
      <c r="K84" s="313">
        <v>0.05</v>
      </c>
      <c r="L84" s="851">
        <f ca="1">N78*K84</f>
        <v>184.3405604036742</v>
      </c>
      <c r="M84" s="852"/>
      <c r="N84" s="57"/>
    </row>
    <row r="85" spans="1:14" ht="15" thickBot="1">
      <c r="B85" s="97" t="s">
        <v>1058</v>
      </c>
      <c r="C85" s="98"/>
      <c r="D85" s="98"/>
      <c r="E85" s="98"/>
      <c r="F85" s="98"/>
      <c r="G85" s="98"/>
      <c r="H85" s="98"/>
      <c r="I85" s="99"/>
      <c r="J85" s="100"/>
      <c r="K85" s="314">
        <v>0.05</v>
      </c>
      <c r="L85" s="853">
        <f ca="1">N78*K85</f>
        <v>184.3405604036742</v>
      </c>
      <c r="M85" s="854"/>
      <c r="N85" s="57"/>
    </row>
    <row r="86" spans="1:14" ht="15" thickBot="1">
      <c r="B86" s="816" t="s">
        <v>1037</v>
      </c>
      <c r="C86" s="817"/>
      <c r="D86" s="817"/>
      <c r="E86" s="817"/>
      <c r="F86" s="817"/>
      <c r="G86" s="817"/>
      <c r="H86" s="817"/>
      <c r="I86" s="817"/>
      <c r="J86" s="817"/>
      <c r="K86" s="817"/>
      <c r="L86" s="817"/>
      <c r="M86" s="818"/>
      <c r="N86" s="58">
        <f ca="1">L83+L84+L85</f>
        <v>1106.0433624220452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4792.8545704955295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28"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ht="18.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845</v>
      </c>
      <c r="B48" s="49" t="str">
        <f>VLOOKUP(A48,MATERIALES!A5:D373,3,FALSE)</f>
        <v>Agua</v>
      </c>
      <c r="C48" s="290"/>
      <c r="D48" s="290"/>
      <c r="E48" s="290"/>
      <c r="F48" s="290"/>
      <c r="G48" s="290"/>
      <c r="H48" s="290"/>
      <c r="I48" s="277"/>
      <c r="J48" s="233" t="str">
        <f ca="1">VLOOKUP(A48,MATERIALES!A4:D373,2,FALSE)</f>
        <v>lt</v>
      </c>
      <c r="K48" s="291">
        <v>1</v>
      </c>
      <c r="L48" s="276"/>
      <c r="M48" s="411">
        <f>VLOOKUP(A48,MATERIALES!A5:D396,4,FALSE)</f>
        <v>38.168724178170329</v>
      </c>
      <c r="N48" s="281">
        <f>K48*M48</f>
        <v>38.168724178170329</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3760.5474322349537</v>
      </c>
      <c r="N49" s="281">
        <f>K49*M49</f>
        <v>1353.7970756045834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1391.9657997827537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5" t="s">
        <v>1047</v>
      </c>
      <c r="C68" s="856"/>
      <c r="D68" s="856"/>
      <c r="E68" s="856"/>
      <c r="F68" s="856"/>
      <c r="G68" s="856"/>
      <c r="H68" s="856"/>
      <c r="I68" s="79" t="s">
        <v>1048</v>
      </c>
      <c r="J68" s="81" t="s">
        <v>1494</v>
      </c>
      <c r="K68" s="80" t="s">
        <v>1050</v>
      </c>
      <c r="L68" s="857" t="s">
        <v>1034</v>
      </c>
      <c r="M68" s="858"/>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92"/>
      <c r="C74" s="893"/>
      <c r="D74" s="893"/>
      <c r="E74" s="893"/>
      <c r="F74" s="893"/>
      <c r="G74" s="893"/>
      <c r="H74" s="893"/>
      <c r="I74" s="132"/>
      <c r="J74" s="132"/>
      <c r="K74" s="132"/>
      <c r="L74" s="906"/>
      <c r="M74" s="906"/>
      <c r="N74" s="51"/>
    </row>
    <row r="75" spans="2:15" ht="15" thickBot="1">
      <c r="B75" s="816" t="s">
        <v>1037</v>
      </c>
      <c r="C75" s="817"/>
      <c r="D75" s="817"/>
      <c r="E75" s="817"/>
      <c r="F75" s="817"/>
      <c r="G75" s="817"/>
      <c r="H75" s="817"/>
      <c r="I75" s="859"/>
      <c r="J75" s="859"/>
      <c r="K75" s="859"/>
      <c r="L75" s="859"/>
      <c r="M75" s="860"/>
      <c r="N75" s="310"/>
    </row>
    <row r="76" spans="2:15" ht="15" thickBot="1">
      <c r="B76" s="39"/>
      <c r="C76" s="40"/>
      <c r="D76" s="40"/>
      <c r="E76" s="40"/>
      <c r="F76" s="40"/>
      <c r="G76" s="40"/>
      <c r="H76" s="40"/>
      <c r="I76" s="40"/>
      <c r="J76" s="40"/>
      <c r="K76" s="40"/>
      <c r="L76" s="40"/>
      <c r="M76" s="40"/>
      <c r="N76" s="41"/>
    </row>
    <row r="77" spans="2:15" ht="15" thickBot="1">
      <c r="B77" s="816" t="s">
        <v>1051</v>
      </c>
      <c r="C77" s="817"/>
      <c r="D77" s="817"/>
      <c r="E77" s="817"/>
      <c r="F77" s="817"/>
      <c r="G77" s="817"/>
      <c r="H77" s="817"/>
      <c r="I77" s="817"/>
      <c r="J77" s="817"/>
      <c r="K77" s="817"/>
      <c r="L77" s="817"/>
      <c r="M77" s="818"/>
      <c r="N77" s="105">
        <f>N43+N53+N64+N75</f>
        <v>1391.9657997827537</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278.39315995655073</v>
      </c>
      <c r="M82" s="852"/>
      <c r="N82" s="57"/>
    </row>
    <row r="83" spans="1:14">
      <c r="B83" s="95" t="s">
        <v>1057</v>
      </c>
      <c r="C83" s="96"/>
      <c r="D83" s="96"/>
      <c r="E83" s="96"/>
      <c r="F83" s="96"/>
      <c r="G83" s="96"/>
      <c r="H83" s="96"/>
      <c r="I83" s="93"/>
      <c r="J83" s="94"/>
      <c r="K83" s="313">
        <v>0.05</v>
      </c>
      <c r="L83" s="851">
        <f>N77*K83</f>
        <v>69.598289989137683</v>
      </c>
      <c r="M83" s="852"/>
      <c r="N83" s="57"/>
    </row>
    <row r="84" spans="1:14" ht="15" thickBot="1">
      <c r="B84" s="97" t="s">
        <v>1058</v>
      </c>
      <c r="C84" s="98"/>
      <c r="D84" s="98"/>
      <c r="E84" s="98"/>
      <c r="F84" s="98"/>
      <c r="G84" s="98"/>
      <c r="H84" s="98"/>
      <c r="I84" s="99"/>
      <c r="J84" s="100"/>
      <c r="K84" s="314">
        <v>0.05</v>
      </c>
      <c r="L84" s="853">
        <f>N77*K84</f>
        <v>69.598289989137683</v>
      </c>
      <c r="M84" s="854"/>
      <c r="N84" s="57"/>
    </row>
    <row r="85" spans="1:14" ht="15" thickBot="1">
      <c r="B85" s="816" t="s">
        <v>1037</v>
      </c>
      <c r="C85" s="817"/>
      <c r="D85" s="817"/>
      <c r="E85" s="817"/>
      <c r="F85" s="817"/>
      <c r="G85" s="817"/>
      <c r="H85" s="817"/>
      <c r="I85" s="817"/>
      <c r="J85" s="817"/>
      <c r="K85" s="817"/>
      <c r="L85" s="817"/>
      <c r="M85" s="818"/>
      <c r="N85" s="58">
        <f>L82+L83+L84</f>
        <v>417.58973993482613</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1809.5555397175799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55"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45</v>
      </c>
      <c r="N37" s="281">
        <f>K37/M37</f>
        <v>3629.0627739574534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8336.8718165547416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529</v>
      </c>
      <c r="B48" s="49" t="str">
        <f ca="1">VLOOKUP(A48,MATERIALES!A4:D373,3,FALSE)</f>
        <v xml:space="preserve">Material  de afirmado de la Zona </v>
      </c>
      <c r="C48" s="290"/>
      <c r="D48" s="290"/>
      <c r="E48" s="290"/>
      <c r="F48" s="290"/>
      <c r="G48" s="290"/>
      <c r="H48" s="290"/>
      <c r="I48" s="277"/>
      <c r="J48" s="233" t="str">
        <f ca="1">VLOOKUP(A48,MATERIALES!A4:D373,2,FALSE)</f>
        <v>m3</v>
      </c>
      <c r="K48" s="291">
        <v>1.25</v>
      </c>
      <c r="L48" s="276"/>
      <c r="M48" s="411">
        <f ca="1">VLOOKUP(A48,MATERIALES!A4:D395,4,FALSE)</f>
        <v>16056.848563125603</v>
      </c>
      <c r="N48" s="281">
        <f ca="1">K48*M48</f>
        <v>20071.060703907002</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38.168724178170329</v>
      </c>
      <c r="N49" s="281">
        <f>K49*M49</f>
        <v>954.2181044542582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21006.568649450393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3">
        <f>VLOOKUP(A59,TRANSPORTE!A5:D123,4,FALSE)</f>
        <v>1313</v>
      </c>
      <c r="M59" s="904"/>
      <c r="N59" s="296">
        <f>K59*L59</f>
        <v>1641.25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1641.25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31280.979216203705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6256.1958432407409</v>
      </c>
      <c r="M83" s="852"/>
      <c r="N83" s="57"/>
    </row>
    <row r="84" spans="1:14">
      <c r="B84" s="95" t="s">
        <v>1057</v>
      </c>
      <c r="C84" s="96"/>
      <c r="D84" s="96"/>
      <c r="E84" s="96"/>
      <c r="F84" s="96"/>
      <c r="G84" s="96"/>
      <c r="H84" s="96"/>
      <c r="I84" s="93"/>
      <c r="J84" s="94"/>
      <c r="K84" s="313">
        <v>0.05</v>
      </c>
      <c r="L84" s="851">
        <f ca="1">N78*K84</f>
        <v>1564.0489608101852</v>
      </c>
      <c r="M84" s="852"/>
      <c r="N84" s="57"/>
    </row>
    <row r="85" spans="1:14" ht="15" thickBot="1">
      <c r="B85" s="97" t="s">
        <v>1058</v>
      </c>
      <c r="C85" s="98"/>
      <c r="D85" s="98"/>
      <c r="E85" s="98"/>
      <c r="F85" s="98"/>
      <c r="G85" s="98"/>
      <c r="H85" s="98"/>
      <c r="I85" s="99"/>
      <c r="J85" s="100"/>
      <c r="K85" s="314">
        <v>0.05</v>
      </c>
      <c r="L85" s="853">
        <f ca="1">N78*K85</f>
        <v>1564.0489608101852</v>
      </c>
      <c r="M85" s="854"/>
      <c r="N85" s="57"/>
    </row>
    <row r="86" spans="1:14" ht="15" thickBot="1">
      <c r="B86" s="816" t="s">
        <v>1037</v>
      </c>
      <c r="C86" s="817"/>
      <c r="D86" s="817"/>
      <c r="E86" s="817"/>
      <c r="F86" s="817"/>
      <c r="G86" s="817"/>
      <c r="H86" s="817"/>
      <c r="I86" s="817"/>
      <c r="J86" s="817"/>
      <c r="K86" s="817"/>
      <c r="L86" s="817"/>
      <c r="M86" s="818"/>
      <c r="N86" s="58">
        <f ca="1">L83+L84+L85</f>
        <v>9384.2937648611114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40665.272981064816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45</v>
      </c>
      <c r="N37" s="281">
        <f>K37/M37</f>
        <v>3629.0627739574534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8336.8718165547416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545</v>
      </c>
      <c r="B48" s="49" t="str">
        <f ca="1">VLOOKUP(A48,MATERIALES!A4:D373,3,FALSE)</f>
        <v xml:space="preserve">Material de Sub- Base CBR=20%
</v>
      </c>
      <c r="C48" s="290"/>
      <c r="D48" s="290"/>
      <c r="E48" s="290"/>
      <c r="F48" s="290"/>
      <c r="G48" s="290"/>
      <c r="H48" s="290"/>
      <c r="I48" s="277"/>
      <c r="J48" s="233" t="str">
        <f ca="1">VLOOKUP(A48,MATERIALES!A4:D373,2,FALSE)</f>
        <v>m3</v>
      </c>
      <c r="K48" s="291">
        <v>1.3</v>
      </c>
      <c r="L48" s="276"/>
      <c r="M48" s="411">
        <f ca="1">VLOOKUP(A48,MATERIALES!A4:D395,4,FALSE)</f>
        <v>47332.021375524688</v>
      </c>
      <c r="N48" s="281">
        <f ca="1">K48*M48</f>
        <v>61531.627788182093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72763.528037909186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14552.705607581838</v>
      </c>
      <c r="M83" s="852"/>
      <c r="N83" s="57"/>
    </row>
    <row r="84" spans="1:14">
      <c r="B84" s="95" t="s">
        <v>1057</v>
      </c>
      <c r="C84" s="96"/>
      <c r="D84" s="96"/>
      <c r="E84" s="96"/>
      <c r="F84" s="96"/>
      <c r="G84" s="96"/>
      <c r="H84" s="96"/>
      <c r="I84" s="93"/>
      <c r="J84" s="94"/>
      <c r="K84" s="313">
        <v>0.05</v>
      </c>
      <c r="L84" s="851">
        <f ca="1">N78*K84</f>
        <v>3638.1764018954595</v>
      </c>
      <c r="M84" s="852"/>
      <c r="N84" s="57"/>
    </row>
    <row r="85" spans="1:14" ht="15" thickBot="1">
      <c r="B85" s="97" t="s">
        <v>1058</v>
      </c>
      <c r="C85" s="98"/>
      <c r="D85" s="98"/>
      <c r="E85" s="98"/>
      <c r="F85" s="98"/>
      <c r="G85" s="98"/>
      <c r="H85" s="98"/>
      <c r="I85" s="99"/>
      <c r="J85" s="100"/>
      <c r="K85" s="314">
        <v>0.05</v>
      </c>
      <c r="L85" s="853">
        <f ca="1">N78*K85</f>
        <v>3638.1764018954595</v>
      </c>
      <c r="M85" s="854"/>
      <c r="N85" s="57"/>
    </row>
    <row r="86" spans="1:14" ht="15" thickBot="1">
      <c r="B86" s="816" t="s">
        <v>1037</v>
      </c>
      <c r="C86" s="817"/>
      <c r="D86" s="817"/>
      <c r="E86" s="817"/>
      <c r="F86" s="817"/>
      <c r="G86" s="817"/>
      <c r="H86" s="817"/>
      <c r="I86" s="817"/>
      <c r="J86" s="817"/>
      <c r="K86" s="817"/>
      <c r="L86" s="817"/>
      <c r="M86" s="818"/>
      <c r="N86" s="58">
        <f ca="1">L83+L84+L85</f>
        <v>21829.058411372756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94592.586449281938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19"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45</v>
      </c>
      <c r="N37" s="281">
        <f>K37/M37</f>
        <v>3629.0627739574534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8336.8718165547416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547</v>
      </c>
      <c r="B48" s="49" t="str">
        <f ca="1">VLOOKUP(A48,MATERIALES!A4:D373,3,FALSE)</f>
        <v xml:space="preserve">Material de Sub- Base CBR=30%
</v>
      </c>
      <c r="C48" s="290"/>
      <c r="D48" s="290"/>
      <c r="E48" s="290"/>
      <c r="F48" s="290"/>
      <c r="G48" s="290"/>
      <c r="H48" s="290"/>
      <c r="I48" s="277"/>
      <c r="J48" s="233" t="str">
        <f ca="1">VLOOKUP(A48,MATERIALES!A4:D373,2,FALSE)</f>
        <v>m3</v>
      </c>
      <c r="K48" s="291">
        <v>1.3</v>
      </c>
      <c r="L48" s="276"/>
      <c r="M48" s="411">
        <f ca="1">VLOOKUP(A48,MATERIALES!A4:D395,4,FALSE)</f>
        <v>47332.021375524688</v>
      </c>
      <c r="N48" s="281">
        <f ca="1">K48*M48</f>
        <v>61531.627788182093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72763.528037909186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14552.705607581838</v>
      </c>
      <c r="M83" s="852"/>
      <c r="N83" s="57"/>
    </row>
    <row r="84" spans="1:14">
      <c r="B84" s="95" t="s">
        <v>1057</v>
      </c>
      <c r="C84" s="96"/>
      <c r="D84" s="96"/>
      <c r="E84" s="96"/>
      <c r="F84" s="96"/>
      <c r="G84" s="96"/>
      <c r="H84" s="96"/>
      <c r="I84" s="93"/>
      <c r="J84" s="94"/>
      <c r="K84" s="313">
        <v>0.05</v>
      </c>
      <c r="L84" s="851">
        <f ca="1">N78*K84</f>
        <v>3638.1764018954595</v>
      </c>
      <c r="M84" s="852"/>
      <c r="N84" s="57"/>
    </row>
    <row r="85" spans="1:14" ht="15" thickBot="1">
      <c r="B85" s="97" t="s">
        <v>1058</v>
      </c>
      <c r="C85" s="98"/>
      <c r="D85" s="98"/>
      <c r="E85" s="98"/>
      <c r="F85" s="98"/>
      <c r="G85" s="98"/>
      <c r="H85" s="98"/>
      <c r="I85" s="99"/>
      <c r="J85" s="100"/>
      <c r="K85" s="314">
        <v>0.05</v>
      </c>
      <c r="L85" s="853">
        <f ca="1">N78*K85</f>
        <v>3638.1764018954595</v>
      </c>
      <c r="M85" s="854"/>
      <c r="N85" s="57"/>
    </row>
    <row r="86" spans="1:14" ht="15" thickBot="1">
      <c r="B86" s="816" t="s">
        <v>1037</v>
      </c>
      <c r="C86" s="817"/>
      <c r="D86" s="817"/>
      <c r="E86" s="817"/>
      <c r="F86" s="817"/>
      <c r="G86" s="817"/>
      <c r="H86" s="817"/>
      <c r="I86" s="817"/>
      <c r="J86" s="817"/>
      <c r="K86" s="817"/>
      <c r="L86" s="817"/>
      <c r="M86" s="818"/>
      <c r="N86" s="58">
        <f ca="1">L83+L84+L85</f>
        <v>21829.058411372756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94592.586449281938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4"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45</v>
      </c>
      <c r="N37" s="281">
        <f>K37/M37</f>
        <v>3629.0627739574534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8336.8718165547416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 ca="1">VLOOKUP(A48,MATERIALES!A4:D373,3,FALSE)</f>
        <v xml:space="preserve">Material de Sub Base CBR=40% </v>
      </c>
      <c r="C48" s="290"/>
      <c r="D48" s="290"/>
      <c r="E48" s="290"/>
      <c r="F48" s="290"/>
      <c r="G48" s="290"/>
      <c r="H48" s="290"/>
      <c r="I48" s="277"/>
      <c r="J48" s="233" t="str">
        <f ca="1">VLOOKUP(A48,MATERIALES!A4:D373,2,FALSE)</f>
        <v>m3</v>
      </c>
      <c r="K48" s="291">
        <v>1.3</v>
      </c>
      <c r="L48" s="276"/>
      <c r="M48" s="411">
        <f ca="1">VLOOKUP(A48,MATERIALES!A4:D395,4,FALSE)</f>
        <v>47332.021375524688</v>
      </c>
      <c r="N48" s="281">
        <f ca="1">K48*M48</f>
        <v>61531.627788182093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72763.528037909186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14552.705607581838</v>
      </c>
      <c r="M83" s="852"/>
      <c r="N83" s="57"/>
    </row>
    <row r="84" spans="1:14">
      <c r="B84" s="95" t="s">
        <v>1057</v>
      </c>
      <c r="C84" s="96"/>
      <c r="D84" s="96"/>
      <c r="E84" s="96"/>
      <c r="F84" s="96"/>
      <c r="G84" s="96"/>
      <c r="H84" s="96"/>
      <c r="I84" s="93"/>
      <c r="J84" s="94"/>
      <c r="K84" s="313">
        <v>0.05</v>
      </c>
      <c r="L84" s="851">
        <f ca="1">N78*K84</f>
        <v>3638.1764018954595</v>
      </c>
      <c r="M84" s="852"/>
      <c r="N84" s="57"/>
    </row>
    <row r="85" spans="1:14" ht="15" thickBot="1">
      <c r="B85" s="97" t="s">
        <v>1058</v>
      </c>
      <c r="C85" s="98"/>
      <c r="D85" s="98"/>
      <c r="E85" s="98"/>
      <c r="F85" s="98"/>
      <c r="G85" s="98"/>
      <c r="H85" s="98"/>
      <c r="I85" s="99"/>
      <c r="J85" s="100"/>
      <c r="K85" s="314">
        <v>0.05</v>
      </c>
      <c r="L85" s="853">
        <f ca="1">N78*K85</f>
        <v>3638.1764018954595</v>
      </c>
      <c r="M85" s="854"/>
      <c r="N85" s="57"/>
    </row>
    <row r="86" spans="1:14" ht="15" thickBot="1">
      <c r="B86" s="816" t="s">
        <v>1037</v>
      </c>
      <c r="C86" s="817"/>
      <c r="D86" s="817"/>
      <c r="E86" s="817"/>
      <c r="F86" s="817"/>
      <c r="G86" s="817"/>
      <c r="H86" s="817"/>
      <c r="I86" s="817"/>
      <c r="J86" s="817"/>
      <c r="K86" s="817"/>
      <c r="L86" s="817"/>
      <c r="M86" s="818"/>
      <c r="N86" s="58">
        <f ca="1">L83+L84+L85</f>
        <v>21829.058411372756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94592.586449281938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37" zoomScale="78" zoomScaleNormal="78" workbookViewId="0">
      <selection activeCell="J48" sqref="J48"/>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280">
        <v>2.5</v>
      </c>
      <c r="N36" s="281">
        <f>K36/M36</f>
        <v>3947.5583956568944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412"/>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4713.5664737483949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545</v>
      </c>
      <c r="B48" s="49" t="str">
        <f ca="1">VLOOKUP(A48,MATERIALES!A4:D373,3,FALSE)</f>
        <v xml:space="preserve">Material de Sub- Base CBR=20%
</v>
      </c>
      <c r="C48" s="290"/>
      <c r="D48" s="290"/>
      <c r="E48" s="290"/>
      <c r="F48" s="290"/>
      <c r="G48" s="290"/>
      <c r="H48" s="290"/>
      <c r="I48" s="277"/>
      <c r="J48" s="233" t="str">
        <f ca="1">VLOOKUP(A48,MATERIALES!A4:D373,2,FALSE)</f>
        <v>m3</v>
      </c>
      <c r="K48" s="291">
        <v>1.3</v>
      </c>
      <c r="L48" s="276"/>
      <c r="M48" s="411">
        <f ca="1">VLOOKUP(A48,MATERIALES!A4:D395,4,FALSE)</f>
        <v>47332.021375524688</v>
      </c>
      <c r="N48" s="281">
        <f ca="1">K48*M48</f>
        <v>61531.627788182093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83058.274247300084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16611.654849460017</v>
      </c>
      <c r="M83" s="852"/>
      <c r="N83" s="57"/>
    </row>
    <row r="84" spans="1:14">
      <c r="B84" s="95" t="s">
        <v>1057</v>
      </c>
      <c r="C84" s="96"/>
      <c r="D84" s="96"/>
      <c r="E84" s="96"/>
      <c r="F84" s="96"/>
      <c r="G84" s="96"/>
      <c r="H84" s="96"/>
      <c r="I84" s="93"/>
      <c r="J84" s="94"/>
      <c r="K84" s="313">
        <v>0.05</v>
      </c>
      <c r="L84" s="851">
        <f ca="1">N78*K84</f>
        <v>4152.9137123650044</v>
      </c>
      <c r="M84" s="852"/>
      <c r="N84" s="57"/>
    </row>
    <row r="85" spans="1:14" ht="15" thickBot="1">
      <c r="B85" s="97" t="s">
        <v>1058</v>
      </c>
      <c r="C85" s="98"/>
      <c r="D85" s="98"/>
      <c r="E85" s="98"/>
      <c r="F85" s="98"/>
      <c r="G85" s="98"/>
      <c r="H85" s="98"/>
      <c r="I85" s="99"/>
      <c r="J85" s="100"/>
      <c r="K85" s="314">
        <v>0.05</v>
      </c>
      <c r="L85" s="853">
        <f ca="1">N78*K85</f>
        <v>4152.9137123650044</v>
      </c>
      <c r="M85" s="854"/>
      <c r="N85" s="57"/>
    </row>
    <row r="86" spans="1:14" ht="15" thickBot="1">
      <c r="B86" s="816" t="s">
        <v>1037</v>
      </c>
      <c r="C86" s="817"/>
      <c r="D86" s="817"/>
      <c r="E86" s="817"/>
      <c r="F86" s="817"/>
      <c r="G86" s="817"/>
      <c r="H86" s="817"/>
      <c r="I86" s="817"/>
      <c r="J86" s="817"/>
      <c r="K86" s="817"/>
      <c r="L86" s="817"/>
      <c r="M86" s="818"/>
      <c r="N86" s="58">
        <f ca="1">L83+L84+L85</f>
        <v>24917.482274190024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107975.75652149011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topLeftCell="A31" zoomScale="78" zoomScaleNormal="78" workbookViewId="0">
      <selection activeCell="B53" sqref="B53:I53"/>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280">
        <v>2.5</v>
      </c>
      <c r="N36" s="281">
        <f>K36/M36</f>
        <v>3947.5583956568944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4713.5664737483949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547</v>
      </c>
      <c r="B48" s="49" t="str">
        <f ca="1">VLOOKUP(A48,MATERIALES!A4:D373,3,FALSE)</f>
        <v xml:space="preserve">Material de Sub- Base CBR=30%
</v>
      </c>
      <c r="C48" s="290"/>
      <c r="D48" s="290"/>
      <c r="E48" s="290"/>
      <c r="F48" s="290"/>
      <c r="G48" s="290"/>
      <c r="H48" s="290"/>
      <c r="I48" s="277"/>
      <c r="J48" s="233" t="str">
        <f ca="1">VLOOKUP(A48,MATERIALES!A4:D373,2,FALSE)</f>
        <v>m3</v>
      </c>
      <c r="K48" s="291">
        <v>1.3</v>
      </c>
      <c r="L48" s="276"/>
      <c r="M48" s="411">
        <f ca="1">VLOOKUP(A48,MATERIALES!A4:D395,4,FALSE)</f>
        <v>47332.021375524688</v>
      </c>
      <c r="N48" s="281">
        <f ca="1">K48*M48</f>
        <v>61531.627788182093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83058.274247300084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16611.654849460017</v>
      </c>
      <c r="M83" s="852"/>
      <c r="N83" s="57"/>
    </row>
    <row r="84" spans="1:14">
      <c r="B84" s="95" t="s">
        <v>1057</v>
      </c>
      <c r="C84" s="96"/>
      <c r="D84" s="96"/>
      <c r="E84" s="96"/>
      <c r="F84" s="96"/>
      <c r="G84" s="96"/>
      <c r="H84" s="96"/>
      <c r="I84" s="93"/>
      <c r="J84" s="94"/>
      <c r="K84" s="313">
        <v>0.05</v>
      </c>
      <c r="L84" s="851">
        <f ca="1">N78*K84</f>
        <v>4152.9137123650044</v>
      </c>
      <c r="M84" s="852"/>
      <c r="N84" s="57"/>
    </row>
    <row r="85" spans="1:14" ht="15" thickBot="1">
      <c r="B85" s="97" t="s">
        <v>1058</v>
      </c>
      <c r="C85" s="98"/>
      <c r="D85" s="98"/>
      <c r="E85" s="98"/>
      <c r="F85" s="98"/>
      <c r="G85" s="98"/>
      <c r="H85" s="98"/>
      <c r="I85" s="99"/>
      <c r="J85" s="100"/>
      <c r="K85" s="314">
        <v>0.05</v>
      </c>
      <c r="L85" s="853">
        <f ca="1">N78*K85</f>
        <v>4152.9137123650044</v>
      </c>
      <c r="M85" s="854"/>
      <c r="N85" s="57"/>
    </row>
    <row r="86" spans="1:14" ht="15" thickBot="1">
      <c r="B86" s="816" t="s">
        <v>1037</v>
      </c>
      <c r="C86" s="817"/>
      <c r="D86" s="817"/>
      <c r="E86" s="817"/>
      <c r="F86" s="817"/>
      <c r="G86" s="817"/>
      <c r="H86" s="817"/>
      <c r="I86" s="817"/>
      <c r="J86" s="817"/>
      <c r="K86" s="817"/>
      <c r="L86" s="817"/>
      <c r="M86" s="818"/>
      <c r="N86" s="58">
        <f ca="1">L83+L84+L85</f>
        <v>24917.482274190024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107975.75652149011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19"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280">
        <v>2.5</v>
      </c>
      <c r="N36" s="281">
        <f>K36/M36</f>
        <v>3947.5583956568944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4713.5664737483949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549</v>
      </c>
      <c r="B48" s="49" t="str">
        <f ca="1">VLOOKUP(A48,MATERIALES!A4:D373,3,FALSE)</f>
        <v xml:space="preserve">Material de Sub Base CBR=40% </v>
      </c>
      <c r="C48" s="290"/>
      <c r="D48" s="290"/>
      <c r="E48" s="290"/>
      <c r="F48" s="290"/>
      <c r="G48" s="290"/>
      <c r="H48" s="290"/>
      <c r="I48" s="277"/>
      <c r="J48" s="233" t="str">
        <f ca="1">VLOOKUP(A48,MATERIALES!A4:D373,2,FALSE)</f>
        <v>m3</v>
      </c>
      <c r="K48" s="291">
        <v>1.3</v>
      </c>
      <c r="L48" s="276"/>
      <c r="M48" s="411">
        <f ca="1">VLOOKUP(A48,MATERIALES!A4:D395,4,FALSE)</f>
        <v>47332.021375524688</v>
      </c>
      <c r="N48" s="281">
        <f ca="1">K48*M48</f>
        <v>61531.627788182093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62429.715415903745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83058.274247300084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16611.654849460017</v>
      </c>
      <c r="M83" s="852"/>
      <c r="N83" s="57"/>
    </row>
    <row r="84" spans="1:14">
      <c r="B84" s="95" t="s">
        <v>1057</v>
      </c>
      <c r="C84" s="96"/>
      <c r="D84" s="96"/>
      <c r="E84" s="96"/>
      <c r="F84" s="96"/>
      <c r="G84" s="96"/>
      <c r="H84" s="96"/>
      <c r="I84" s="93"/>
      <c r="J84" s="94"/>
      <c r="K84" s="313">
        <v>0.05</v>
      </c>
      <c r="L84" s="851">
        <f ca="1">N78*K84</f>
        <v>4152.9137123650044</v>
      </c>
      <c r="M84" s="852"/>
      <c r="N84" s="57"/>
    </row>
    <row r="85" spans="1:14" ht="15" thickBot="1">
      <c r="B85" s="97" t="s">
        <v>1058</v>
      </c>
      <c r="C85" s="98"/>
      <c r="D85" s="98"/>
      <c r="E85" s="98"/>
      <c r="F85" s="98"/>
      <c r="G85" s="98"/>
      <c r="H85" s="98"/>
      <c r="I85" s="99"/>
      <c r="J85" s="100"/>
      <c r="K85" s="314">
        <v>0.05</v>
      </c>
      <c r="L85" s="853">
        <f ca="1">N78*K85</f>
        <v>4152.9137123650044</v>
      </c>
      <c r="M85" s="854"/>
      <c r="N85" s="57"/>
    </row>
    <row r="86" spans="1:14" ht="15" thickBot="1">
      <c r="B86" s="816" t="s">
        <v>1037</v>
      </c>
      <c r="C86" s="817"/>
      <c r="D86" s="817"/>
      <c r="E86" s="817"/>
      <c r="F86" s="817"/>
      <c r="G86" s="817"/>
      <c r="H86" s="817"/>
      <c r="I86" s="817"/>
      <c r="J86" s="817"/>
      <c r="K86" s="817"/>
      <c r="L86" s="817"/>
      <c r="M86" s="818"/>
      <c r="N86" s="58">
        <f ca="1">L83+L84+L85</f>
        <v>24917.482274190024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107975.75652149011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45</v>
      </c>
      <c r="N37" s="281">
        <f>K37/M37</f>
        <v>3629.0627739574534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8336.8718165547416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 ca="1">VLOOKUP(A48,MATERIALES!A4:D373,3,FALSE)</f>
        <v>Material de base (gradación 1)</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78283.515755054832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15656.703151010966</v>
      </c>
      <c r="M83" s="852"/>
      <c r="N83" s="57"/>
    </row>
    <row r="84" spans="1:14">
      <c r="B84" s="95" t="s">
        <v>1057</v>
      </c>
      <c r="C84" s="96"/>
      <c r="D84" s="96"/>
      <c r="E84" s="96"/>
      <c r="F84" s="96"/>
      <c r="G84" s="96"/>
      <c r="H84" s="96"/>
      <c r="I84" s="93"/>
      <c r="J84" s="94"/>
      <c r="K84" s="313">
        <v>0.05</v>
      </c>
      <c r="L84" s="851">
        <f ca="1">N78*K84</f>
        <v>3914.1757877527416</v>
      </c>
      <c r="M84" s="852"/>
      <c r="N84" s="57"/>
    </row>
    <row r="85" spans="1:14" ht="15" thickBot="1">
      <c r="B85" s="97" t="s">
        <v>1058</v>
      </c>
      <c r="C85" s="98"/>
      <c r="D85" s="98"/>
      <c r="E85" s="98"/>
      <c r="F85" s="98"/>
      <c r="G85" s="98"/>
      <c r="H85" s="98"/>
      <c r="I85" s="99"/>
      <c r="J85" s="100"/>
      <c r="K85" s="314">
        <v>0.05</v>
      </c>
      <c r="L85" s="853">
        <f ca="1">N78*K85</f>
        <v>3914.1757877527416</v>
      </c>
      <c r="M85" s="854"/>
      <c r="N85" s="57"/>
    </row>
    <row r="86" spans="1:14" ht="15" thickBot="1">
      <c r="B86" s="816" t="s">
        <v>1037</v>
      </c>
      <c r="C86" s="817"/>
      <c r="D86" s="817"/>
      <c r="E86" s="817"/>
      <c r="F86" s="817"/>
      <c r="G86" s="817"/>
      <c r="H86" s="817"/>
      <c r="I86" s="817"/>
      <c r="J86" s="817"/>
      <c r="K86" s="817"/>
      <c r="L86" s="817"/>
      <c r="M86" s="818"/>
      <c r="N86" s="58">
        <f ca="1">L83+L84+L85</f>
        <v>23485.05472651645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101768.57048157128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18" zoomScale="78" zoomScaleNormal="78" workbookViewId="0">
      <selection activeCell="B48" sqref="B48"/>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45</v>
      </c>
      <c r="N37" s="281">
        <f>K37/M37</f>
        <v>3629.0627739574534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8336.8718165547416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78283.515755054832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15656.703151010966</v>
      </c>
      <c r="M83" s="852"/>
      <c r="N83" s="57"/>
    </row>
    <row r="84" spans="1:14">
      <c r="B84" s="95" t="s">
        <v>1057</v>
      </c>
      <c r="C84" s="96"/>
      <c r="D84" s="96"/>
      <c r="E84" s="96"/>
      <c r="F84" s="96"/>
      <c r="G84" s="96"/>
      <c r="H84" s="96"/>
      <c r="I84" s="93"/>
      <c r="J84" s="94"/>
      <c r="K84" s="313">
        <v>0.05</v>
      </c>
      <c r="L84" s="851">
        <f ca="1">N78*K84</f>
        <v>3914.1757877527416</v>
      </c>
      <c r="M84" s="852"/>
      <c r="N84" s="57"/>
    </row>
    <row r="85" spans="1:14" ht="15" thickBot="1">
      <c r="B85" s="97" t="s">
        <v>1058</v>
      </c>
      <c r="C85" s="98"/>
      <c r="D85" s="98"/>
      <c r="E85" s="98"/>
      <c r="F85" s="98"/>
      <c r="G85" s="98"/>
      <c r="H85" s="98"/>
      <c r="I85" s="99"/>
      <c r="J85" s="100"/>
      <c r="K85" s="314">
        <v>0.05</v>
      </c>
      <c r="L85" s="853">
        <f ca="1">N78*K85</f>
        <v>3914.1757877527416</v>
      </c>
      <c r="M85" s="854"/>
      <c r="N85" s="57"/>
    </row>
    <row r="86" spans="1:14" ht="15" thickBot="1">
      <c r="B86" s="816" t="s">
        <v>1037</v>
      </c>
      <c r="C86" s="817"/>
      <c r="D86" s="817"/>
      <c r="E86" s="817"/>
      <c r="F86" s="817"/>
      <c r="G86" s="817"/>
      <c r="H86" s="817"/>
      <c r="I86" s="817"/>
      <c r="J86" s="817"/>
      <c r="K86" s="817"/>
      <c r="L86" s="817"/>
      <c r="M86" s="818"/>
      <c r="N86" s="58">
        <f ca="1">L83+L84+L85</f>
        <v>23485.05472651645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101768.57048157128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2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269</v>
      </c>
      <c r="B37" s="865" t="str">
        <f>VLOOKUP(A37,EQUIPOS!A7:D154,3,FALSE)</f>
        <v>Motoniveladora  potencia 215 HP, ancho de cuchilla 4,27 m, peso 18 ton.</v>
      </c>
      <c r="C37" s="866"/>
      <c r="D37" s="866"/>
      <c r="E37" s="866"/>
      <c r="F37" s="866"/>
      <c r="G37" s="866"/>
      <c r="H37" s="867"/>
      <c r="I37" s="276"/>
      <c r="J37" s="277"/>
      <c r="K37" s="278">
        <f>VLOOKUP(A37,EQUIPOS!A7:D164,4,FALSE)</f>
        <v>163307.8248280854</v>
      </c>
      <c r="L37" s="279"/>
      <c r="M37" s="280">
        <v>45</v>
      </c>
      <c r="N37" s="281">
        <f>K37/M37</f>
        <v>3629.0627739574534</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8336.8718165547416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 ca="1">VLOOKUP(A48,MATERIALES!A4:D373,3,FALSE)</f>
        <v>Material de base (gradación 3)</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78283.515755054832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15656.703151010966</v>
      </c>
      <c r="M83" s="852"/>
      <c r="N83" s="57"/>
    </row>
    <row r="84" spans="1:14">
      <c r="B84" s="95" t="s">
        <v>1057</v>
      </c>
      <c r="C84" s="96"/>
      <c r="D84" s="96"/>
      <c r="E84" s="96"/>
      <c r="F84" s="96"/>
      <c r="G84" s="96"/>
      <c r="H84" s="96"/>
      <c r="I84" s="93"/>
      <c r="J84" s="94"/>
      <c r="K84" s="313">
        <v>0.05</v>
      </c>
      <c r="L84" s="851">
        <f ca="1">N78*K84</f>
        <v>3914.1757877527416</v>
      </c>
      <c r="M84" s="852"/>
      <c r="N84" s="57"/>
    </row>
    <row r="85" spans="1:14" ht="15" thickBot="1">
      <c r="B85" s="97" t="s">
        <v>1058</v>
      </c>
      <c r="C85" s="98"/>
      <c r="D85" s="98"/>
      <c r="E85" s="98"/>
      <c r="F85" s="98"/>
      <c r="G85" s="98"/>
      <c r="H85" s="98"/>
      <c r="I85" s="99"/>
      <c r="J85" s="100"/>
      <c r="K85" s="314">
        <v>0.05</v>
      </c>
      <c r="L85" s="853">
        <f ca="1">N78*K85</f>
        <v>3914.1757877527416</v>
      </c>
      <c r="M85" s="854"/>
      <c r="N85" s="57"/>
    </row>
    <row r="86" spans="1:14" ht="15" thickBot="1">
      <c r="B86" s="816" t="s">
        <v>1037</v>
      </c>
      <c r="C86" s="817"/>
      <c r="D86" s="817"/>
      <c r="E86" s="817"/>
      <c r="F86" s="817"/>
      <c r="G86" s="817"/>
      <c r="H86" s="817"/>
      <c r="I86" s="817"/>
      <c r="J86" s="817"/>
      <c r="K86" s="817"/>
      <c r="L86" s="817"/>
      <c r="M86" s="818"/>
      <c r="N86" s="58">
        <f ca="1">L83+L84+L85</f>
        <v>23485.05472651645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101768.57048157128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280">
        <v>2.5</v>
      </c>
      <c r="N36" s="281">
        <f>K36/M36</f>
        <v>3947.5583956568944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4713.5664737483949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 ca="1">VLOOKUP(A48,MATERIALES!A4:D373,3,FALSE)</f>
        <v>Material de base (gradación 1)</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88578.26196444573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17715.652392889147</v>
      </c>
      <c r="M83" s="852"/>
      <c r="N83" s="57"/>
    </row>
    <row r="84" spans="1:14">
      <c r="B84" s="95" t="s">
        <v>1057</v>
      </c>
      <c r="C84" s="96"/>
      <c r="D84" s="96"/>
      <c r="E84" s="96"/>
      <c r="F84" s="96"/>
      <c r="G84" s="96"/>
      <c r="H84" s="96"/>
      <c r="I84" s="93"/>
      <c r="J84" s="94"/>
      <c r="K84" s="313">
        <v>0.05</v>
      </c>
      <c r="L84" s="851">
        <f ca="1">N78*K84</f>
        <v>4428.9130982222869</v>
      </c>
      <c r="M84" s="852"/>
      <c r="N84" s="57"/>
    </row>
    <row r="85" spans="1:14" ht="15" thickBot="1">
      <c r="B85" s="97" t="s">
        <v>1058</v>
      </c>
      <c r="C85" s="98"/>
      <c r="D85" s="98"/>
      <c r="E85" s="98"/>
      <c r="F85" s="98"/>
      <c r="G85" s="98"/>
      <c r="H85" s="98"/>
      <c r="I85" s="99"/>
      <c r="J85" s="100"/>
      <c r="K85" s="314">
        <v>0.05</v>
      </c>
      <c r="L85" s="853">
        <f ca="1">N78*K85</f>
        <v>4428.9130982222869</v>
      </c>
      <c r="M85" s="854"/>
      <c r="N85" s="57"/>
    </row>
    <row r="86" spans="1:14" ht="15" thickBot="1">
      <c r="B86" s="816" t="s">
        <v>1037</v>
      </c>
      <c r="C86" s="817"/>
      <c r="D86" s="817"/>
      <c r="E86" s="817"/>
      <c r="F86" s="817"/>
      <c r="G86" s="817"/>
      <c r="H86" s="817"/>
      <c r="I86" s="817"/>
      <c r="J86" s="817"/>
      <c r="K86" s="817"/>
      <c r="L86" s="817"/>
      <c r="M86" s="818"/>
      <c r="N86" s="58">
        <f ca="1">L83+L84+L85</f>
        <v>26573.478589333718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115151.74055377944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topLeftCell="A22"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280">
        <v>2.5</v>
      </c>
      <c r="N36" s="281">
        <f>K36/M36</f>
        <v>3947.5583956568944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4713.5664737483949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88578.26196444573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17715.652392889147</v>
      </c>
      <c r="M83" s="852"/>
      <c r="N83" s="57"/>
    </row>
    <row r="84" spans="1:14">
      <c r="B84" s="95" t="s">
        <v>1057</v>
      </c>
      <c r="C84" s="96"/>
      <c r="D84" s="96"/>
      <c r="E84" s="96"/>
      <c r="F84" s="96"/>
      <c r="G84" s="96"/>
      <c r="H84" s="96"/>
      <c r="I84" s="93"/>
      <c r="J84" s="94"/>
      <c r="K84" s="313">
        <v>0.05</v>
      </c>
      <c r="L84" s="851">
        <f ca="1">N78*K84</f>
        <v>4428.9130982222869</v>
      </c>
      <c r="M84" s="852"/>
      <c r="N84" s="57"/>
    </row>
    <row r="85" spans="1:14" ht="15" thickBot="1">
      <c r="B85" s="97" t="s">
        <v>1058</v>
      </c>
      <c r="C85" s="98"/>
      <c r="D85" s="98"/>
      <c r="E85" s="98"/>
      <c r="F85" s="98"/>
      <c r="G85" s="98"/>
      <c r="H85" s="98"/>
      <c r="I85" s="99"/>
      <c r="J85" s="100"/>
      <c r="K85" s="314">
        <v>0.05</v>
      </c>
      <c r="L85" s="853">
        <f ca="1">N78*K85</f>
        <v>4428.9130982222869</v>
      </c>
      <c r="M85" s="854"/>
      <c r="N85" s="57"/>
    </row>
    <row r="86" spans="1:14" ht="15" thickBot="1">
      <c r="B86" s="816" t="s">
        <v>1037</v>
      </c>
      <c r="C86" s="817"/>
      <c r="D86" s="817"/>
      <c r="E86" s="817"/>
      <c r="F86" s="817"/>
      <c r="G86" s="817"/>
      <c r="H86" s="817"/>
      <c r="I86" s="817"/>
      <c r="J86" s="817"/>
      <c r="K86" s="817"/>
      <c r="L86" s="817"/>
      <c r="M86" s="818"/>
      <c r="N86" s="58">
        <f ca="1">L83+L84+L85</f>
        <v>26573.478589333718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115151.74055377944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280">
        <v>2.5</v>
      </c>
      <c r="N36" s="281">
        <f>K36/M36</f>
        <v>3947.5583956568944</v>
      </c>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0.05</v>
      </c>
      <c r="N41" s="353">
        <f>N76*M41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4713.5664737483949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 ca="1">VLOOKUP(A48,MATERIALES!A4:D373,3,FALSE)</f>
        <v>Material de base (gradación 3)</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67949.703133049392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15320.161561829998</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88578.26196444573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17715.652392889147</v>
      </c>
      <c r="M83" s="852"/>
      <c r="N83" s="57"/>
    </row>
    <row r="84" spans="1:14">
      <c r="B84" s="95" t="s">
        <v>1057</v>
      </c>
      <c r="C84" s="96"/>
      <c r="D84" s="96"/>
      <c r="E84" s="96"/>
      <c r="F84" s="96"/>
      <c r="G84" s="96"/>
      <c r="H84" s="96"/>
      <c r="I84" s="93"/>
      <c r="J84" s="94"/>
      <c r="K84" s="313">
        <v>0.05</v>
      </c>
      <c r="L84" s="851">
        <f ca="1">N78*K84</f>
        <v>4428.9130982222869</v>
      </c>
      <c r="M84" s="852"/>
      <c r="N84" s="57"/>
    </row>
    <row r="85" spans="1:14" ht="15" thickBot="1">
      <c r="B85" s="97" t="s">
        <v>1058</v>
      </c>
      <c r="C85" s="98"/>
      <c r="D85" s="98"/>
      <c r="E85" s="98"/>
      <c r="F85" s="98"/>
      <c r="G85" s="98"/>
      <c r="H85" s="98"/>
      <c r="I85" s="99"/>
      <c r="J85" s="100"/>
      <c r="K85" s="314">
        <v>0.05</v>
      </c>
      <c r="L85" s="853">
        <f ca="1">N78*K85</f>
        <v>4428.9130982222869</v>
      </c>
      <c r="M85" s="854"/>
      <c r="N85" s="57"/>
    </row>
    <row r="86" spans="1:14" ht="15" thickBot="1">
      <c r="B86" s="816" t="s">
        <v>1037</v>
      </c>
      <c r="C86" s="817"/>
      <c r="D86" s="817"/>
      <c r="E86" s="817"/>
      <c r="F86" s="817"/>
      <c r="G86" s="817"/>
      <c r="H86" s="817"/>
      <c r="I86" s="817"/>
      <c r="J86" s="817"/>
      <c r="K86" s="817"/>
      <c r="L86" s="817"/>
      <c r="M86" s="818"/>
      <c r="N86" s="58">
        <f ca="1">L83+L84+L85</f>
        <v>26573.478589333718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115151.74055377944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topLeftCell="A34"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30</v>
      </c>
      <c r="N36" s="281">
        <f>K36/M36</f>
        <v>3105.726129950041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30</v>
      </c>
      <c r="N37" s="281">
        <f>K37/M37</f>
        <v>5327.917785016286</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30</v>
      </c>
      <c r="N38" s="281">
        <f>K38/M38</f>
        <v>4735.9269200144763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13178.082035848489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 ca="1">VLOOKUP(A48,MATERIALES!A4:D373,3,FALSE)</f>
        <v>Material de base (gradación 1)</v>
      </c>
      <c r="C48" s="290"/>
      <c r="D48" s="290"/>
      <c r="E48" s="290"/>
      <c r="F48" s="290"/>
      <c r="G48" s="290"/>
      <c r="H48" s="290"/>
      <c r="I48" s="277"/>
      <c r="J48" s="233" t="str">
        <f ca="1">VLOOKUP(A48,MATERIALES!A4:D373,2,FALSE)</f>
        <v>m3</v>
      </c>
      <c r="K48" s="291">
        <v>1.25</v>
      </c>
      <c r="L48" s="276"/>
      <c r="M48" s="411">
        <f ca="1">VLOOKUP(A48,MATERIALES!A4:D395,4,FALSE)</f>
        <v>51578.165773329019</v>
      </c>
      <c r="N48" s="281">
        <f ca="1">K48*M48</f>
        <v>64472.707216661278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64472.707216661278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VLOOKUP(A59,TRANSPORTE!A5:D123,4,FALSE)</f>
        <v>1313</v>
      </c>
      <c r="M59" s="904"/>
      <c r="N59" s="296">
        <f>K59*L59</f>
        <v>1641.25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1641.25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851.12008676833329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79807.910555363895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15961.582111072779</v>
      </c>
      <c r="M83" s="852"/>
      <c r="N83" s="57"/>
    </row>
    <row r="84" spans="1:14">
      <c r="B84" s="95" t="s">
        <v>1057</v>
      </c>
      <c r="C84" s="96"/>
      <c r="D84" s="96"/>
      <c r="E84" s="96"/>
      <c r="F84" s="96"/>
      <c r="G84" s="96"/>
      <c r="H84" s="96"/>
      <c r="I84" s="93"/>
      <c r="J84" s="94"/>
      <c r="K84" s="313">
        <v>0.05</v>
      </c>
      <c r="L84" s="851">
        <f ca="1">N78*K84</f>
        <v>3990.3955277681948</v>
      </c>
      <c r="M84" s="852"/>
      <c r="N84" s="57"/>
    </row>
    <row r="85" spans="1:14" ht="15" thickBot="1">
      <c r="B85" s="97" t="s">
        <v>1058</v>
      </c>
      <c r="C85" s="98"/>
      <c r="D85" s="98"/>
      <c r="E85" s="98"/>
      <c r="F85" s="98"/>
      <c r="G85" s="98"/>
      <c r="H85" s="98"/>
      <c r="I85" s="99"/>
      <c r="J85" s="100"/>
      <c r="K85" s="314">
        <v>0.05</v>
      </c>
      <c r="L85" s="853">
        <f ca="1">N78*K85</f>
        <v>3990.3955277681948</v>
      </c>
      <c r="M85" s="854"/>
      <c r="N85" s="57"/>
    </row>
    <row r="86" spans="1:14" ht="15" thickBot="1">
      <c r="B86" s="816" t="s">
        <v>1037</v>
      </c>
      <c r="C86" s="817"/>
      <c r="D86" s="817"/>
      <c r="E86" s="817"/>
      <c r="F86" s="817"/>
      <c r="G86" s="817"/>
      <c r="H86" s="817"/>
      <c r="I86" s="817"/>
      <c r="J86" s="817"/>
      <c r="K86" s="817"/>
      <c r="L86" s="817"/>
      <c r="M86" s="818"/>
      <c r="N86" s="58">
        <f ca="1">L83+L84+L85</f>
        <v>23942.37316660917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103750.28372197307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topLeftCell="A25"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30</v>
      </c>
      <c r="N36" s="281">
        <f>K36/M36</f>
        <v>3105.726129950041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30</v>
      </c>
      <c r="N37" s="281">
        <f>K37/M37</f>
        <v>5327.917785016286</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30</v>
      </c>
      <c r="N38" s="281">
        <f>K38/M38</f>
        <v>4735.9269200144763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13178.082035848489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 ca="1">VLOOKUP(A48,MATERIALES!A4:D373,3,FALSE)</f>
        <v>Material de base (gradación 3)</v>
      </c>
      <c r="C48" s="290"/>
      <c r="D48" s="290"/>
      <c r="E48" s="290"/>
      <c r="F48" s="290"/>
      <c r="G48" s="290"/>
      <c r="H48" s="290"/>
      <c r="I48" s="277"/>
      <c r="J48" s="233" t="str">
        <f ca="1">VLOOKUP(A48,MATERIALES!A4:D373,2,FALSE)</f>
        <v>m3</v>
      </c>
      <c r="K48" s="291">
        <v>1.25</v>
      </c>
      <c r="L48" s="276"/>
      <c r="M48" s="411">
        <f ca="1">VLOOKUP(A48,MATERIALES!A4:D395,4,FALSE)</f>
        <v>51578.165773329019</v>
      </c>
      <c r="N48" s="281">
        <f ca="1">K48*M48</f>
        <v>64472.707216661278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64472.707216661278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VLOOKUP(A59,TRANSPORTE!A5:D123,4,FALSE)</f>
        <v>1313</v>
      </c>
      <c r="M59" s="904"/>
      <c r="N59" s="296">
        <f>K59*L59</f>
        <v>1641.25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1641.25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851.12008676833329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79807.910555363895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15961.582111072779</v>
      </c>
      <c r="M83" s="852"/>
      <c r="N83" s="57"/>
    </row>
    <row r="84" spans="1:14">
      <c r="B84" s="95" t="s">
        <v>1057</v>
      </c>
      <c r="C84" s="96"/>
      <c r="D84" s="96"/>
      <c r="E84" s="96"/>
      <c r="F84" s="96"/>
      <c r="G84" s="96"/>
      <c r="H84" s="96"/>
      <c r="I84" s="93"/>
      <c r="J84" s="94"/>
      <c r="K84" s="313">
        <v>0.05</v>
      </c>
      <c r="L84" s="851">
        <f ca="1">N78*K84</f>
        <v>3990.3955277681948</v>
      </c>
      <c r="M84" s="852"/>
      <c r="N84" s="57"/>
    </row>
    <row r="85" spans="1:14" ht="15" thickBot="1">
      <c r="B85" s="97" t="s">
        <v>1058</v>
      </c>
      <c r="C85" s="98"/>
      <c r="D85" s="98"/>
      <c r="E85" s="98"/>
      <c r="F85" s="98"/>
      <c r="G85" s="98"/>
      <c r="H85" s="98"/>
      <c r="I85" s="99"/>
      <c r="J85" s="100"/>
      <c r="K85" s="314">
        <v>0.05</v>
      </c>
      <c r="L85" s="853">
        <f ca="1">N78*K85</f>
        <v>3990.3955277681948</v>
      </c>
      <c r="M85" s="854"/>
      <c r="N85" s="57"/>
    </row>
    <row r="86" spans="1:14" ht="15" thickBot="1">
      <c r="B86" s="816" t="s">
        <v>1037</v>
      </c>
      <c r="C86" s="817"/>
      <c r="D86" s="817"/>
      <c r="E86" s="817"/>
      <c r="F86" s="817"/>
      <c r="G86" s="817"/>
      <c r="H86" s="817"/>
      <c r="I86" s="817"/>
      <c r="J86" s="817"/>
      <c r="K86" s="817"/>
      <c r="L86" s="817"/>
      <c r="M86" s="818"/>
      <c r="N86" s="58">
        <f ca="1">L83+L84+L85</f>
        <v>23942.37316660917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103750.28372197307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30</v>
      </c>
      <c r="N36" s="281">
        <f>K36/M36</f>
        <v>3105.726129950041</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30</v>
      </c>
      <c r="N37" s="281">
        <f>K37/M37</f>
        <v>5327.917785016286</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30</v>
      </c>
      <c r="N38" s="281">
        <f>K38/M38</f>
        <v>4735.9269200144763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8.5112008676833337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13178.082035848489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539</v>
      </c>
      <c r="B48" s="49" t="str">
        <f ca="1">VLOOKUP(A48,MATERIALES!A4:D373,3,FALSE)</f>
        <v>Material de base (gradación 3)</v>
      </c>
      <c r="C48" s="290"/>
      <c r="D48" s="290"/>
      <c r="E48" s="290"/>
      <c r="F48" s="290"/>
      <c r="G48" s="290"/>
      <c r="H48" s="290"/>
      <c r="I48" s="277"/>
      <c r="J48" s="233" t="str">
        <f ca="1">VLOOKUP(A48,MATERIALES!A4:D373,2,FALSE)</f>
        <v>m3</v>
      </c>
      <c r="K48" s="291">
        <v>1.25</v>
      </c>
      <c r="L48" s="276"/>
      <c r="M48" s="411">
        <f ca="1">VLOOKUP(A48,MATERIALES!A4:D395,4,FALSE)</f>
        <v>51578.165773329019</v>
      </c>
      <c r="N48" s="281">
        <f ca="1">K48*M48</f>
        <v>64472.707216661278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64472.707216661278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3">
        <f>VLOOKUP(A59,TRANSPORTE!A5:D123,4,FALSE)</f>
        <v>1313</v>
      </c>
      <c r="M59" s="904"/>
      <c r="N59" s="296">
        <f>K59*L59</f>
        <v>1641.25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1641.25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851.12008676833329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79807.910555363895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15961.582111072779</v>
      </c>
      <c r="M83" s="852"/>
      <c r="N83" s="57"/>
    </row>
    <row r="84" spans="1:14">
      <c r="B84" s="95" t="s">
        <v>1057</v>
      </c>
      <c r="C84" s="96"/>
      <c r="D84" s="96"/>
      <c r="E84" s="96"/>
      <c r="F84" s="96"/>
      <c r="G84" s="96"/>
      <c r="H84" s="96"/>
      <c r="I84" s="93"/>
      <c r="J84" s="94"/>
      <c r="K84" s="313">
        <v>0.05</v>
      </c>
      <c r="L84" s="851">
        <f ca="1">N78*K84</f>
        <v>3990.3955277681948</v>
      </c>
      <c r="M84" s="852"/>
      <c r="N84" s="57"/>
    </row>
    <row r="85" spans="1:14" ht="15" thickBot="1">
      <c r="B85" s="97" t="s">
        <v>1058</v>
      </c>
      <c r="C85" s="98"/>
      <c r="D85" s="98"/>
      <c r="E85" s="98"/>
      <c r="F85" s="98"/>
      <c r="G85" s="98"/>
      <c r="H85" s="98"/>
      <c r="I85" s="99"/>
      <c r="J85" s="100"/>
      <c r="K85" s="314">
        <v>0.05</v>
      </c>
      <c r="L85" s="853">
        <f ca="1">N78*K85</f>
        <v>3990.3955277681948</v>
      </c>
      <c r="M85" s="854"/>
      <c r="N85" s="57"/>
    </row>
    <row r="86" spans="1:14" ht="15" thickBot="1">
      <c r="B86" s="816" t="s">
        <v>1037</v>
      </c>
      <c r="C86" s="817"/>
      <c r="D86" s="817"/>
      <c r="E86" s="817"/>
      <c r="F86" s="817"/>
      <c r="G86" s="817"/>
      <c r="H86" s="817"/>
      <c r="I86" s="817"/>
      <c r="J86" s="817"/>
      <c r="K86" s="817"/>
      <c r="L86" s="817"/>
      <c r="M86" s="818"/>
      <c r="N86" s="58">
        <f ca="1">L83+L84+L85</f>
        <v>23942.37316660917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103750.28372197307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topLeftCell="A25"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 ca="1">VLOOKUP(A48,MATERIALES!A4:D373,3,FALSE)</f>
        <v>Material de base (gradación 1)</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513.81915402001925</v>
      </c>
      <c r="N49" s="281">
        <f>K49*M49</f>
        <v>46243.723861801736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 thickBot="1">
      <c r="B85" s="97" t="s">
        <v>1058</v>
      </c>
      <c r="C85" s="98"/>
      <c r="D85" s="98"/>
      <c r="E85" s="98"/>
      <c r="F85" s="98"/>
      <c r="G85" s="98"/>
      <c r="H85" s="98"/>
      <c r="I85" s="99"/>
      <c r="J85" s="100"/>
      <c r="K85" s="314">
        <v>0.05</v>
      </c>
      <c r="L85" s="853">
        <f ca="1">N78*K85</f>
        <v>6132.3029131029343</v>
      </c>
      <c r="M85" s="854"/>
      <c r="N85" s="57"/>
    </row>
    <row r="86" spans="1:14" ht="15" thickBot="1">
      <c r="B86" s="816" t="s">
        <v>1037</v>
      </c>
      <c r="C86" s="817"/>
      <c r="D86" s="817"/>
      <c r="E86" s="817"/>
      <c r="F86" s="817"/>
      <c r="G86" s="817"/>
      <c r="H86" s="817"/>
      <c r="I86" s="817"/>
      <c r="J86" s="817"/>
      <c r="K86" s="817"/>
      <c r="L86" s="817"/>
      <c r="M86" s="818"/>
      <c r="N86" s="58">
        <f ca="1">L83+L84+L85</f>
        <v>36793.817478617602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513.81915402001925</v>
      </c>
      <c r="N49" s="281">
        <f>K49*M49</f>
        <v>46243.723861801736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 thickBot="1">
      <c r="B85" s="97" t="s">
        <v>1058</v>
      </c>
      <c r="C85" s="98"/>
      <c r="D85" s="98"/>
      <c r="E85" s="98"/>
      <c r="F85" s="98"/>
      <c r="G85" s="98"/>
      <c r="H85" s="98"/>
      <c r="I85" s="99"/>
      <c r="J85" s="100"/>
      <c r="K85" s="314">
        <v>0.05</v>
      </c>
      <c r="L85" s="853">
        <f ca="1">N78*K85</f>
        <v>6132.3029131029343</v>
      </c>
      <c r="M85" s="854"/>
      <c r="N85" s="57"/>
    </row>
    <row r="86" spans="1:14" ht="15" thickBot="1">
      <c r="B86" s="816" t="s">
        <v>1037</v>
      </c>
      <c r="C86" s="817"/>
      <c r="D86" s="817"/>
      <c r="E86" s="817"/>
      <c r="F86" s="817"/>
      <c r="G86" s="817"/>
      <c r="H86" s="817"/>
      <c r="I86" s="817"/>
      <c r="J86" s="817"/>
      <c r="K86" s="817"/>
      <c r="L86" s="817"/>
      <c r="M86" s="818"/>
      <c r="N86" s="58">
        <f ca="1">L83+L84+L85</f>
        <v>36793.817478617602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 ca="1">VLOOKUP(A48,MATERIALES!A4:D373,3,FALSE)</f>
        <v>Material de base (gradación 1)</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513.81915402001925</v>
      </c>
      <c r="N49" s="281">
        <f>K49*M49</f>
        <v>46243.723861801736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 thickBot="1">
      <c r="B85" s="97" t="s">
        <v>1058</v>
      </c>
      <c r="C85" s="98"/>
      <c r="D85" s="98"/>
      <c r="E85" s="98"/>
      <c r="F85" s="98"/>
      <c r="G85" s="98"/>
      <c r="H85" s="98"/>
      <c r="I85" s="99"/>
      <c r="J85" s="100"/>
      <c r="K85" s="314">
        <v>0.05</v>
      </c>
      <c r="L85" s="853">
        <f ca="1">N78*K85</f>
        <v>6132.3029131029343</v>
      </c>
      <c r="M85" s="854"/>
      <c r="N85" s="57"/>
    </row>
    <row r="86" spans="1:14" ht="15" thickBot="1">
      <c r="B86" s="816" t="s">
        <v>1037</v>
      </c>
      <c r="C86" s="817"/>
      <c r="D86" s="817"/>
      <c r="E86" s="817"/>
      <c r="F86" s="817"/>
      <c r="G86" s="817"/>
      <c r="H86" s="817"/>
      <c r="I86" s="817"/>
      <c r="J86" s="817"/>
      <c r="K86" s="817"/>
      <c r="L86" s="817"/>
      <c r="M86" s="818"/>
      <c r="N86" s="58">
        <f ca="1">L83+L84+L85</f>
        <v>36793.817478617602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513.81915402001925</v>
      </c>
      <c r="N49" s="281">
        <f>K49*M49</f>
        <v>46243.723861801736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 thickBot="1">
      <c r="B85" s="97" t="s">
        <v>1058</v>
      </c>
      <c r="C85" s="98"/>
      <c r="D85" s="98"/>
      <c r="E85" s="98"/>
      <c r="F85" s="98"/>
      <c r="G85" s="98"/>
      <c r="H85" s="98"/>
      <c r="I85" s="99"/>
      <c r="J85" s="100"/>
      <c r="K85" s="314">
        <v>0.05</v>
      </c>
      <c r="L85" s="853">
        <f ca="1">N78*K85</f>
        <v>6132.3029131029343</v>
      </c>
      <c r="M85" s="854"/>
      <c r="N85" s="57"/>
    </row>
    <row r="86" spans="1:14" ht="15" thickBot="1">
      <c r="B86" s="816" t="s">
        <v>1037</v>
      </c>
      <c r="C86" s="817"/>
      <c r="D86" s="817"/>
      <c r="E86" s="817"/>
      <c r="F86" s="817"/>
      <c r="G86" s="817"/>
      <c r="H86" s="817"/>
      <c r="I86" s="817"/>
      <c r="J86" s="817"/>
      <c r="K86" s="817"/>
      <c r="L86" s="817"/>
      <c r="M86" s="818"/>
      <c r="N86" s="58">
        <f ca="1">L83+L84+L85</f>
        <v>36793.817478617602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topLeftCell="A2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 ca="1">VLOOKUP(A48,MATERIALES!A4:D373,3,FALSE)</f>
        <v>Material de base (gradación 1)</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 thickBot="1">
      <c r="B85" s="97" t="s">
        <v>1058</v>
      </c>
      <c r="C85" s="98"/>
      <c r="D85" s="98"/>
      <c r="E85" s="98"/>
      <c r="F85" s="98"/>
      <c r="G85" s="98"/>
      <c r="H85" s="98"/>
      <c r="I85" s="99"/>
      <c r="J85" s="100"/>
      <c r="K85" s="314">
        <v>0.05</v>
      </c>
      <c r="L85" s="853">
        <f ca="1">N78*K85</f>
        <v>3865.4537041910844</v>
      </c>
      <c r="M85" s="854"/>
      <c r="N85" s="57"/>
    </row>
    <row r="86" spans="1:14" ht="15" thickBot="1">
      <c r="B86" s="816" t="s">
        <v>1037</v>
      </c>
      <c r="C86" s="817"/>
      <c r="D86" s="817"/>
      <c r="E86" s="817"/>
      <c r="F86" s="817"/>
      <c r="G86" s="817"/>
      <c r="H86" s="817"/>
      <c r="I86" s="817"/>
      <c r="J86" s="817"/>
      <c r="K86" s="817"/>
      <c r="L86" s="817"/>
      <c r="M86" s="818"/>
      <c r="N86" s="58">
        <f ca="1">L83+L84+L85</f>
        <v>23192.722225146506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 thickBot="1">
      <c r="B85" s="97" t="s">
        <v>1058</v>
      </c>
      <c r="C85" s="98"/>
      <c r="D85" s="98"/>
      <c r="E85" s="98"/>
      <c r="F85" s="98"/>
      <c r="G85" s="98"/>
      <c r="H85" s="98"/>
      <c r="I85" s="99"/>
      <c r="J85" s="100"/>
      <c r="K85" s="314">
        <v>0.05</v>
      </c>
      <c r="L85" s="853">
        <f ca="1">N78*K85</f>
        <v>3865.4537041910844</v>
      </c>
      <c r="M85" s="854"/>
      <c r="N85" s="57"/>
    </row>
    <row r="86" spans="1:14" ht="15" thickBot="1">
      <c r="B86" s="816" t="s">
        <v>1037</v>
      </c>
      <c r="C86" s="817"/>
      <c r="D86" s="817"/>
      <c r="E86" s="817"/>
      <c r="F86" s="817"/>
      <c r="G86" s="817"/>
      <c r="H86" s="817"/>
      <c r="I86" s="817"/>
      <c r="J86" s="817"/>
      <c r="K86" s="817"/>
      <c r="L86" s="817"/>
      <c r="M86" s="818"/>
      <c r="N86" s="58">
        <f ca="1">L83+L84+L85</f>
        <v>23192.722225146506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19"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535</v>
      </c>
      <c r="B48" s="49" t="str">
        <f ca="1">VLOOKUP(A48,MATERIALES!A4:D373,3,FALSE)</f>
        <v>Material de base (gradación 1)</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 thickBot="1">
      <c r="B85" s="97" t="s">
        <v>1058</v>
      </c>
      <c r="C85" s="98"/>
      <c r="D85" s="98"/>
      <c r="E85" s="98"/>
      <c r="F85" s="98"/>
      <c r="G85" s="98"/>
      <c r="H85" s="98"/>
      <c r="I85" s="99"/>
      <c r="J85" s="100"/>
      <c r="K85" s="314">
        <v>0.05</v>
      </c>
      <c r="L85" s="853">
        <f ca="1">N78*K85</f>
        <v>3865.4537041910844</v>
      </c>
      <c r="M85" s="854"/>
      <c r="N85" s="57"/>
    </row>
    <row r="86" spans="1:14" ht="15" thickBot="1">
      <c r="B86" s="816" t="s">
        <v>1037</v>
      </c>
      <c r="C86" s="817"/>
      <c r="D86" s="817"/>
      <c r="E86" s="817"/>
      <c r="F86" s="817"/>
      <c r="G86" s="817"/>
      <c r="H86" s="817"/>
      <c r="I86" s="817"/>
      <c r="J86" s="817"/>
      <c r="K86" s="817"/>
      <c r="L86" s="817"/>
      <c r="M86" s="818"/>
      <c r="N86" s="58">
        <f ca="1">L83+L84+L85</f>
        <v>23192.722225146506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 thickBot="1">
      <c r="B85" s="97" t="s">
        <v>1058</v>
      </c>
      <c r="C85" s="98"/>
      <c r="D85" s="98"/>
      <c r="E85" s="98"/>
      <c r="F85" s="98"/>
      <c r="G85" s="98"/>
      <c r="H85" s="98"/>
      <c r="I85" s="99"/>
      <c r="J85" s="100"/>
      <c r="K85" s="314">
        <v>0.05</v>
      </c>
      <c r="L85" s="853">
        <f ca="1">N78*K85</f>
        <v>3865.4537041910844</v>
      </c>
      <c r="M85" s="854"/>
      <c r="N85" s="57"/>
    </row>
    <row r="86" spans="1:14" ht="15" thickBot="1">
      <c r="B86" s="816" t="s">
        <v>1037</v>
      </c>
      <c r="C86" s="817"/>
      <c r="D86" s="817"/>
      <c r="E86" s="817"/>
      <c r="F86" s="817"/>
      <c r="G86" s="817"/>
      <c r="H86" s="817"/>
      <c r="I86" s="817"/>
      <c r="J86" s="817"/>
      <c r="K86" s="817"/>
      <c r="L86" s="817"/>
      <c r="M86" s="818"/>
      <c r="N86" s="58">
        <f ca="1">L83+L84+L85</f>
        <v>23192.722225146506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topLeftCell="A1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 ca="1">VLOOKUP(A48,MATERIALES!A4:D373,3,FALSE)</f>
        <v xml:space="preserve">Cemento gris
</v>
      </c>
      <c r="C48" s="290"/>
      <c r="D48" s="290"/>
      <c r="E48" s="290"/>
      <c r="F48" s="290"/>
      <c r="G48" s="290"/>
      <c r="H48" s="290"/>
      <c r="I48" s="277"/>
      <c r="J48" s="233" t="str">
        <f ca="1">VLOOKUP(A48,MATERIALES!A4:D373,2,FALSE)</f>
        <v>kg</v>
      </c>
      <c r="K48" s="291">
        <v>1</v>
      </c>
      <c r="L48" s="276"/>
      <c r="M48" s="411">
        <f ca="1">VLOOKUP(A48,MATERIALES!A4:D395,4,FALSE)</f>
        <v>503.74426864707772</v>
      </c>
      <c r="N48" s="281">
        <f ca="1">K48*M48</f>
        <v>503.74426864707772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503.74426864707772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503.74426864707772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100.74885372941554</v>
      </c>
      <c r="M83" s="852"/>
      <c r="N83" s="57"/>
    </row>
    <row r="84" spans="1:14">
      <c r="B84" s="95" t="s">
        <v>1057</v>
      </c>
      <c r="C84" s="96"/>
      <c r="D84" s="96"/>
      <c r="E84" s="96"/>
      <c r="F84" s="96"/>
      <c r="G84" s="96"/>
      <c r="H84" s="96"/>
      <c r="I84" s="93"/>
      <c r="J84" s="94"/>
      <c r="K84" s="313">
        <v>0.05</v>
      </c>
      <c r="L84" s="851">
        <f ca="1">N78*K84</f>
        <v>25.187213432353886</v>
      </c>
      <c r="M84" s="852"/>
      <c r="N84" s="57"/>
    </row>
    <row r="85" spans="1:14" ht="15" thickBot="1">
      <c r="B85" s="97" t="s">
        <v>1058</v>
      </c>
      <c r="C85" s="98"/>
      <c r="D85" s="98"/>
      <c r="E85" s="98"/>
      <c r="F85" s="98"/>
      <c r="G85" s="98"/>
      <c r="H85" s="98"/>
      <c r="I85" s="99"/>
      <c r="J85" s="100"/>
      <c r="K85" s="314">
        <v>0.05</v>
      </c>
      <c r="L85" s="853">
        <f ca="1">N78*K85</f>
        <v>25.187213432353886</v>
      </c>
      <c r="M85" s="854"/>
      <c r="N85" s="57"/>
    </row>
    <row r="86" spans="1:14" ht="15" thickBot="1">
      <c r="B86" s="816" t="s">
        <v>1037</v>
      </c>
      <c r="C86" s="817"/>
      <c r="D86" s="817"/>
      <c r="E86" s="817"/>
      <c r="F86" s="817"/>
      <c r="G86" s="817"/>
      <c r="H86" s="817"/>
      <c r="I86" s="817"/>
      <c r="J86" s="817"/>
      <c r="K86" s="817"/>
      <c r="L86" s="817"/>
      <c r="M86" s="818"/>
      <c r="N86" s="58">
        <f ca="1">L83+L84+L85</f>
        <v>151.12328059412332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654.867549241201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513.81915402001925</v>
      </c>
      <c r="N49" s="281">
        <f>K49*M49</f>
        <v>46243.723861801736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 thickBot="1">
      <c r="B85" s="97" t="s">
        <v>1058</v>
      </c>
      <c r="C85" s="98"/>
      <c r="D85" s="98"/>
      <c r="E85" s="98"/>
      <c r="F85" s="98"/>
      <c r="G85" s="98"/>
      <c r="H85" s="98"/>
      <c r="I85" s="99"/>
      <c r="J85" s="100"/>
      <c r="K85" s="314">
        <v>0.05</v>
      </c>
      <c r="L85" s="853">
        <f ca="1">N78*K85</f>
        <v>6132.3029131029343</v>
      </c>
      <c r="M85" s="854"/>
      <c r="N85" s="57"/>
    </row>
    <row r="86" spans="1:14" ht="15" thickBot="1">
      <c r="B86" s="816" t="s">
        <v>1037</v>
      </c>
      <c r="C86" s="817"/>
      <c r="D86" s="817"/>
      <c r="E86" s="817"/>
      <c r="F86" s="817"/>
      <c r="G86" s="817"/>
      <c r="H86" s="817"/>
      <c r="I86" s="817"/>
      <c r="J86" s="817"/>
      <c r="K86" s="817"/>
      <c r="L86" s="817"/>
      <c r="M86" s="818"/>
      <c r="N86" s="58">
        <f ca="1">L83+L84+L85</f>
        <v>36793.817478617602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topLeftCell="A19"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513.81915402001925</v>
      </c>
      <c r="N49" s="281">
        <f>K49*M49</f>
        <v>46243.723861801736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112388.59968356472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122646.05826205868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24529.211652411737</v>
      </c>
      <c r="M83" s="852"/>
      <c r="N83" s="57"/>
    </row>
    <row r="84" spans="1:14">
      <c r="B84" s="95" t="s">
        <v>1057</v>
      </c>
      <c r="C84" s="96"/>
      <c r="D84" s="96"/>
      <c r="E84" s="96"/>
      <c r="F84" s="96"/>
      <c r="G84" s="96"/>
      <c r="H84" s="96"/>
      <c r="I84" s="93"/>
      <c r="J84" s="94"/>
      <c r="K84" s="313">
        <v>0.05</v>
      </c>
      <c r="L84" s="851">
        <f ca="1">N78*K84</f>
        <v>6132.3029131029343</v>
      </c>
      <c r="M84" s="852"/>
      <c r="N84" s="57"/>
    </row>
    <row r="85" spans="1:14" ht="15" thickBot="1">
      <c r="B85" s="97" t="s">
        <v>1058</v>
      </c>
      <c r="C85" s="98"/>
      <c r="D85" s="98"/>
      <c r="E85" s="98"/>
      <c r="F85" s="98"/>
      <c r="G85" s="98"/>
      <c r="H85" s="98"/>
      <c r="I85" s="99"/>
      <c r="J85" s="100"/>
      <c r="K85" s="314">
        <v>0.05</v>
      </c>
      <c r="L85" s="853">
        <f ca="1">N78*K85</f>
        <v>6132.3029131029343</v>
      </c>
      <c r="M85" s="854"/>
      <c r="N85" s="57"/>
    </row>
    <row r="86" spans="1:14" ht="15" thickBot="1">
      <c r="B86" s="816" t="s">
        <v>1037</v>
      </c>
      <c r="C86" s="817"/>
      <c r="D86" s="817"/>
      <c r="E86" s="817"/>
      <c r="F86" s="817"/>
      <c r="G86" s="817"/>
      <c r="H86" s="817"/>
      <c r="I86" s="817"/>
      <c r="J86" s="817"/>
      <c r="K86" s="817"/>
      <c r="L86" s="817"/>
      <c r="M86" s="818"/>
      <c r="N86" s="58">
        <f ca="1">L83+L84+L85</f>
        <v>36793.817478617602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159439.87574067627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 thickBot="1">
      <c r="B85" s="97" t="s">
        <v>1058</v>
      </c>
      <c r="C85" s="98"/>
      <c r="D85" s="98"/>
      <c r="E85" s="98"/>
      <c r="F85" s="98"/>
      <c r="G85" s="98"/>
      <c r="H85" s="98"/>
      <c r="I85" s="99"/>
      <c r="J85" s="100"/>
      <c r="K85" s="314">
        <v>0.05</v>
      </c>
      <c r="L85" s="853">
        <f ca="1">N78*K85</f>
        <v>3865.4537041910844</v>
      </c>
      <c r="M85" s="854"/>
      <c r="N85" s="57"/>
    </row>
    <row r="86" spans="1:14" ht="15" thickBot="1">
      <c r="B86" s="816" t="s">
        <v>1037</v>
      </c>
      <c r="C86" s="817"/>
      <c r="D86" s="817"/>
      <c r="E86" s="817"/>
      <c r="F86" s="817"/>
      <c r="G86" s="817"/>
      <c r="H86" s="817"/>
      <c r="I86" s="817"/>
      <c r="J86" s="817"/>
      <c r="K86" s="817"/>
      <c r="L86" s="817"/>
      <c r="M86" s="818"/>
      <c r="N86" s="58">
        <f ca="1">L83+L84+L85</f>
        <v>23192.722225146506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22"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45</v>
      </c>
      <c r="N36" s="281">
        <f>K36/M36</f>
        <v>1544.8502953425148</v>
      </c>
    </row>
    <row r="37" spans="1:14">
      <c r="A37" s="119" t="s">
        <v>271</v>
      </c>
      <c r="B37" s="865" t="str">
        <f>VLOOKUP(A37,EQUIPOS!A7:D154,3,FALSE)</f>
        <v>Motoniveladora, potencia 140 HP, ancho de cuchilla 3,66 m, peso 11 ton.</v>
      </c>
      <c r="C37" s="866"/>
      <c r="D37" s="866"/>
      <c r="E37" s="866"/>
      <c r="F37" s="866"/>
      <c r="G37" s="866"/>
      <c r="H37" s="867"/>
      <c r="I37" s="276"/>
      <c r="J37" s="277"/>
      <c r="K37" s="278">
        <f>VLOOKUP(A37,EQUIPOS!A7:D164,4,FALSE)</f>
        <v>159837.53355048859</v>
      </c>
      <c r="L37" s="279"/>
      <c r="M37" s="280">
        <v>45</v>
      </c>
      <c r="N37" s="281">
        <f>K37/M37</f>
        <v>3551.9451900108575</v>
      </c>
    </row>
    <row r="38" spans="1:14">
      <c r="A38" t="s">
        <v>365</v>
      </c>
      <c r="B38" s="865" t="str">
        <f>VLOOKUP(A38,EQUIPOS!A8:D154,3,FALSE)</f>
        <v xml:space="preserve">Vibrocompatador, potencia 153 HP, peso 10 Ton. </v>
      </c>
      <c r="C38" s="866"/>
      <c r="D38" s="866"/>
      <c r="E38" s="866"/>
      <c r="F38" s="866"/>
      <c r="G38" s="866"/>
      <c r="H38" s="867"/>
      <c r="I38" s="276"/>
      <c r="J38" s="277"/>
      <c r="K38" s="278">
        <f>VLOOKUP(A38,EQUIPOS!A8:D165,4,FALSE)</f>
        <v>142077.80760043429</v>
      </c>
      <c r="L38" s="279"/>
      <c r="M38" s="280">
        <v>45</v>
      </c>
      <c r="N38" s="281">
        <f>K38/M38</f>
        <v>3157.2846133429844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5.6741339117888892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8259.7542326081457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537</v>
      </c>
      <c r="B48" s="49" t="str">
        <f ca="1">VLOOKUP(A48,MATERIALES!A4:D373,3,FALSE)</f>
        <v>Material de base (gradación 2)</v>
      </c>
      <c r="C48" s="290"/>
      <c r="D48" s="290"/>
      <c r="E48" s="290"/>
      <c r="F48" s="290"/>
      <c r="G48" s="290"/>
      <c r="H48" s="290"/>
      <c r="I48" s="277"/>
      <c r="J48" s="233" t="str">
        <f ca="1">VLOOKUP(A48,MATERIALES!A4:D373,2,FALSE)</f>
        <v>m3</v>
      </c>
      <c r="K48" s="291">
        <v>1.3</v>
      </c>
      <c r="L48" s="276"/>
      <c r="M48" s="411">
        <f ca="1">VLOOKUP(A48,MATERIALES!A4:D395,4,FALSE)</f>
        <v>51578.165773329019</v>
      </c>
      <c r="N48" s="281">
        <f ca="1">K48*M48</f>
        <v>67051.615505327733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67051.615505327733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3">
        <f>VLOOKUP(A59,TRANSPORTE!A5:D123,4,FALSE)</f>
        <v>1313</v>
      </c>
      <c r="M59" s="904"/>
      <c r="N59" s="296">
        <f>K59*L59</f>
        <v>1706.9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816" t="s">
        <v>1037</v>
      </c>
      <c r="C76" s="817"/>
      <c r="D76" s="817"/>
      <c r="E76" s="817"/>
      <c r="F76" s="817"/>
      <c r="G76" s="817"/>
      <c r="H76" s="817"/>
      <c r="I76" s="859"/>
      <c r="J76" s="859"/>
      <c r="K76" s="859"/>
      <c r="L76" s="859"/>
      <c r="M76" s="860"/>
      <c r="N76" s="469">
        <f>SUM(N70:N75)</f>
        <v>567.4133911788889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77309.074083821688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15461.814816764338</v>
      </c>
      <c r="M83" s="852"/>
      <c r="N83" s="57"/>
    </row>
    <row r="84" spans="1:14">
      <c r="B84" s="95" t="s">
        <v>1057</v>
      </c>
      <c r="C84" s="96"/>
      <c r="D84" s="96"/>
      <c r="E84" s="96"/>
      <c r="F84" s="96"/>
      <c r="G84" s="96"/>
      <c r="H84" s="96"/>
      <c r="I84" s="93"/>
      <c r="J84" s="94"/>
      <c r="K84" s="313">
        <v>0.05</v>
      </c>
      <c r="L84" s="851">
        <f ca="1">N78*K84</f>
        <v>3865.4537041910844</v>
      </c>
      <c r="M84" s="852"/>
      <c r="N84" s="57"/>
    </row>
    <row r="85" spans="1:14" ht="15" thickBot="1">
      <c r="B85" s="97" t="s">
        <v>1058</v>
      </c>
      <c r="C85" s="98"/>
      <c r="D85" s="98"/>
      <c r="E85" s="98"/>
      <c r="F85" s="98"/>
      <c r="G85" s="98"/>
      <c r="H85" s="98"/>
      <c r="I85" s="99"/>
      <c r="J85" s="100"/>
      <c r="K85" s="314">
        <v>0.05</v>
      </c>
      <c r="L85" s="853">
        <f ca="1">N78*K85</f>
        <v>3865.4537041910844</v>
      </c>
      <c r="M85" s="854"/>
      <c r="N85" s="57"/>
    </row>
    <row r="86" spans="1:14" ht="15" thickBot="1">
      <c r="B86" s="816" t="s">
        <v>1037</v>
      </c>
      <c r="C86" s="817"/>
      <c r="D86" s="817"/>
      <c r="E86" s="817"/>
      <c r="F86" s="817"/>
      <c r="G86" s="817"/>
      <c r="H86" s="817"/>
      <c r="I86" s="817"/>
      <c r="J86" s="817"/>
      <c r="K86" s="817"/>
      <c r="L86" s="817"/>
      <c r="M86" s="818"/>
      <c r="N86" s="58">
        <f ca="1">L83+L84+L85</f>
        <v>23192.722225146506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100501.79630896819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875</v>
      </c>
      <c r="B48" s="49" t="str">
        <f ca="1">VLOOKUP(A48,MATERIALES!A4:D373,3,FALSE)</f>
        <v xml:space="preserve">Cemento gris
</v>
      </c>
      <c r="C48" s="290"/>
      <c r="D48" s="290"/>
      <c r="E48" s="290"/>
      <c r="F48" s="290"/>
      <c r="G48" s="290"/>
      <c r="H48" s="290"/>
      <c r="I48" s="277"/>
      <c r="J48" s="233" t="str">
        <f ca="1">VLOOKUP(A48,MATERIALES!A4:D373,2,FALSE)</f>
        <v>kg</v>
      </c>
      <c r="K48" s="291">
        <v>1</v>
      </c>
      <c r="L48" s="276"/>
      <c r="M48" s="411">
        <f ca="1">VLOOKUP(A48,MATERIALES!A4:D395,4,FALSE)</f>
        <v>503.74426864707772</v>
      </c>
      <c r="N48" s="281">
        <f ca="1">K48*M48</f>
        <v>503.74426864707772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503.74426864707772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503.74426864707772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100.74885372941554</v>
      </c>
      <c r="M83" s="852"/>
      <c r="N83" s="57"/>
    </row>
    <row r="84" spans="1:14">
      <c r="B84" s="95" t="s">
        <v>1057</v>
      </c>
      <c r="C84" s="96"/>
      <c r="D84" s="96"/>
      <c r="E84" s="96"/>
      <c r="F84" s="96"/>
      <c r="G84" s="96"/>
      <c r="H84" s="96"/>
      <c r="I84" s="93"/>
      <c r="J84" s="94"/>
      <c r="K84" s="313">
        <v>0.05</v>
      </c>
      <c r="L84" s="851">
        <f ca="1">N78*K84</f>
        <v>25.187213432353886</v>
      </c>
      <c r="M84" s="852"/>
      <c r="N84" s="57"/>
    </row>
    <row r="85" spans="1:14" ht="15" thickBot="1">
      <c r="B85" s="97" t="s">
        <v>1058</v>
      </c>
      <c r="C85" s="98"/>
      <c r="D85" s="98"/>
      <c r="E85" s="98"/>
      <c r="F85" s="98"/>
      <c r="G85" s="98"/>
      <c r="H85" s="98"/>
      <c r="I85" s="99"/>
      <c r="J85" s="100"/>
      <c r="K85" s="314">
        <v>0.05</v>
      </c>
      <c r="L85" s="853">
        <f ca="1">N78*K85</f>
        <v>25.187213432353886</v>
      </c>
      <c r="M85" s="854"/>
      <c r="N85" s="57"/>
    </row>
    <row r="86" spans="1:14" ht="15" thickBot="1">
      <c r="B86" s="816" t="s">
        <v>1037</v>
      </c>
      <c r="C86" s="817"/>
      <c r="D86" s="817"/>
      <c r="E86" s="817"/>
      <c r="F86" s="817"/>
      <c r="G86" s="817"/>
      <c r="H86" s="817"/>
      <c r="I86" s="817"/>
      <c r="J86" s="817"/>
      <c r="K86" s="817"/>
      <c r="L86" s="817"/>
      <c r="M86" s="818"/>
      <c r="N86" s="58">
        <f ca="1">L83+L84+L85</f>
        <v>151.12328059412332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654.867549241201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461"/>
      <c r="L30" s="792" t="s">
        <v>1029</v>
      </c>
      <c r="M30" s="793"/>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882</v>
      </c>
      <c r="B48" s="49" t="str">
        <f ca="1">VLOOKUP(A48,MATERIALES!A4:D373,3,FALSE)</f>
        <v>Cemento Asfaltico 40-50</v>
      </c>
      <c r="C48" s="290"/>
      <c r="D48" s="290"/>
      <c r="E48" s="290"/>
      <c r="F48" s="290"/>
      <c r="G48" s="290"/>
      <c r="H48" s="290"/>
      <c r="I48" s="277"/>
      <c r="J48" s="233" t="str">
        <f ca="1">VLOOKUP(A48,MATERIALES!A4:D373,2,FALSE)</f>
        <v>kg</v>
      </c>
      <c r="K48" s="291">
        <v>1</v>
      </c>
      <c r="L48" s="276"/>
      <c r="M48" s="411">
        <f ca="1">VLOOKUP(A48,MATERIALES!A4:D395,4,FALSE)</f>
        <v>1787.2426864707779</v>
      </c>
      <c r="N48" s="281">
        <f ca="1">K48*M48</f>
        <v>1787.2426864707779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1787.2426864707779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1787.2426864707779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357.44853729415559</v>
      </c>
      <c r="M83" s="852"/>
      <c r="N83" s="57"/>
    </row>
    <row r="84" spans="1:14">
      <c r="B84" s="95" t="s">
        <v>1057</v>
      </c>
      <c r="C84" s="96"/>
      <c r="D84" s="96"/>
      <c r="E84" s="96"/>
      <c r="F84" s="96"/>
      <c r="G84" s="96"/>
      <c r="H84" s="96"/>
      <c r="I84" s="93"/>
      <c r="J84" s="94"/>
      <c r="K84" s="313">
        <v>0.05</v>
      </c>
      <c r="L84" s="851">
        <f ca="1">N78*K84</f>
        <v>89.362134323538896</v>
      </c>
      <c r="M84" s="852"/>
      <c r="N84" s="57"/>
    </row>
    <row r="85" spans="1:14" ht="15" thickBot="1">
      <c r="B85" s="97" t="s">
        <v>1058</v>
      </c>
      <c r="C85" s="98"/>
      <c r="D85" s="98"/>
      <c r="E85" s="98"/>
      <c r="F85" s="98"/>
      <c r="G85" s="98"/>
      <c r="H85" s="98"/>
      <c r="I85" s="99"/>
      <c r="J85" s="100"/>
      <c r="K85" s="314">
        <v>0.05</v>
      </c>
      <c r="L85" s="853">
        <f ca="1">N78*K85</f>
        <v>89.362134323538896</v>
      </c>
      <c r="M85" s="854"/>
      <c r="N85" s="57"/>
    </row>
    <row r="86" spans="1:14" ht="15" thickBot="1">
      <c r="B86" s="816" t="s">
        <v>1037</v>
      </c>
      <c r="C86" s="817"/>
      <c r="D86" s="817"/>
      <c r="E86" s="817"/>
      <c r="F86" s="817"/>
      <c r="G86" s="817"/>
      <c r="H86" s="817"/>
      <c r="I86" s="817"/>
      <c r="J86" s="817"/>
      <c r="K86" s="817"/>
      <c r="L86" s="817"/>
      <c r="M86" s="818"/>
      <c r="N86" s="58">
        <f ca="1">L83+L84+L85</f>
        <v>536.17280594123338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2323.4154924120112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topLeftCell="A25"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877</v>
      </c>
      <c r="B48" s="49" t="str">
        <f ca="1">VLOOKUP(A48,MATERIALES!A4:D373,3,FALSE)</f>
        <v>Cemento Asfaltico 60-70</v>
      </c>
      <c r="C48" s="290"/>
      <c r="D48" s="290"/>
      <c r="E48" s="290"/>
      <c r="F48" s="290"/>
      <c r="G48" s="290"/>
      <c r="H48" s="290"/>
      <c r="I48" s="277"/>
      <c r="J48" s="233" t="str">
        <f ca="1">VLOOKUP(A48,MATERIALES!A4:D373,2,FALSE)</f>
        <v>kg</v>
      </c>
      <c r="K48" s="291">
        <v>1</v>
      </c>
      <c r="L48" s="276"/>
      <c r="M48" s="411">
        <f ca="1">VLOOKUP(A48,MATERIALES!A4:D395,4,FALSE)</f>
        <v>1649.7624798191796</v>
      </c>
      <c r="N48" s="281">
        <f ca="1">K48*M48</f>
        <v>1649.7624798191796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1649.7624798191796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1649.7624798191796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329.95249596383593</v>
      </c>
      <c r="M83" s="852"/>
      <c r="N83" s="57"/>
    </row>
    <row r="84" spans="1:14">
      <c r="B84" s="95" t="s">
        <v>1057</v>
      </c>
      <c r="C84" s="96"/>
      <c r="D84" s="96"/>
      <c r="E84" s="96"/>
      <c r="F84" s="96"/>
      <c r="G84" s="96"/>
      <c r="H84" s="96"/>
      <c r="I84" s="93"/>
      <c r="J84" s="94"/>
      <c r="K84" s="313">
        <v>0.05</v>
      </c>
      <c r="L84" s="851">
        <f ca="1">N78*K84</f>
        <v>82.488123990958982</v>
      </c>
      <c r="M84" s="852"/>
      <c r="N84" s="57"/>
    </row>
    <row r="85" spans="1:14" ht="15" thickBot="1">
      <c r="B85" s="97" t="s">
        <v>1058</v>
      </c>
      <c r="C85" s="98"/>
      <c r="D85" s="98"/>
      <c r="E85" s="98"/>
      <c r="F85" s="98"/>
      <c r="G85" s="98"/>
      <c r="H85" s="98"/>
      <c r="I85" s="99"/>
      <c r="J85" s="100"/>
      <c r="K85" s="314">
        <v>0.05</v>
      </c>
      <c r="L85" s="853">
        <f ca="1">N78*K85</f>
        <v>82.488123990958982</v>
      </c>
      <c r="M85" s="854"/>
      <c r="N85" s="57"/>
    </row>
    <row r="86" spans="1:14" ht="15" thickBot="1">
      <c r="B86" s="816" t="s">
        <v>1037</v>
      </c>
      <c r="C86" s="817"/>
      <c r="D86" s="817"/>
      <c r="E86" s="817"/>
      <c r="F86" s="817"/>
      <c r="G86" s="817"/>
      <c r="H86" s="817"/>
      <c r="I86" s="817"/>
      <c r="J86" s="817"/>
      <c r="K86" s="817"/>
      <c r="L86" s="817"/>
      <c r="M86" s="818"/>
      <c r="N86" s="58">
        <f ca="1">L83+L84+L85</f>
        <v>494.92874394575387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2144.6912237649335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31"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880</v>
      </c>
      <c r="B48" s="49" t="str">
        <f ca="1">VLOOKUP(A48,MATERIALES!A4:D373,3,FALSE)</f>
        <v>Cemento Asfaltico 80-100</v>
      </c>
      <c r="C48" s="290"/>
      <c r="D48" s="290"/>
      <c r="E48" s="290"/>
      <c r="F48" s="290"/>
      <c r="G48" s="290"/>
      <c r="H48" s="290"/>
      <c r="I48" s="277"/>
      <c r="J48" s="233" t="str">
        <f ca="1">VLOOKUP(A48,MATERIALES!A4:D373,2,FALSE)</f>
        <v>kg</v>
      </c>
      <c r="K48" s="291">
        <v>1</v>
      </c>
      <c r="L48" s="276"/>
      <c r="M48" s="411">
        <f ca="1">VLOOKUP(A48,MATERIALES!A4:D395,4,FALSE)</f>
        <v>1649.7624798191796</v>
      </c>
      <c r="N48" s="281">
        <f ca="1">K48*M48</f>
        <v>1649.7624798191796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1649.7624798191796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1649.7624798191796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329.95249596383593</v>
      </c>
      <c r="M83" s="852"/>
      <c r="N83" s="57"/>
    </row>
    <row r="84" spans="1:14">
      <c r="B84" s="95" t="s">
        <v>1057</v>
      </c>
      <c r="C84" s="96"/>
      <c r="D84" s="96"/>
      <c r="E84" s="96"/>
      <c r="F84" s="96"/>
      <c r="G84" s="96"/>
      <c r="H84" s="96"/>
      <c r="I84" s="93"/>
      <c r="J84" s="94"/>
      <c r="K84" s="313">
        <v>0.05</v>
      </c>
      <c r="L84" s="851">
        <f ca="1">N78*K84</f>
        <v>82.488123990958982</v>
      </c>
      <c r="M84" s="852"/>
      <c r="N84" s="57"/>
    </row>
    <row r="85" spans="1:14" ht="15" thickBot="1">
      <c r="B85" s="97" t="s">
        <v>1058</v>
      </c>
      <c r="C85" s="98"/>
      <c r="D85" s="98"/>
      <c r="E85" s="98"/>
      <c r="F85" s="98"/>
      <c r="G85" s="98"/>
      <c r="H85" s="98"/>
      <c r="I85" s="99"/>
      <c r="J85" s="100"/>
      <c r="K85" s="314">
        <v>0.05</v>
      </c>
      <c r="L85" s="853">
        <f ca="1">N78*K85</f>
        <v>82.488123990958982</v>
      </c>
      <c r="M85" s="854"/>
      <c r="N85" s="57"/>
    </row>
    <row r="86" spans="1:14" ht="15" thickBot="1">
      <c r="B86" s="816" t="s">
        <v>1037</v>
      </c>
      <c r="C86" s="817"/>
      <c r="D86" s="817"/>
      <c r="E86" s="817"/>
      <c r="F86" s="817"/>
      <c r="G86" s="817"/>
      <c r="H86" s="817"/>
      <c r="I86" s="817"/>
      <c r="J86" s="817"/>
      <c r="K86" s="817"/>
      <c r="L86" s="817"/>
      <c r="M86" s="818"/>
      <c r="N86" s="58">
        <f ca="1">L83+L84+L85</f>
        <v>494.92874394575387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2144.6912237649335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928</v>
      </c>
      <c r="B48" s="49" t="str">
        <f ca="1">VLOOKUP(A48,MATERIALES!A4:D373,3,FALSE)</f>
        <v>Emulsión CRM</v>
      </c>
      <c r="C48" s="290"/>
      <c r="D48" s="290"/>
      <c r="E48" s="290"/>
      <c r="F48" s="290"/>
      <c r="G48" s="290"/>
      <c r="H48" s="290"/>
      <c r="I48" s="277"/>
      <c r="J48" s="233" t="str">
        <f ca="1">VLOOKUP(A48,MATERIALES!A4:D373,2,FALSE)</f>
        <v>lt</v>
      </c>
      <c r="K48" s="291">
        <v>1</v>
      </c>
      <c r="L48" s="276"/>
      <c r="M48" s="411">
        <f ca="1">VLOOKUP(A48,MATERIALES!A4:D395,4,FALSE)</f>
        <v>1423.0775589279947</v>
      </c>
      <c r="N48" s="281">
        <f ca="1">K48*M48</f>
        <v>1423.0775589279947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1423.0775589279947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1423.0775589279947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284.61551178559893</v>
      </c>
      <c r="M83" s="852"/>
      <c r="N83" s="57"/>
    </row>
    <row r="84" spans="1:14">
      <c r="B84" s="95" t="s">
        <v>1057</v>
      </c>
      <c r="C84" s="96"/>
      <c r="D84" s="96"/>
      <c r="E84" s="96"/>
      <c r="F84" s="96"/>
      <c r="G84" s="96"/>
      <c r="H84" s="96"/>
      <c r="I84" s="93"/>
      <c r="J84" s="94"/>
      <c r="K84" s="313">
        <v>0.05</v>
      </c>
      <c r="L84" s="851">
        <f ca="1">N78*K84</f>
        <v>71.153877946399732</v>
      </c>
      <c r="M84" s="852"/>
      <c r="N84" s="57"/>
    </row>
    <row r="85" spans="1:14" ht="15" thickBot="1">
      <c r="B85" s="97" t="s">
        <v>1058</v>
      </c>
      <c r="C85" s="98"/>
      <c r="D85" s="98"/>
      <c r="E85" s="98"/>
      <c r="F85" s="98"/>
      <c r="G85" s="98"/>
      <c r="H85" s="98"/>
      <c r="I85" s="99"/>
      <c r="J85" s="100"/>
      <c r="K85" s="314">
        <v>0.05</v>
      </c>
      <c r="L85" s="853">
        <f ca="1">N78*K85</f>
        <v>71.153877946399732</v>
      </c>
      <c r="M85" s="854"/>
      <c r="N85" s="57"/>
    </row>
    <row r="86" spans="1:14" ht="15" thickBot="1">
      <c r="B86" s="816" t="s">
        <v>1037</v>
      </c>
      <c r="C86" s="817"/>
      <c r="D86" s="817"/>
      <c r="E86" s="817"/>
      <c r="F86" s="817"/>
      <c r="G86" s="817"/>
      <c r="H86" s="817"/>
      <c r="I86" s="817"/>
      <c r="J86" s="817"/>
      <c r="K86" s="817"/>
      <c r="L86" s="817"/>
      <c r="M86" s="818"/>
      <c r="N86" s="58">
        <f ca="1">L83+L84+L85</f>
        <v>426.92326767839842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1850.000826606393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939</v>
      </c>
      <c r="B48" s="49" t="str">
        <f ca="1">VLOOKUP(A48,MATERIALES!A4:D373,3,FALSE)</f>
        <v>Emulsión Asfáltica de Rotura Lenta CRL</v>
      </c>
      <c r="C48" s="290"/>
      <c r="D48" s="290"/>
      <c r="E48" s="290"/>
      <c r="F48" s="290"/>
      <c r="G48" s="290"/>
      <c r="H48" s="290"/>
      <c r="I48" s="277"/>
      <c r="J48" s="233" t="str">
        <f ca="1">VLOOKUP(A48,MATERIALES!A4:D373,2,FALSE)</f>
        <v>lt</v>
      </c>
      <c r="K48" s="291">
        <v>1</v>
      </c>
      <c r="L48" s="276"/>
      <c r="M48" s="411">
        <f ca="1">VLOOKUP(A48,MATERIALES!A4:D395,4,FALSE)</f>
        <v>1705.3842428156277</v>
      </c>
      <c r="N48" s="281">
        <f ca="1">K48*M48</f>
        <v>1705.3842428156277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1705.3842428156277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1705.3842428156277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341.07684856312557</v>
      </c>
      <c r="M83" s="852"/>
      <c r="N83" s="57"/>
    </row>
    <row r="84" spans="1:14">
      <c r="B84" s="95" t="s">
        <v>1057</v>
      </c>
      <c r="C84" s="96"/>
      <c r="D84" s="96"/>
      <c r="E84" s="96"/>
      <c r="F84" s="96"/>
      <c r="G84" s="96"/>
      <c r="H84" s="96"/>
      <c r="I84" s="93"/>
      <c r="J84" s="94"/>
      <c r="K84" s="313">
        <v>0.05</v>
      </c>
      <c r="L84" s="851">
        <f ca="1">N78*K84</f>
        <v>85.269212140781391</v>
      </c>
      <c r="M84" s="852"/>
      <c r="N84" s="57"/>
    </row>
    <row r="85" spans="1:14" ht="15" thickBot="1">
      <c r="B85" s="97" t="s">
        <v>1058</v>
      </c>
      <c r="C85" s="98"/>
      <c r="D85" s="98"/>
      <c r="E85" s="98"/>
      <c r="F85" s="98"/>
      <c r="G85" s="98"/>
      <c r="H85" s="98"/>
      <c r="I85" s="99"/>
      <c r="J85" s="100"/>
      <c r="K85" s="314">
        <v>0.05</v>
      </c>
      <c r="L85" s="853">
        <f ca="1">N78*K85</f>
        <v>85.269212140781391</v>
      </c>
      <c r="M85" s="854"/>
      <c r="N85" s="57"/>
    </row>
    <row r="86" spans="1:14" ht="15" thickBot="1">
      <c r="B86" s="816" t="s">
        <v>1037</v>
      </c>
      <c r="C86" s="817"/>
      <c r="D86" s="817"/>
      <c r="E86" s="817"/>
      <c r="F86" s="817"/>
      <c r="G86" s="817"/>
      <c r="H86" s="817"/>
      <c r="I86" s="817"/>
      <c r="J86" s="817"/>
      <c r="K86" s="817"/>
      <c r="L86" s="817"/>
      <c r="M86" s="818"/>
      <c r="N86" s="58">
        <f ca="1">L83+L84+L85</f>
        <v>511.61527284468838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2216.9995156603159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topLeftCell="A4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926</v>
      </c>
      <c r="B48" s="49" t="str">
        <f ca="1">VLOOKUP(A48,MATERIALES!A4:D373,3,FALSE)</f>
        <v>Emulsión CRL-1hm</v>
      </c>
      <c r="C48" s="290"/>
      <c r="D48" s="290"/>
      <c r="E48" s="290"/>
      <c r="F48" s="290"/>
      <c r="G48" s="290"/>
      <c r="H48" s="290"/>
      <c r="I48" s="277"/>
      <c r="J48" s="233" t="str">
        <f ca="1">VLOOKUP(A48,MATERIALES!A4:D373,2,FALSE)</f>
        <v>lt</v>
      </c>
      <c r="K48" s="291">
        <v>1</v>
      </c>
      <c r="L48" s="276"/>
      <c r="M48" s="411">
        <f ca="1">VLOOKUP(A48,MATERIALES!A4:D395,4,FALSE)</f>
        <v>1928.9207620277687</v>
      </c>
      <c r="N48" s="281">
        <f ca="1">K48*M48</f>
        <v>1928.9207620277687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1928.9207620277687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1928.9207620277687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385.78415240555375</v>
      </c>
      <c r="M83" s="852"/>
      <c r="N83" s="57"/>
    </row>
    <row r="84" spans="1:14">
      <c r="B84" s="95" t="s">
        <v>1057</v>
      </c>
      <c r="C84" s="96"/>
      <c r="D84" s="96"/>
      <c r="E84" s="96"/>
      <c r="F84" s="96"/>
      <c r="G84" s="96"/>
      <c r="H84" s="96"/>
      <c r="I84" s="93"/>
      <c r="J84" s="94"/>
      <c r="K84" s="313">
        <v>0.05</v>
      </c>
      <c r="L84" s="851">
        <f ca="1">N78*K84</f>
        <v>96.446038101388439</v>
      </c>
      <c r="M84" s="852"/>
      <c r="N84" s="57"/>
    </row>
    <row r="85" spans="1:14" ht="15" thickBot="1">
      <c r="B85" s="97" t="s">
        <v>1058</v>
      </c>
      <c r="C85" s="98"/>
      <c r="D85" s="98"/>
      <c r="E85" s="98"/>
      <c r="F85" s="98"/>
      <c r="G85" s="98"/>
      <c r="H85" s="98"/>
      <c r="I85" s="99"/>
      <c r="J85" s="100"/>
      <c r="K85" s="314">
        <v>0.05</v>
      </c>
      <c r="L85" s="853">
        <f ca="1">N78*K85</f>
        <v>96.446038101388439</v>
      </c>
      <c r="M85" s="854"/>
      <c r="N85" s="57"/>
    </row>
    <row r="86" spans="1:14" ht="15" thickBot="1">
      <c r="B86" s="816" t="s">
        <v>1037</v>
      </c>
      <c r="C86" s="817"/>
      <c r="D86" s="817"/>
      <c r="E86" s="817"/>
      <c r="F86" s="817"/>
      <c r="G86" s="817"/>
      <c r="H86" s="817"/>
      <c r="I86" s="817"/>
      <c r="J86" s="817"/>
      <c r="K86" s="817"/>
      <c r="L86" s="817"/>
      <c r="M86" s="818"/>
      <c r="N86" s="58">
        <f ca="1">L83+L84+L85</f>
        <v>578.67622860833069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2507.5969906360992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topLeftCell="A1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924</v>
      </c>
      <c r="B48" s="49" t="str">
        <f ca="1">VLOOKUP(A48,MATERIALES!A4:D373,3,FALSE)</f>
        <v>Emulsión CRL-1h</v>
      </c>
      <c r="C48" s="290"/>
      <c r="D48" s="290"/>
      <c r="E48" s="290"/>
      <c r="F48" s="290"/>
      <c r="G48" s="290"/>
      <c r="H48" s="290"/>
      <c r="I48" s="277"/>
      <c r="J48" s="233" t="str">
        <f ca="1">VLOOKUP(A48,MATERIALES!A4:D373,2,FALSE)</f>
        <v>lt</v>
      </c>
      <c r="K48" s="291">
        <v>1</v>
      </c>
      <c r="L48" s="276"/>
      <c r="M48" s="411">
        <f ca="1">VLOOKUP(A48,MATERIALES!A4:D395,4,FALSE)</f>
        <v>1572.1019050694217</v>
      </c>
      <c r="N48" s="281">
        <f ca="1">K48*M48</f>
        <v>1572.1019050694217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1572.1019050694217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1572.1019050694217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314.42038101388437</v>
      </c>
      <c r="M83" s="852"/>
      <c r="N83" s="57"/>
    </row>
    <row r="84" spans="1:14">
      <c r="B84" s="95" t="s">
        <v>1057</v>
      </c>
      <c r="C84" s="96"/>
      <c r="D84" s="96"/>
      <c r="E84" s="96"/>
      <c r="F84" s="96"/>
      <c r="G84" s="96"/>
      <c r="H84" s="96"/>
      <c r="I84" s="93"/>
      <c r="J84" s="94"/>
      <c r="K84" s="313">
        <v>0.05</v>
      </c>
      <c r="L84" s="851">
        <f ca="1">N78*K84</f>
        <v>78.605095253471092</v>
      </c>
      <c r="M84" s="852"/>
      <c r="N84" s="57"/>
    </row>
    <row r="85" spans="1:14" ht="15" thickBot="1">
      <c r="B85" s="97" t="s">
        <v>1058</v>
      </c>
      <c r="C85" s="98"/>
      <c r="D85" s="98"/>
      <c r="E85" s="98"/>
      <c r="F85" s="98"/>
      <c r="G85" s="98"/>
      <c r="H85" s="98"/>
      <c r="I85" s="99"/>
      <c r="J85" s="100"/>
      <c r="K85" s="314">
        <v>0.05</v>
      </c>
      <c r="L85" s="853">
        <f ca="1">N78*K85</f>
        <v>78.605095253471092</v>
      </c>
      <c r="M85" s="854"/>
      <c r="N85" s="57"/>
    </row>
    <row r="86" spans="1:14" ht="15" thickBot="1">
      <c r="B86" s="816" t="s">
        <v>1037</v>
      </c>
      <c r="C86" s="817"/>
      <c r="D86" s="817"/>
      <c r="E86" s="817"/>
      <c r="F86" s="817"/>
      <c r="G86" s="817"/>
      <c r="H86" s="817"/>
      <c r="I86" s="817"/>
      <c r="J86" s="817"/>
      <c r="K86" s="817"/>
      <c r="L86" s="817"/>
      <c r="M86" s="818"/>
      <c r="N86" s="58">
        <f ca="1">L83+L84+L85</f>
        <v>471.63057152082649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2043.7324765902481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28"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889</v>
      </c>
      <c r="B48" s="49" t="str">
        <f ca="1">VLOOKUP(A48,MATERIALES!A4:D373,3,FALSE)</f>
        <v>Cemento Asfáltico Modificado Con Grano De Caucho Reciclado Tipo I</v>
      </c>
      <c r="C48" s="290"/>
      <c r="D48" s="290"/>
      <c r="E48" s="290"/>
      <c r="F48" s="290"/>
      <c r="G48" s="290"/>
      <c r="H48" s="290"/>
      <c r="I48" s="277"/>
      <c r="J48" s="233" t="str">
        <f ca="1">VLOOKUP(A48,MATERIALES!A4:D373,2,FALSE)</f>
        <v>kg</v>
      </c>
      <c r="K48" s="291">
        <v>1</v>
      </c>
      <c r="L48" s="276"/>
      <c r="M48" s="411">
        <f ca="1">VLOOKUP(A48,MATERIALES!A4:D395,4,FALSE)</f>
        <v>2286.7890862124632</v>
      </c>
      <c r="N48" s="281">
        <f ca="1">K48*M48</f>
        <v>2286.7890862124632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2286.7890862124632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2286.7890862124632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457.35781724249267</v>
      </c>
      <c r="M83" s="852"/>
      <c r="N83" s="57"/>
    </row>
    <row r="84" spans="1:14">
      <c r="B84" s="95" t="s">
        <v>1057</v>
      </c>
      <c r="C84" s="96"/>
      <c r="D84" s="96"/>
      <c r="E84" s="96"/>
      <c r="F84" s="96"/>
      <c r="G84" s="96"/>
      <c r="H84" s="96"/>
      <c r="I84" s="93"/>
      <c r="J84" s="94"/>
      <c r="K84" s="313">
        <v>0.05</v>
      </c>
      <c r="L84" s="851">
        <f ca="1">N78*K84</f>
        <v>114.33945431062317</v>
      </c>
      <c r="M84" s="852"/>
      <c r="N84" s="57"/>
    </row>
    <row r="85" spans="1:14" ht="15" thickBot="1">
      <c r="B85" s="97" t="s">
        <v>1058</v>
      </c>
      <c r="C85" s="98"/>
      <c r="D85" s="98"/>
      <c r="E85" s="98"/>
      <c r="F85" s="98"/>
      <c r="G85" s="98"/>
      <c r="H85" s="98"/>
      <c r="I85" s="99"/>
      <c r="J85" s="100"/>
      <c r="K85" s="314">
        <v>0.05</v>
      </c>
      <c r="L85" s="853">
        <f ca="1">N78*K85</f>
        <v>114.33945431062317</v>
      </c>
      <c r="M85" s="854"/>
      <c r="N85" s="57"/>
    </row>
    <row r="86" spans="1:14" ht="15" thickBot="1">
      <c r="B86" s="816" t="s">
        <v>1037</v>
      </c>
      <c r="C86" s="817"/>
      <c r="D86" s="817"/>
      <c r="E86" s="817"/>
      <c r="F86" s="817"/>
      <c r="G86" s="817"/>
      <c r="H86" s="817"/>
      <c r="I86" s="817"/>
      <c r="J86" s="817"/>
      <c r="K86" s="817"/>
      <c r="L86" s="817"/>
      <c r="M86" s="818"/>
      <c r="N86" s="58">
        <f ca="1">L83+L84+L85</f>
        <v>686.03672586373898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2972.8258120762021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1"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891</v>
      </c>
      <c r="B48" s="49" t="str">
        <f ca="1">VLOOKUP(A48,MATERIALES!A4:D373,3,FALSE)</f>
        <v>Cemento Asfáltico Modificado Con Grano De Caucho Reciclado Tipo Il</v>
      </c>
      <c r="C48" s="290"/>
      <c r="D48" s="290"/>
      <c r="E48" s="290"/>
      <c r="F48" s="290"/>
      <c r="G48" s="290"/>
      <c r="H48" s="290"/>
      <c r="I48" s="277"/>
      <c r="J48" s="233" t="str">
        <f ca="1">VLOOKUP(A48,MATERIALES!A4:D373,2,FALSE)</f>
        <v>kg</v>
      </c>
      <c r="K48" s="291">
        <v>1</v>
      </c>
      <c r="L48" s="276"/>
      <c r="M48" s="411">
        <f ca="1">VLOOKUP(A48,MATERIALES!A4:D395,4,FALSE)</f>
        <v>2286.7890862124632</v>
      </c>
      <c r="N48" s="281">
        <f ca="1">K48*M48</f>
        <v>2286.7890862124632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2286.7890862124632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816" t="s">
        <v>1037</v>
      </c>
      <c r="C76" s="817"/>
      <c r="D76" s="817"/>
      <c r="E76" s="817"/>
      <c r="F76" s="817"/>
      <c r="G76" s="817"/>
      <c r="H76" s="817"/>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2286.7890862124632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457.35781724249267</v>
      </c>
      <c r="M83" s="852"/>
      <c r="N83" s="57"/>
    </row>
    <row r="84" spans="1:14">
      <c r="B84" s="95" t="s">
        <v>1057</v>
      </c>
      <c r="C84" s="96"/>
      <c r="D84" s="96"/>
      <c r="E84" s="96"/>
      <c r="F84" s="96"/>
      <c r="G84" s="96"/>
      <c r="H84" s="96"/>
      <c r="I84" s="93"/>
      <c r="J84" s="94"/>
      <c r="K84" s="313">
        <v>0.05</v>
      </c>
      <c r="L84" s="851">
        <f ca="1">N78*K84</f>
        <v>114.33945431062317</v>
      </c>
      <c r="M84" s="852"/>
      <c r="N84" s="57"/>
    </row>
    <row r="85" spans="1:14" ht="15" thickBot="1">
      <c r="B85" s="97" t="s">
        <v>1058</v>
      </c>
      <c r="C85" s="98"/>
      <c r="D85" s="98"/>
      <c r="E85" s="98"/>
      <c r="F85" s="98"/>
      <c r="G85" s="98"/>
      <c r="H85" s="98"/>
      <c r="I85" s="99"/>
      <c r="J85" s="100"/>
      <c r="K85" s="314">
        <v>0.05</v>
      </c>
      <c r="L85" s="853">
        <f ca="1">N78*K85</f>
        <v>114.33945431062317</v>
      </c>
      <c r="M85" s="854"/>
      <c r="N85" s="57"/>
    </row>
    <row r="86" spans="1:14" ht="15" thickBot="1">
      <c r="B86" s="816" t="s">
        <v>1037</v>
      </c>
      <c r="C86" s="817"/>
      <c r="D86" s="817"/>
      <c r="E86" s="817"/>
      <c r="F86" s="817"/>
      <c r="G86" s="817"/>
      <c r="H86" s="817"/>
      <c r="I86" s="817"/>
      <c r="J86" s="817"/>
      <c r="K86" s="817"/>
      <c r="L86" s="817"/>
      <c r="M86" s="818"/>
      <c r="N86" s="58">
        <f ca="1">L83+L84+L85</f>
        <v>686.03672586373898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2972.8258120762021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topLeftCell="A22"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892</v>
      </c>
      <c r="B48" s="49" t="str">
        <f ca="1">VLOOKUP(A48,MATERIALES!A4:D373,3,FALSE)</f>
        <v>Cemento Asfáltico Modificado Con Grano De Caucho Reciclado Tipo lll</v>
      </c>
      <c r="C48" s="290"/>
      <c r="D48" s="290"/>
      <c r="E48" s="290"/>
      <c r="F48" s="290"/>
      <c r="G48" s="290"/>
      <c r="H48" s="290"/>
      <c r="I48" s="277"/>
      <c r="J48" s="233" t="str">
        <f ca="1">VLOOKUP(A48,MATERIALES!A4:D373,2,FALSE)</f>
        <v>kg</v>
      </c>
      <c r="K48" s="291">
        <v>1</v>
      </c>
      <c r="L48" s="276"/>
      <c r="M48" s="411">
        <f ca="1">VLOOKUP(A48,MATERIALES!A4:D395,4,FALSE)</f>
        <v>2286.7890862124632</v>
      </c>
      <c r="N48" s="281">
        <f ca="1">K48*M48</f>
        <v>2286.7890862124632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2286.7890862124632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2286.7890862124632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457.35781724249267</v>
      </c>
      <c r="M83" s="852"/>
      <c r="N83" s="57"/>
    </row>
    <row r="84" spans="1:14">
      <c r="B84" s="95" t="s">
        <v>1057</v>
      </c>
      <c r="C84" s="96"/>
      <c r="D84" s="96"/>
      <c r="E84" s="96"/>
      <c r="F84" s="96"/>
      <c r="G84" s="96"/>
      <c r="H84" s="96"/>
      <c r="I84" s="93"/>
      <c r="J84" s="94"/>
      <c r="K84" s="313">
        <v>0.05</v>
      </c>
      <c r="L84" s="851">
        <f ca="1">N78*K84</f>
        <v>114.33945431062317</v>
      </c>
      <c r="M84" s="852"/>
      <c r="N84" s="57"/>
    </row>
    <row r="85" spans="1:14" ht="15" thickBot="1">
      <c r="B85" s="97" t="s">
        <v>1058</v>
      </c>
      <c r="C85" s="98"/>
      <c r="D85" s="98"/>
      <c r="E85" s="98"/>
      <c r="F85" s="98"/>
      <c r="G85" s="98"/>
      <c r="H85" s="98"/>
      <c r="I85" s="99"/>
      <c r="J85" s="100"/>
      <c r="K85" s="314">
        <v>0.05</v>
      </c>
      <c r="L85" s="853">
        <f ca="1">N78*K85</f>
        <v>114.33945431062317</v>
      </c>
      <c r="M85" s="854"/>
      <c r="N85" s="57"/>
    </row>
    <row r="86" spans="1:14" ht="15" thickBot="1">
      <c r="B86" s="816" t="s">
        <v>1037</v>
      </c>
      <c r="C86" s="817"/>
      <c r="D86" s="817"/>
      <c r="E86" s="817"/>
      <c r="F86" s="817"/>
      <c r="G86" s="817"/>
      <c r="H86" s="817"/>
      <c r="I86" s="817"/>
      <c r="J86" s="817"/>
      <c r="K86" s="817"/>
      <c r="L86" s="817"/>
      <c r="M86" s="818"/>
      <c r="N86" s="58">
        <f ca="1">L83+L84+L85</f>
        <v>686.03672586373898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2972.8258120762021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9"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884</v>
      </c>
      <c r="B48" s="49" t="str">
        <f ca="1">VLOOKUP(A48,MATERIALES!A4:D373,3,FALSE)</f>
        <v xml:space="preserve">Cemento asfaltico modificado con polímeros tipo I
</v>
      </c>
      <c r="C48" s="290"/>
      <c r="D48" s="290"/>
      <c r="E48" s="290"/>
      <c r="F48" s="290"/>
      <c r="G48" s="290"/>
      <c r="H48" s="290"/>
      <c r="I48" s="277"/>
      <c r="J48" s="233" t="str">
        <f ca="1">VLOOKUP(A48,MATERIALES!A4:D373,2,FALSE)</f>
        <v>kg</v>
      </c>
      <c r="K48" s="291">
        <v>1</v>
      </c>
      <c r="L48" s="276"/>
      <c r="M48" s="411">
        <f ca="1">VLOOKUP(A48,MATERIALES!A4:D395,4,FALSE)</f>
        <v>2818.8689699709394</v>
      </c>
      <c r="N48" s="281">
        <f ca="1">K48*M48</f>
        <v>2818.8689699709394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2818.8689699709394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2818.8689699709394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563.77379399418794</v>
      </c>
      <c r="M83" s="852"/>
      <c r="N83" s="57"/>
    </row>
    <row r="84" spans="1:14">
      <c r="B84" s="95" t="s">
        <v>1057</v>
      </c>
      <c r="C84" s="96"/>
      <c r="D84" s="96"/>
      <c r="E84" s="96"/>
      <c r="F84" s="96"/>
      <c r="G84" s="96"/>
      <c r="H84" s="96"/>
      <c r="I84" s="93"/>
      <c r="J84" s="94"/>
      <c r="K84" s="313">
        <v>0.05</v>
      </c>
      <c r="L84" s="851">
        <f ca="1">N78*K84</f>
        <v>140.94344849854699</v>
      </c>
      <c r="M84" s="852"/>
      <c r="N84" s="57"/>
    </row>
    <row r="85" spans="1:14" ht="15" thickBot="1">
      <c r="B85" s="97" t="s">
        <v>1058</v>
      </c>
      <c r="C85" s="98"/>
      <c r="D85" s="98"/>
      <c r="E85" s="98"/>
      <c r="F85" s="98"/>
      <c r="G85" s="98"/>
      <c r="H85" s="98"/>
      <c r="I85" s="99"/>
      <c r="J85" s="100"/>
      <c r="K85" s="314">
        <v>0.05</v>
      </c>
      <c r="L85" s="853">
        <f ca="1">N78*K85</f>
        <v>140.94344849854699</v>
      </c>
      <c r="M85" s="854"/>
      <c r="N85" s="57"/>
    </row>
    <row r="86" spans="1:14" ht="15" thickBot="1">
      <c r="B86" s="816" t="s">
        <v>1037</v>
      </c>
      <c r="C86" s="817"/>
      <c r="D86" s="817"/>
      <c r="E86" s="817"/>
      <c r="F86" s="817"/>
      <c r="G86" s="817"/>
      <c r="H86" s="817"/>
      <c r="I86" s="817"/>
      <c r="J86" s="817"/>
      <c r="K86" s="817"/>
      <c r="L86" s="817"/>
      <c r="M86" s="818"/>
      <c r="N86" s="58">
        <f ca="1">L83+L84+L85</f>
        <v>845.66069099128197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3664.5296609622214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885</v>
      </c>
      <c r="B48" s="49" t="str">
        <f ca="1">VLOOKUP(A48,MATERIALES!A4:D373,3,FALSE)</f>
        <v xml:space="preserve">Cemento asfaltico modificado con polímeros tipo II
</v>
      </c>
      <c r="C48" s="290"/>
      <c r="D48" s="290"/>
      <c r="E48" s="290"/>
      <c r="F48" s="290"/>
      <c r="G48" s="290"/>
      <c r="H48" s="290"/>
      <c r="I48" s="277"/>
      <c r="J48" s="233" t="str">
        <f ca="1">VLOOKUP(A48,MATERIALES!A4:D373,2,FALSE)</f>
        <v>kg</v>
      </c>
      <c r="K48" s="291">
        <v>1</v>
      </c>
      <c r="L48" s="276"/>
      <c r="M48" s="411">
        <f ca="1">VLOOKUP(A48,MATERIALES!A4:D395,4,FALSE)</f>
        <v>2860.847659024862</v>
      </c>
      <c r="N48" s="281">
        <f ca="1">K48*M48</f>
        <v>2860.847659024862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2860.847659024862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2860.847659024862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572.16953180497239</v>
      </c>
      <c r="M83" s="852"/>
      <c r="N83" s="57"/>
    </row>
    <row r="84" spans="1:14">
      <c r="B84" s="95" t="s">
        <v>1057</v>
      </c>
      <c r="C84" s="96"/>
      <c r="D84" s="96"/>
      <c r="E84" s="96"/>
      <c r="F84" s="96"/>
      <c r="G84" s="96"/>
      <c r="H84" s="96"/>
      <c r="I84" s="93"/>
      <c r="J84" s="94"/>
      <c r="K84" s="313">
        <v>0.05</v>
      </c>
      <c r="L84" s="851">
        <f ca="1">N78*K84</f>
        <v>143.0423829512431</v>
      </c>
      <c r="M84" s="852"/>
      <c r="N84" s="57"/>
    </row>
    <row r="85" spans="1:14" ht="15" thickBot="1">
      <c r="B85" s="97" t="s">
        <v>1058</v>
      </c>
      <c r="C85" s="98"/>
      <c r="D85" s="98"/>
      <c r="E85" s="98"/>
      <c r="F85" s="98"/>
      <c r="G85" s="98"/>
      <c r="H85" s="98"/>
      <c r="I85" s="99"/>
      <c r="J85" s="100"/>
      <c r="K85" s="314">
        <v>0.05</v>
      </c>
      <c r="L85" s="853">
        <f ca="1">N78*K85</f>
        <v>143.0423829512431</v>
      </c>
      <c r="M85" s="854"/>
      <c r="N85" s="57"/>
    </row>
    <row r="86" spans="1:14" ht="15" thickBot="1">
      <c r="B86" s="816" t="s">
        <v>1037</v>
      </c>
      <c r="C86" s="817"/>
      <c r="D86" s="817"/>
      <c r="E86" s="817"/>
      <c r="F86" s="817"/>
      <c r="G86" s="817"/>
      <c r="H86" s="817"/>
      <c r="I86" s="817"/>
      <c r="J86" s="817"/>
      <c r="K86" s="817"/>
      <c r="L86" s="817"/>
      <c r="M86" s="818"/>
      <c r="N86" s="58">
        <f ca="1">L83+L84+L85</f>
        <v>858.25429770745859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3719.1019567323206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885</v>
      </c>
      <c r="B48" s="49" t="str">
        <f ca="1">VLOOKUP(A48,MATERIALES!A4:D373,3,FALSE)</f>
        <v xml:space="preserve">Cemento asfaltico modificado con polímeros tipo II
</v>
      </c>
      <c r="C48" s="290"/>
      <c r="D48" s="290"/>
      <c r="E48" s="290"/>
      <c r="F48" s="290"/>
      <c r="G48" s="290"/>
      <c r="H48" s="290"/>
      <c r="I48" s="277"/>
      <c r="J48" s="233" t="str">
        <f ca="1">VLOOKUP(A48,MATERIALES!A4:D373,2,FALSE)</f>
        <v>kg</v>
      </c>
      <c r="K48" s="291">
        <v>1</v>
      </c>
      <c r="L48" s="276"/>
      <c r="M48" s="411">
        <f ca="1">VLOOKUP(A48,MATERIALES!A4:D395,4,FALSE)</f>
        <v>2860.847659024862</v>
      </c>
      <c r="N48" s="281">
        <f ca="1">K48*M48</f>
        <v>2860.847659024862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2860.847659024862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2860.847659024862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572.16953180497239</v>
      </c>
      <c r="M83" s="852"/>
      <c r="N83" s="57"/>
    </row>
    <row r="84" spans="1:14">
      <c r="B84" s="95" t="s">
        <v>1057</v>
      </c>
      <c r="C84" s="96"/>
      <c r="D84" s="96"/>
      <c r="E84" s="96"/>
      <c r="F84" s="96"/>
      <c r="G84" s="96"/>
      <c r="H84" s="96"/>
      <c r="I84" s="93"/>
      <c r="J84" s="94"/>
      <c r="K84" s="313">
        <v>0.05</v>
      </c>
      <c r="L84" s="851">
        <f ca="1">N78*K84</f>
        <v>143.0423829512431</v>
      </c>
      <c r="M84" s="852"/>
      <c r="N84" s="57"/>
    </row>
    <row r="85" spans="1:14" ht="15" thickBot="1">
      <c r="B85" s="97" t="s">
        <v>1058</v>
      </c>
      <c r="C85" s="98"/>
      <c r="D85" s="98"/>
      <c r="E85" s="98"/>
      <c r="F85" s="98"/>
      <c r="G85" s="98"/>
      <c r="H85" s="98"/>
      <c r="I85" s="99"/>
      <c r="J85" s="100"/>
      <c r="K85" s="314">
        <v>0.05</v>
      </c>
      <c r="L85" s="853">
        <f ca="1">N78*K85</f>
        <v>143.0423829512431</v>
      </c>
      <c r="M85" s="854"/>
      <c r="N85" s="57"/>
    </row>
    <row r="86" spans="1:14" ht="15" thickBot="1">
      <c r="B86" s="816" t="s">
        <v>1037</v>
      </c>
      <c r="C86" s="817"/>
      <c r="D86" s="817"/>
      <c r="E86" s="817"/>
      <c r="F86" s="817"/>
      <c r="G86" s="817"/>
      <c r="H86" s="817"/>
      <c r="I86" s="817"/>
      <c r="J86" s="817"/>
      <c r="K86" s="817"/>
      <c r="L86" s="817"/>
      <c r="M86" s="818"/>
      <c r="N86" s="58">
        <f ca="1">L83+L84+L85</f>
        <v>858.25429770745859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3719.1019567323206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topLeftCell="A31" zoomScale="78" zoomScaleNormal="78" workbookViewId="0">
      <selection activeCell="B48" sqref="B48"/>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886</v>
      </c>
      <c r="B48" s="49" t="str">
        <f ca="1">VLOOKUP(A48,MATERIALES!A4:D373,3,FALSE)</f>
        <v xml:space="preserve">Cemento asfaltico modificado con polímeros tipo III
</v>
      </c>
      <c r="C48" s="290"/>
      <c r="D48" s="290"/>
      <c r="E48" s="290"/>
      <c r="F48" s="290"/>
      <c r="G48" s="290"/>
      <c r="H48" s="290"/>
      <c r="I48" s="277"/>
      <c r="J48" s="233" t="str">
        <f ca="1">VLOOKUP(A48,MATERIALES!A4:D373,2,FALSE)</f>
        <v>kg</v>
      </c>
      <c r="K48" s="291">
        <v>1</v>
      </c>
      <c r="L48" s="276"/>
      <c r="M48" s="411">
        <f ca="1">VLOOKUP(A48,MATERIALES!A4:D395,4,FALSE)</f>
        <v>2891.2822085889566</v>
      </c>
      <c r="N48" s="281">
        <f ca="1">K48*M48</f>
        <v>2891.2822085889566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2891.2822085889566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2891.2822085889566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578.25644171779129</v>
      </c>
      <c r="M83" s="852"/>
      <c r="N83" s="57"/>
    </row>
    <row r="84" spans="1:14">
      <c r="B84" s="95" t="s">
        <v>1057</v>
      </c>
      <c r="C84" s="96"/>
      <c r="D84" s="96"/>
      <c r="E84" s="96"/>
      <c r="F84" s="96"/>
      <c r="G84" s="96"/>
      <c r="H84" s="96"/>
      <c r="I84" s="93"/>
      <c r="J84" s="94"/>
      <c r="K84" s="313">
        <v>0.05</v>
      </c>
      <c r="L84" s="851">
        <f ca="1">N78*K84</f>
        <v>144.56411042944782</v>
      </c>
      <c r="M84" s="852"/>
      <c r="N84" s="57"/>
    </row>
    <row r="85" spans="1:14" ht="15" thickBot="1">
      <c r="B85" s="97" t="s">
        <v>1058</v>
      </c>
      <c r="C85" s="98"/>
      <c r="D85" s="98"/>
      <c r="E85" s="98"/>
      <c r="F85" s="98"/>
      <c r="G85" s="98"/>
      <c r="H85" s="98"/>
      <c r="I85" s="99"/>
      <c r="J85" s="100"/>
      <c r="K85" s="314">
        <v>0.05</v>
      </c>
      <c r="L85" s="853">
        <f ca="1">N78*K85</f>
        <v>144.56411042944782</v>
      </c>
      <c r="M85" s="854"/>
      <c r="N85" s="57"/>
    </row>
    <row r="86" spans="1:14" ht="15" thickBot="1">
      <c r="B86" s="816" t="s">
        <v>1037</v>
      </c>
      <c r="C86" s="817"/>
      <c r="D86" s="817"/>
      <c r="E86" s="817"/>
      <c r="F86" s="817"/>
      <c r="G86" s="817"/>
      <c r="H86" s="817"/>
      <c r="I86" s="817"/>
      <c r="J86" s="817"/>
      <c r="K86" s="817"/>
      <c r="L86" s="817"/>
      <c r="M86" s="818"/>
      <c r="N86" s="58">
        <f ca="1">L83+L84+L85</f>
        <v>867.38466257668699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3758.6668711656434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887</v>
      </c>
      <c r="B48" s="49" t="str">
        <f ca="1">VLOOKUP(A48,MATERIALES!A4:D373,3,FALSE)</f>
        <v xml:space="preserve">Cemento asfaltico modificado con polímeros tipo IV
</v>
      </c>
      <c r="C48" s="290"/>
      <c r="D48" s="290"/>
      <c r="E48" s="290"/>
      <c r="F48" s="290"/>
      <c r="G48" s="290"/>
      <c r="H48" s="290"/>
      <c r="I48" s="277"/>
      <c r="J48" s="233" t="str">
        <f ca="1">VLOOKUP(A48,MATERIALES!A4:D373,2,FALSE)</f>
        <v>kg</v>
      </c>
      <c r="K48" s="291">
        <v>1</v>
      </c>
      <c r="L48" s="276"/>
      <c r="M48" s="411">
        <f ca="1">VLOOKUP(A48,MATERIALES!A4:D395,4,FALSE)</f>
        <v>2891.2822085889566</v>
      </c>
      <c r="N48" s="281">
        <f ca="1">K48*M48</f>
        <v>2891.2822085889566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2891.2822085889566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2891.2822085889566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578.25644171779129</v>
      </c>
      <c r="M83" s="852"/>
      <c r="N83" s="57"/>
    </row>
    <row r="84" spans="1:14">
      <c r="B84" s="95" t="s">
        <v>1057</v>
      </c>
      <c r="C84" s="96"/>
      <c r="D84" s="96"/>
      <c r="E84" s="96"/>
      <c r="F84" s="96"/>
      <c r="G84" s="96"/>
      <c r="H84" s="96"/>
      <c r="I84" s="93"/>
      <c r="J84" s="94"/>
      <c r="K84" s="313">
        <v>0.05</v>
      </c>
      <c r="L84" s="851">
        <f ca="1">N78*K84</f>
        <v>144.56411042944782</v>
      </c>
      <c r="M84" s="852"/>
      <c r="N84" s="57"/>
    </row>
    <row r="85" spans="1:14" ht="15" thickBot="1">
      <c r="B85" s="97" t="s">
        <v>1058</v>
      </c>
      <c r="C85" s="98"/>
      <c r="D85" s="98"/>
      <c r="E85" s="98"/>
      <c r="F85" s="98"/>
      <c r="G85" s="98"/>
      <c r="H85" s="98"/>
      <c r="I85" s="99"/>
      <c r="J85" s="100"/>
      <c r="K85" s="314">
        <v>0.05</v>
      </c>
      <c r="L85" s="853">
        <f ca="1">N78*K85</f>
        <v>144.56411042944782</v>
      </c>
      <c r="M85" s="854"/>
      <c r="N85" s="57"/>
    </row>
    <row r="86" spans="1:14" ht="15" thickBot="1">
      <c r="B86" s="816" t="s">
        <v>1037</v>
      </c>
      <c r="C86" s="817"/>
      <c r="D86" s="817"/>
      <c r="E86" s="817"/>
      <c r="F86" s="817"/>
      <c r="G86" s="817"/>
      <c r="H86" s="817"/>
      <c r="I86" s="817"/>
      <c r="J86" s="817"/>
      <c r="K86" s="817"/>
      <c r="L86" s="817"/>
      <c r="M86" s="818"/>
      <c r="N86" s="58">
        <f ca="1">L83+L84+L85</f>
        <v>867.38466257668699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3758.6668711656434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888</v>
      </c>
      <c r="B48" s="49" t="str">
        <f ca="1">VLOOKUP(A48,MATERIALES!A4:D373,3,FALSE)</f>
        <v xml:space="preserve">Cemento asfaltico modificado con polímeros tipo V
</v>
      </c>
      <c r="C48" s="290"/>
      <c r="D48" s="290"/>
      <c r="E48" s="290"/>
      <c r="F48" s="290"/>
      <c r="G48" s="290"/>
      <c r="H48" s="290"/>
      <c r="I48" s="277"/>
      <c r="J48" s="233" t="str">
        <f ca="1">VLOOKUP(A48,MATERIALES!A4:D373,2,FALSE)</f>
        <v>kg</v>
      </c>
      <c r="K48" s="291">
        <v>1</v>
      </c>
      <c r="L48" s="276"/>
      <c r="M48" s="411">
        <f ca="1">VLOOKUP(A48,MATERIALES!A4:D395,4,FALSE)</f>
        <v>2891.2822085889566</v>
      </c>
      <c r="N48" s="281">
        <f ca="1">K48*M48</f>
        <v>2891.2822085889566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2891.2822085889566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2891.2822085889566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578.25644171779129</v>
      </c>
      <c r="M83" s="852"/>
      <c r="N83" s="57"/>
    </row>
    <row r="84" spans="1:14">
      <c r="B84" s="95" t="s">
        <v>1057</v>
      </c>
      <c r="C84" s="96"/>
      <c r="D84" s="96"/>
      <c r="E84" s="96"/>
      <c r="F84" s="96"/>
      <c r="G84" s="96"/>
      <c r="H84" s="96"/>
      <c r="I84" s="93"/>
      <c r="J84" s="94"/>
      <c r="K84" s="313">
        <v>0.05</v>
      </c>
      <c r="L84" s="851">
        <f ca="1">N78*K84</f>
        <v>144.56411042944782</v>
      </c>
      <c r="M84" s="852"/>
      <c r="N84" s="57"/>
    </row>
    <row r="85" spans="1:14" ht="15" thickBot="1">
      <c r="B85" s="97" t="s">
        <v>1058</v>
      </c>
      <c r="C85" s="98"/>
      <c r="D85" s="98"/>
      <c r="E85" s="98"/>
      <c r="F85" s="98"/>
      <c r="G85" s="98"/>
      <c r="H85" s="98"/>
      <c r="I85" s="99"/>
      <c r="J85" s="100"/>
      <c r="K85" s="314">
        <v>0.05</v>
      </c>
      <c r="L85" s="853">
        <f ca="1">N78*K85</f>
        <v>144.56411042944782</v>
      </c>
      <c r="M85" s="854"/>
      <c r="N85" s="57"/>
    </row>
    <row r="86" spans="1:14" ht="15" thickBot="1">
      <c r="B86" s="816" t="s">
        <v>1037</v>
      </c>
      <c r="C86" s="817"/>
      <c r="D86" s="817"/>
      <c r="E86" s="817"/>
      <c r="F86" s="817"/>
      <c r="G86" s="817"/>
      <c r="H86" s="817"/>
      <c r="I86" s="817"/>
      <c r="J86" s="817"/>
      <c r="K86" s="817"/>
      <c r="L86" s="817"/>
      <c r="M86" s="818"/>
      <c r="N86" s="58">
        <f ca="1">L83+L84+L85</f>
        <v>867.38466257668699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3758.6668711656434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topLeftCell="A22"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940</v>
      </c>
      <c r="B48" s="49" t="str">
        <f ca="1">VLOOKUP(A48,MATERIALES!A4:D373,3,FALSE)</f>
        <v>Emulsión Asfáltica de Rotura Media Modificada Con Polímeros CRM-m</v>
      </c>
      <c r="C48" s="290"/>
      <c r="D48" s="290"/>
      <c r="E48" s="290"/>
      <c r="F48" s="290"/>
      <c r="G48" s="290"/>
      <c r="H48" s="290"/>
      <c r="I48" s="277"/>
      <c r="J48" s="233" t="str">
        <f ca="1">VLOOKUP(A48,MATERIALES!A4:D373,2,FALSE)</f>
        <v>lt</v>
      </c>
      <c r="K48" s="291">
        <v>1</v>
      </c>
      <c r="L48" s="276"/>
      <c r="M48" s="411">
        <f ca="1">VLOOKUP(A48,MATERIALES!A4:D395,4,FALSE)</f>
        <v>2847.2045850823374</v>
      </c>
      <c r="N48" s="281">
        <f ca="1">K48*M48</f>
        <v>2847.2045850823374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2847.2045850823374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 ca="1">N43+N54+N65+N76</f>
        <v>2847.2045850823374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569.44091701646755</v>
      </c>
      <c r="M83" s="852"/>
      <c r="N83" s="57"/>
    </row>
    <row r="84" spans="1:14">
      <c r="B84" s="95" t="s">
        <v>1057</v>
      </c>
      <c r="C84" s="96"/>
      <c r="D84" s="96"/>
      <c r="E84" s="96"/>
      <c r="F84" s="96"/>
      <c r="G84" s="96"/>
      <c r="H84" s="96"/>
      <c r="I84" s="93"/>
      <c r="J84" s="94"/>
      <c r="K84" s="313">
        <v>0.05</v>
      </c>
      <c r="L84" s="851">
        <f ca="1">N78*K84</f>
        <v>142.36022925411689</v>
      </c>
      <c r="M84" s="852"/>
      <c r="N84" s="57"/>
    </row>
    <row r="85" spans="1:14" ht="15" thickBot="1">
      <c r="B85" s="97" t="s">
        <v>1058</v>
      </c>
      <c r="C85" s="98"/>
      <c r="D85" s="98"/>
      <c r="E85" s="98"/>
      <c r="F85" s="98"/>
      <c r="G85" s="98"/>
      <c r="H85" s="98"/>
      <c r="I85" s="99"/>
      <c r="J85" s="100"/>
      <c r="K85" s="314">
        <v>0.05</v>
      </c>
      <c r="L85" s="853">
        <f ca="1">N78*K85</f>
        <v>142.36022925411689</v>
      </c>
      <c r="M85" s="854"/>
      <c r="N85" s="57"/>
    </row>
    <row r="86" spans="1:14" ht="15" thickBot="1">
      <c r="B86" s="816" t="s">
        <v>1037</v>
      </c>
      <c r="C86" s="817"/>
      <c r="D86" s="817"/>
      <c r="E86" s="817"/>
      <c r="F86" s="817"/>
      <c r="G86" s="817"/>
      <c r="H86" s="817"/>
      <c r="I86" s="817"/>
      <c r="J86" s="817"/>
      <c r="K86" s="817"/>
      <c r="L86" s="817"/>
      <c r="M86" s="818"/>
      <c r="N86" s="58">
        <f ca="1">L83+L84+L85</f>
        <v>854.16137552470138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3701.3659606070387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25"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500</v>
      </c>
      <c r="N36" s="281">
        <f>K36/M36</f>
        <v>186.34356779700246</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500</v>
      </c>
      <c r="N37" s="281">
        <f>K37/M37</f>
        <v>130.23799030039811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317.09223014946161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920</v>
      </c>
      <c r="B48" s="49" t="str">
        <f ca="1">VLOOKUP(A48,MATERIALES!A4:D373,3,FALSE)</f>
        <v>Emulsión CRL-0</v>
      </c>
      <c r="C48" s="290"/>
      <c r="D48" s="290"/>
      <c r="E48" s="290"/>
      <c r="F48" s="290"/>
      <c r="G48" s="290"/>
      <c r="H48" s="290"/>
      <c r="I48" s="277"/>
      <c r="J48" s="233" t="str">
        <f ca="1">VLOOKUP(A48,MATERIALES!A4:D373,2,FALSE)</f>
        <v>lt</v>
      </c>
      <c r="K48" s="291">
        <v>1</v>
      </c>
      <c r="L48" s="276"/>
      <c r="M48" s="411">
        <f ca="1">VLOOKUP(A48,MATERIALES!A4:D395,4,FALSE)</f>
        <v>1367.4557959315464</v>
      </c>
      <c r="N48" s="281">
        <f ca="1">K48*M48</f>
        <v>1367.4557959315464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1367.4557959315464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4"/>
      <c r="M64" s="895"/>
      <c r="N64" s="133"/>
    </row>
    <row r="65" spans="1:14" ht="15" thickBot="1">
      <c r="B65" s="905" t="s">
        <v>1037</v>
      </c>
      <c r="C65" s="859"/>
      <c r="D65" s="859"/>
      <c r="E65" s="859"/>
      <c r="F65" s="859"/>
      <c r="G65" s="859"/>
      <c r="H65" s="859"/>
      <c r="I65" s="859"/>
      <c r="J65" s="859"/>
      <c r="K65" s="859"/>
      <c r="L65" s="859"/>
      <c r="M65" s="860"/>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5" t="s">
        <v>1047</v>
      </c>
      <c r="C69" s="856"/>
      <c r="D69" s="856"/>
      <c r="E69" s="856"/>
      <c r="F69" s="856"/>
      <c r="G69" s="856"/>
      <c r="H69" s="856"/>
      <c r="I69" s="79" t="s">
        <v>1048</v>
      </c>
      <c r="J69" s="81" t="s">
        <v>1494</v>
      </c>
      <c r="K69" s="80" t="s">
        <v>1050</v>
      </c>
      <c r="L69" s="857" t="s">
        <v>1034</v>
      </c>
      <c r="M69" s="858"/>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92"/>
      <c r="C74" s="893"/>
      <c r="D74" s="893"/>
      <c r="E74" s="893"/>
      <c r="F74" s="893"/>
      <c r="G74" s="893"/>
      <c r="H74" s="893"/>
      <c r="I74" s="132"/>
      <c r="J74" s="132"/>
      <c r="K74" s="132"/>
      <c r="L74" s="906"/>
      <c r="M74" s="906"/>
      <c r="N74" s="51"/>
    </row>
    <row r="75" spans="1:14" ht="15" thickBot="1">
      <c r="B75" s="905" t="s">
        <v>1037</v>
      </c>
      <c r="C75" s="859"/>
      <c r="D75" s="859"/>
      <c r="E75" s="859"/>
      <c r="F75" s="859"/>
      <c r="G75" s="859"/>
      <c r="H75" s="859"/>
      <c r="I75" s="859"/>
      <c r="J75" s="859"/>
      <c r="K75" s="859"/>
      <c r="L75" s="859"/>
      <c r="M75" s="860"/>
      <c r="N75" s="310">
        <f>SUM(N70:N74)</f>
        <v>51.067205206099999</v>
      </c>
    </row>
    <row r="76" spans="1:14" ht="15" thickBot="1">
      <c r="B76" s="39"/>
      <c r="C76" s="40"/>
      <c r="D76" s="40"/>
      <c r="E76" s="40"/>
      <c r="F76" s="40"/>
      <c r="G76" s="40"/>
      <c r="H76" s="40"/>
      <c r="I76" s="40"/>
      <c r="J76" s="40"/>
      <c r="K76" s="40"/>
      <c r="L76" s="40"/>
      <c r="M76" s="40"/>
      <c r="N76" s="41"/>
    </row>
    <row r="77" spans="1:14" ht="15" thickBot="1">
      <c r="B77" s="816" t="s">
        <v>1051</v>
      </c>
      <c r="C77" s="817"/>
      <c r="D77" s="817"/>
      <c r="E77" s="817"/>
      <c r="F77" s="817"/>
      <c r="G77" s="817"/>
      <c r="H77" s="817"/>
      <c r="I77" s="817"/>
      <c r="J77" s="817"/>
      <c r="K77" s="817"/>
      <c r="L77" s="817"/>
      <c r="M77" s="818"/>
      <c r="N77" s="105">
        <f ca="1">N43+N54+N65+N75</f>
        <v>1729.5612579285455</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 ca="1">N77*K82</f>
        <v>345.9122515857091</v>
      </c>
      <c r="M82" s="852"/>
      <c r="N82" s="57"/>
    </row>
    <row r="83" spans="1:14">
      <c r="B83" s="95" t="s">
        <v>1057</v>
      </c>
      <c r="C83" s="96"/>
      <c r="D83" s="96"/>
      <c r="E83" s="96"/>
      <c r="F83" s="96"/>
      <c r="G83" s="96"/>
      <c r="H83" s="96"/>
      <c r="I83" s="93"/>
      <c r="J83" s="94"/>
      <c r="K83" s="313">
        <v>0.05</v>
      </c>
      <c r="L83" s="851">
        <f ca="1">N77*K83</f>
        <v>86.478062896427275</v>
      </c>
      <c r="M83" s="852"/>
      <c r="N83" s="57"/>
    </row>
    <row r="84" spans="1:14" ht="15" thickBot="1">
      <c r="B84" s="97" t="s">
        <v>1058</v>
      </c>
      <c r="C84" s="98"/>
      <c r="D84" s="98"/>
      <c r="E84" s="98"/>
      <c r="F84" s="98"/>
      <c r="G84" s="98"/>
      <c r="H84" s="98"/>
      <c r="I84" s="99"/>
      <c r="J84" s="100"/>
      <c r="K84" s="314">
        <v>0.05</v>
      </c>
      <c r="L84" s="853">
        <f ca="1">N77*K84</f>
        <v>86.478062896427275</v>
      </c>
      <c r="M84" s="854"/>
      <c r="N84" s="57"/>
    </row>
    <row r="85" spans="1:14" ht="15" thickBot="1">
      <c r="B85" s="816" t="s">
        <v>1037</v>
      </c>
      <c r="C85" s="817"/>
      <c r="D85" s="817"/>
      <c r="E85" s="817"/>
      <c r="F85" s="817"/>
      <c r="G85" s="817"/>
      <c r="H85" s="817"/>
      <c r="I85" s="817"/>
      <c r="J85" s="817"/>
      <c r="K85" s="817"/>
      <c r="L85" s="817"/>
      <c r="M85" s="818"/>
      <c r="N85" s="58">
        <f ca="1">L82+L83+L84</f>
        <v>518.86837737856365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 ca="1">N77+N85</f>
        <v>2248.429635307109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topLeftCell="A19"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500</v>
      </c>
      <c r="N36" s="281">
        <f>K36/M36</f>
        <v>186.34356779700246</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500</v>
      </c>
      <c r="N37" s="281">
        <f>K37/M37</f>
        <v>130.23799030039811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317.09223014946161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922</v>
      </c>
      <c r="B48" s="49" t="str">
        <f ca="1">VLOOKUP(A48,MATERIALES!A4:D373,3,FALSE)</f>
        <v>Emulsión CRL-1</v>
      </c>
      <c r="C48" s="290"/>
      <c r="D48" s="290"/>
      <c r="E48" s="290"/>
      <c r="F48" s="290"/>
      <c r="G48" s="290"/>
      <c r="H48" s="290"/>
      <c r="I48" s="277"/>
      <c r="J48" s="233" t="str">
        <f ca="1">VLOOKUP(A48,MATERIALES!A4:D373,2,FALSE)</f>
        <v>lt</v>
      </c>
      <c r="K48" s="291">
        <v>1</v>
      </c>
      <c r="L48" s="276"/>
      <c r="M48" s="411">
        <f ca="1">VLOOKUP(A48,MATERIALES!A4:D395,4,FALSE)</f>
        <v>1816.6277688085243</v>
      </c>
      <c r="N48" s="281">
        <f ca="1">K48*M48</f>
        <v>1816.6277688085243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1816.6277688085243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2178.7332308055234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435.74664616110471</v>
      </c>
      <c r="M83" s="852"/>
      <c r="N83" s="57"/>
    </row>
    <row r="84" spans="1:14">
      <c r="B84" s="95" t="s">
        <v>1057</v>
      </c>
      <c r="C84" s="96"/>
      <c r="D84" s="96"/>
      <c r="E84" s="96"/>
      <c r="F84" s="96"/>
      <c r="G84" s="96"/>
      <c r="H84" s="96"/>
      <c r="I84" s="93"/>
      <c r="J84" s="94"/>
      <c r="K84" s="313">
        <v>0.05</v>
      </c>
      <c r="L84" s="851">
        <f ca="1">N78*K84</f>
        <v>108.93666154027618</v>
      </c>
      <c r="M84" s="852"/>
      <c r="N84" s="57"/>
    </row>
    <row r="85" spans="1:14" ht="15" thickBot="1">
      <c r="B85" s="97" t="s">
        <v>1058</v>
      </c>
      <c r="C85" s="98"/>
      <c r="D85" s="98"/>
      <c r="E85" s="98"/>
      <c r="F85" s="98"/>
      <c r="G85" s="98"/>
      <c r="H85" s="98"/>
      <c r="I85" s="99"/>
      <c r="J85" s="100"/>
      <c r="K85" s="314">
        <v>0.05</v>
      </c>
      <c r="L85" s="853">
        <f ca="1">N78*K85</f>
        <v>108.93666154027618</v>
      </c>
      <c r="M85" s="854"/>
      <c r="N85" s="57"/>
    </row>
    <row r="86" spans="1:14" ht="15" thickBot="1">
      <c r="B86" s="816" t="s">
        <v>1037</v>
      </c>
      <c r="C86" s="817"/>
      <c r="D86" s="817"/>
      <c r="E86" s="817"/>
      <c r="F86" s="817"/>
      <c r="G86" s="817"/>
      <c r="H86" s="817"/>
      <c r="I86" s="817"/>
      <c r="J86" s="817"/>
      <c r="K86" s="817"/>
      <c r="L86" s="817"/>
      <c r="M86" s="818"/>
      <c r="N86" s="58">
        <f ca="1">L83+L84+L85</f>
        <v>653.61996924165703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2832.3532000471805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topLeftCell="A25"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500</v>
      </c>
      <c r="N36" s="281">
        <f>K36/M36</f>
        <v>186.34356779700246</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500</v>
      </c>
      <c r="N37" s="281">
        <f>K37/M37</f>
        <v>130.23799030039811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317.09223014946161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863</v>
      </c>
      <c r="B48" s="49" t="str">
        <f ca="1">VLOOKUP(A48,MATERIALES!A4:D373,3,FALSE)</f>
        <v>Asfalto liquido RC 250</v>
      </c>
      <c r="C48" s="290"/>
      <c r="D48" s="290"/>
      <c r="E48" s="290"/>
      <c r="F48" s="290"/>
      <c r="G48" s="290"/>
      <c r="H48" s="290"/>
      <c r="I48" s="277"/>
      <c r="J48" s="233" t="str">
        <f ca="1">VLOOKUP(A48,MATERIALES!A4:D373,2,FALSE)</f>
        <v>gal</v>
      </c>
      <c r="K48" s="291">
        <v>0.3</v>
      </c>
      <c r="L48" s="276"/>
      <c r="M48" s="411">
        <f ca="1">VLOOKUP(A48,MATERIALES!A4:D395,4,FALSE)</f>
        <v>9441.0071682273137</v>
      </c>
      <c r="N48" s="281">
        <f ca="1">K48*M48</f>
        <v>2832.3021504681942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2832.3021504681942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3194.4076124651933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638.88152249303869</v>
      </c>
      <c r="M83" s="852"/>
      <c r="N83" s="57"/>
    </row>
    <row r="84" spans="1:14">
      <c r="B84" s="95" t="s">
        <v>1057</v>
      </c>
      <c r="C84" s="96"/>
      <c r="D84" s="96"/>
      <c r="E84" s="96"/>
      <c r="F84" s="96"/>
      <c r="G84" s="96"/>
      <c r="H84" s="96"/>
      <c r="I84" s="93"/>
      <c r="J84" s="94"/>
      <c r="K84" s="313">
        <v>0.05</v>
      </c>
      <c r="L84" s="851">
        <f ca="1">N78*K84</f>
        <v>159.72038062325967</v>
      </c>
      <c r="M84" s="852"/>
      <c r="N84" s="57"/>
    </row>
    <row r="85" spans="1:14" ht="15" thickBot="1">
      <c r="B85" s="97" t="s">
        <v>1058</v>
      </c>
      <c r="C85" s="98"/>
      <c r="D85" s="98"/>
      <c r="E85" s="98"/>
      <c r="F85" s="98"/>
      <c r="G85" s="98"/>
      <c r="H85" s="98"/>
      <c r="I85" s="99"/>
      <c r="J85" s="100"/>
      <c r="K85" s="314">
        <v>0.05</v>
      </c>
      <c r="L85" s="853">
        <f ca="1">N78*K85</f>
        <v>159.72038062325967</v>
      </c>
      <c r="M85" s="854"/>
      <c r="N85" s="57"/>
    </row>
    <row r="86" spans="1:14" ht="15" thickBot="1">
      <c r="B86" s="816" t="s">
        <v>1037</v>
      </c>
      <c r="C86" s="817"/>
      <c r="D86" s="817"/>
      <c r="E86" s="817"/>
      <c r="F86" s="817"/>
      <c r="G86" s="817"/>
      <c r="H86" s="817"/>
      <c r="I86" s="817"/>
      <c r="J86" s="817"/>
      <c r="K86" s="817"/>
      <c r="L86" s="817"/>
      <c r="M86" s="818"/>
      <c r="N86" s="58">
        <f ca="1">L83+L84+L85</f>
        <v>958.32228373955797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4152.7298962047516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948" t="str">
        <f>VLOOKUP(A36,EQUIPOS!A6:D154,3,FALSE)</f>
        <v>Carrotanque Irrigador de asfalto, 1000 GALONES DE CAPACIDAD</v>
      </c>
      <c r="C36" s="949"/>
      <c r="D36" s="949"/>
      <c r="E36" s="949"/>
      <c r="F36" s="949"/>
      <c r="G36" s="949"/>
      <c r="H36" s="950"/>
      <c r="I36" s="276"/>
      <c r="J36" s="277"/>
      <c r="K36" s="278">
        <f>VLOOKUP(A36,EQUIPOS!A6:D163,4,FALSE)</f>
        <v>93171.783898501235</v>
      </c>
      <c r="L36" s="279"/>
      <c r="M36" s="280">
        <v>500</v>
      </c>
      <c r="N36" s="281">
        <f>K36/M36</f>
        <v>186.34356779700246</v>
      </c>
    </row>
    <row r="37" spans="1:14">
      <c r="A37" s="119" t="s">
        <v>176</v>
      </c>
      <c r="B37" s="948" t="str">
        <f>VLOOKUP(A37,EQUIPOS!A7:D154,3,FALSE)</f>
        <v xml:space="preserve">Compresor (barrido y soplado)
</v>
      </c>
      <c r="C37" s="949"/>
      <c r="D37" s="949"/>
      <c r="E37" s="949"/>
      <c r="F37" s="949"/>
      <c r="G37" s="949"/>
      <c r="H37" s="950"/>
      <c r="I37" s="276"/>
      <c r="J37" s="277"/>
      <c r="K37" s="278">
        <f>VLOOKUP(A37,EQUIPOS!A7:D164,4,FALSE)</f>
        <v>65118.995150199058</v>
      </c>
      <c r="L37" s="279"/>
      <c r="M37" s="280">
        <v>500</v>
      </c>
      <c r="N37" s="281">
        <f>K37/M37</f>
        <v>130.23799030039811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317.09223014946161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932</v>
      </c>
      <c r="B48" s="49" t="str">
        <f ca="1">VLOOKUP(A48,MATERIALES!A4:D373,3,FALSE)</f>
        <v>Emulsión CRR-1</v>
      </c>
      <c r="C48" s="290"/>
      <c r="D48" s="290"/>
      <c r="E48" s="290"/>
      <c r="F48" s="290"/>
      <c r="G48" s="290"/>
      <c r="H48" s="290"/>
      <c r="I48" s="277"/>
      <c r="J48" s="233" t="str">
        <f ca="1">VLOOKUP(A48,MATERIALES!A4:D373,2,FALSE)</f>
        <v>lt</v>
      </c>
      <c r="K48" s="291">
        <v>0.45</v>
      </c>
      <c r="L48" s="276"/>
      <c r="M48" s="411">
        <f ca="1">VLOOKUP(A48,MATERIALES!A4:D395,4,FALSE)</f>
        <v>1516.4801420729736</v>
      </c>
      <c r="N48" s="281">
        <f ca="1">K48*M48</f>
        <v>682.41606393283814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682.41606393283814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1044.5215259298373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208.90430518596747</v>
      </c>
      <c r="M83" s="852"/>
      <c r="N83" s="57"/>
    </row>
    <row r="84" spans="1:14">
      <c r="B84" s="95" t="s">
        <v>1057</v>
      </c>
      <c r="C84" s="96"/>
      <c r="D84" s="96"/>
      <c r="E84" s="96"/>
      <c r="F84" s="96"/>
      <c r="G84" s="96"/>
      <c r="H84" s="96"/>
      <c r="I84" s="93"/>
      <c r="J84" s="94"/>
      <c r="K84" s="313">
        <v>0.05</v>
      </c>
      <c r="L84" s="851">
        <f ca="1">N78*K84</f>
        <v>52.226076296491868</v>
      </c>
      <c r="M84" s="852"/>
      <c r="N84" s="57"/>
    </row>
    <row r="85" spans="1:14" ht="15" thickBot="1">
      <c r="B85" s="97" t="s">
        <v>1058</v>
      </c>
      <c r="C85" s="98"/>
      <c r="D85" s="98"/>
      <c r="E85" s="98"/>
      <c r="F85" s="98"/>
      <c r="G85" s="98"/>
      <c r="H85" s="98"/>
      <c r="I85" s="99"/>
      <c r="J85" s="100"/>
      <c r="K85" s="314">
        <v>0.05</v>
      </c>
      <c r="L85" s="853">
        <f ca="1">N78*K85</f>
        <v>52.226076296491868</v>
      </c>
      <c r="M85" s="854"/>
      <c r="N85" s="57"/>
    </row>
    <row r="86" spans="1:14" ht="15" thickBot="1">
      <c r="B86" s="816" t="s">
        <v>1037</v>
      </c>
      <c r="C86" s="817"/>
      <c r="D86" s="817"/>
      <c r="E86" s="817"/>
      <c r="F86" s="817"/>
      <c r="G86" s="817"/>
      <c r="H86" s="817"/>
      <c r="I86" s="817"/>
      <c r="J86" s="817"/>
      <c r="K86" s="817"/>
      <c r="L86" s="817"/>
      <c r="M86" s="818"/>
      <c r="N86" s="58">
        <f ca="1">L83+L84+L85</f>
        <v>313.35645777895127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1357.8779837087886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topLeftCell="A31" zoomScale="78" zoomScaleNormal="78" workbookViewId="0">
      <selection activeCell="B48" sqref="B48"/>
    </sheetView>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215"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500</v>
      </c>
      <c r="N36" s="281">
        <f>K36/M36</f>
        <v>186.34356779700246</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500</v>
      </c>
      <c r="N37" s="281">
        <f>K37/M37</f>
        <v>130.23799030039811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317.09223014946161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 ca="1">VLOOKUP(A48,MATERIALES!A4:D373,3,FALSE)</f>
        <v>Emulsión CRR-2</v>
      </c>
      <c r="C48" s="290"/>
      <c r="D48" s="290"/>
      <c r="E48" s="290"/>
      <c r="F48" s="290"/>
      <c r="G48" s="290"/>
      <c r="H48" s="290"/>
      <c r="I48" s="277"/>
      <c r="J48" s="233" t="str">
        <f ca="1">VLOOKUP(A48,MATERIALES!A4:D373,2,FALSE)</f>
        <v>lt</v>
      </c>
      <c r="K48" s="291">
        <v>0.45</v>
      </c>
      <c r="L48" s="276"/>
      <c r="M48" s="411">
        <f ca="1">VLOOKUP(A48,MATERIALES!A4:D395,4,FALSE)</f>
        <v>1990.8393283823052</v>
      </c>
      <c r="N48" s="281">
        <f ca="1">K48*M48</f>
        <v>895.87769777203732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895.87769777203732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1257.9831597690365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251.59663195380733</v>
      </c>
      <c r="M83" s="852"/>
      <c r="N83" s="57"/>
    </row>
    <row r="84" spans="1:14">
      <c r="B84" s="95" t="s">
        <v>1057</v>
      </c>
      <c r="C84" s="96"/>
      <c r="D84" s="96"/>
      <c r="E84" s="96"/>
      <c r="F84" s="96"/>
      <c r="G84" s="96"/>
      <c r="H84" s="96"/>
      <c r="I84" s="93"/>
      <c r="J84" s="94"/>
      <c r="K84" s="313">
        <v>0.05</v>
      </c>
      <c r="L84" s="851">
        <f ca="1">N78*K84</f>
        <v>62.899157988451833</v>
      </c>
      <c r="M84" s="852"/>
      <c r="N84" s="57"/>
    </row>
    <row r="85" spans="1:14" ht="15" thickBot="1">
      <c r="B85" s="97" t="s">
        <v>1058</v>
      </c>
      <c r="C85" s="98"/>
      <c r="D85" s="98"/>
      <c r="E85" s="98"/>
      <c r="F85" s="98"/>
      <c r="G85" s="98"/>
      <c r="H85" s="98"/>
      <c r="I85" s="99"/>
      <c r="J85" s="100"/>
      <c r="K85" s="314">
        <v>0.05</v>
      </c>
      <c r="L85" s="853">
        <f ca="1">N78*K85</f>
        <v>62.899157988451833</v>
      </c>
      <c r="M85" s="854"/>
      <c r="N85" s="57"/>
    </row>
    <row r="86" spans="1:14" ht="15" thickBot="1">
      <c r="B86" s="816" t="s">
        <v>1037</v>
      </c>
      <c r="C86" s="817"/>
      <c r="D86" s="817"/>
      <c r="E86" s="817"/>
      <c r="F86" s="817"/>
      <c r="G86" s="817"/>
      <c r="H86" s="817"/>
      <c r="I86" s="817"/>
      <c r="J86" s="817"/>
      <c r="K86" s="817"/>
      <c r="L86" s="817"/>
      <c r="M86" s="818"/>
      <c r="N86" s="58">
        <f ca="1">L83+L84+L85</f>
        <v>377.39494793071106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1635.3781076997475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500</v>
      </c>
      <c r="N36" s="281">
        <f>K36/M36</f>
        <v>186.34356779700246</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500</v>
      </c>
      <c r="N37" s="281">
        <f>K37/M37</f>
        <v>130.23799030039811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317.09223014946161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930</v>
      </c>
      <c r="B48" s="49" t="str">
        <f ca="1">VLOOKUP(A48,MATERIALES!A4:D373,3,FALSE)</f>
        <v>Emulsión CRR-1m</v>
      </c>
      <c r="C48" s="290"/>
      <c r="D48" s="290"/>
      <c r="E48" s="290"/>
      <c r="F48" s="290"/>
      <c r="G48" s="290"/>
      <c r="H48" s="290"/>
      <c r="I48" s="277"/>
      <c r="J48" s="233" t="str">
        <f ca="1">VLOOKUP(A48,MATERIALES!A4:D373,2,FALSE)</f>
        <v>lt</v>
      </c>
      <c r="K48" s="291">
        <v>0.45</v>
      </c>
      <c r="L48" s="276"/>
      <c r="M48" s="411">
        <f ca="1">VLOOKUP(A48,MATERIALES!A4:D395,4,FALSE)</f>
        <v>1928.9207620277687</v>
      </c>
      <c r="N48" s="281">
        <f ca="1">K48*M48</f>
        <v>868.01434291249586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868.01434291249586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1230.1198049094949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246.02396098189899</v>
      </c>
      <c r="M83" s="852"/>
      <c r="N83" s="57"/>
    </row>
    <row r="84" spans="1:14">
      <c r="B84" s="95" t="s">
        <v>1057</v>
      </c>
      <c r="C84" s="96"/>
      <c r="D84" s="96"/>
      <c r="E84" s="96"/>
      <c r="F84" s="96"/>
      <c r="G84" s="96"/>
      <c r="H84" s="96"/>
      <c r="I84" s="93"/>
      <c r="J84" s="94"/>
      <c r="K84" s="313">
        <v>0.05</v>
      </c>
      <c r="L84" s="851">
        <f ca="1">N78*K84</f>
        <v>61.505990245474749</v>
      </c>
      <c r="M84" s="852"/>
      <c r="N84" s="57"/>
    </row>
    <row r="85" spans="1:14" ht="15" thickBot="1">
      <c r="B85" s="97" t="s">
        <v>1058</v>
      </c>
      <c r="C85" s="98"/>
      <c r="D85" s="98"/>
      <c r="E85" s="98"/>
      <c r="F85" s="98"/>
      <c r="G85" s="98"/>
      <c r="H85" s="98"/>
      <c r="I85" s="99"/>
      <c r="J85" s="100"/>
      <c r="K85" s="314">
        <v>0.05</v>
      </c>
      <c r="L85" s="853">
        <f ca="1">N78*K85</f>
        <v>61.505990245474749</v>
      </c>
      <c r="M85" s="854"/>
      <c r="N85" s="57"/>
    </row>
    <row r="86" spans="1:14" ht="15" thickBot="1">
      <c r="B86" s="816" t="s">
        <v>1037</v>
      </c>
      <c r="C86" s="817"/>
      <c r="D86" s="817"/>
      <c r="E86" s="817"/>
      <c r="F86" s="817"/>
      <c r="G86" s="817"/>
      <c r="H86" s="817"/>
      <c r="I86" s="817"/>
      <c r="J86" s="817"/>
      <c r="K86" s="817"/>
      <c r="L86" s="817"/>
      <c r="M86" s="818"/>
      <c r="N86" s="58">
        <f ca="1">L83+L84+L85</f>
        <v>369.03594147284855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1599.1557463823433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500</v>
      </c>
      <c r="N36" s="281">
        <f>K36/M36</f>
        <v>186.34356779700246</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500</v>
      </c>
      <c r="N37" s="281">
        <f>K37/M37</f>
        <v>130.23799030039811</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0.51067205206099997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317.09223014946161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936</v>
      </c>
      <c r="B48" s="49" t="str">
        <f ca="1">VLOOKUP(A48,MATERIALES!A4:D373,3,FALSE)</f>
        <v>Emulsión CRR-2m</v>
      </c>
      <c r="C48" s="290"/>
      <c r="D48" s="290"/>
      <c r="E48" s="290"/>
      <c r="F48" s="290"/>
      <c r="G48" s="290"/>
      <c r="H48" s="290"/>
      <c r="I48" s="277"/>
      <c r="J48" s="233" t="str">
        <f ca="1">VLOOKUP(A48,MATERIALES!A4:D373,2,FALSE)</f>
        <v>lt</v>
      </c>
      <c r="K48" s="291">
        <v>0.45</v>
      </c>
      <c r="L48" s="276"/>
      <c r="M48" s="411">
        <f ca="1">VLOOKUP(A48,MATERIALES!A4:D395,4,FALSE)</f>
        <v>1812.4298999031316</v>
      </c>
      <c r="N48" s="281">
        <f ca="1">K48*M48</f>
        <v>815.59345495640923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 ca="1">SUM(N48:N53)</f>
        <v>815.59345495640923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51.067205206099999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 ca="1">N43+N54+N65+N76</f>
        <v>1177.6989169534083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 ca="1">N78*K83</f>
        <v>235.53978339068169</v>
      </c>
      <c r="M83" s="852"/>
      <c r="N83" s="57"/>
    </row>
    <row r="84" spans="1:14">
      <c r="B84" s="95" t="s">
        <v>1057</v>
      </c>
      <c r="C84" s="96"/>
      <c r="D84" s="96"/>
      <c r="E84" s="96"/>
      <c r="F84" s="96"/>
      <c r="G84" s="96"/>
      <c r="H84" s="96"/>
      <c r="I84" s="93"/>
      <c r="J84" s="94"/>
      <c r="K84" s="313">
        <v>0.05</v>
      </c>
      <c r="L84" s="851">
        <f ca="1">N78*K84</f>
        <v>58.884945847670423</v>
      </c>
      <c r="M84" s="852"/>
      <c r="N84" s="57"/>
    </row>
    <row r="85" spans="1:14" ht="15" thickBot="1">
      <c r="B85" s="97" t="s">
        <v>1058</v>
      </c>
      <c r="C85" s="98"/>
      <c r="D85" s="98"/>
      <c r="E85" s="98"/>
      <c r="F85" s="98"/>
      <c r="G85" s="98"/>
      <c r="H85" s="98"/>
      <c r="I85" s="99"/>
      <c r="J85" s="100"/>
      <c r="K85" s="314">
        <v>0.05</v>
      </c>
      <c r="L85" s="853">
        <f ca="1">N78*K85</f>
        <v>58.884945847670423</v>
      </c>
      <c r="M85" s="854"/>
      <c r="N85" s="57"/>
    </row>
    <row r="86" spans="1:14" ht="15" thickBot="1">
      <c r="B86" s="816" t="s">
        <v>1037</v>
      </c>
      <c r="C86" s="817"/>
      <c r="D86" s="817"/>
      <c r="E86" s="817"/>
      <c r="F86" s="817"/>
      <c r="G86" s="817"/>
      <c r="H86" s="817"/>
      <c r="I86" s="817"/>
      <c r="J86" s="817"/>
      <c r="K86" s="817"/>
      <c r="L86" s="817"/>
      <c r="M86" s="818"/>
      <c r="N86" s="58">
        <f ca="1">L83+L84+L85</f>
        <v>353.30967508602259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 ca="1">N78+N86</f>
        <v>1531.0085920394308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400</v>
      </c>
      <c r="N36" s="281">
        <f>K36/M36</f>
        <v>232.92945974625309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400</v>
      </c>
      <c r="N37" s="281">
        <f>K37/M37</f>
        <v>324.20788911312678</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65118.995150199058</v>
      </c>
      <c r="L38" s="279"/>
      <c r="M38" s="280">
        <v>400</v>
      </c>
      <c r="N38" s="281">
        <f>K38/M38</f>
        <v>162.79748787549764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53477.07220177316</v>
      </c>
      <c r="L39" s="870">
        <v>400</v>
      </c>
      <c r="M39" s="871"/>
      <c r="N39" s="281">
        <f>K39/L39</f>
        <v>133.6926805044329</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854.5850273369249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 ca="1">VLOOKUP(A48,MATERIALES!A4:D373,2,FALSE)</f>
        <v>lt</v>
      </c>
      <c r="K48" s="291">
        <v>1.83</v>
      </c>
      <c r="L48" s="276"/>
      <c r="M48" s="411">
        <f>VLOOKUP(A48,MATERIALES!A5:D396,4,FALSE)</f>
        <v>2030.6561149499514</v>
      </c>
      <c r="N48" s="281">
        <f>K48*M48</f>
        <v>3716.1006903584112</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65602.930946076842</v>
      </c>
      <c r="N49" s="281">
        <f>K49*M49</f>
        <v>1246.45568797546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4962.5563783338712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3">
        <f>VLOOKUP(A58,TRANSPORTE!A5:D117,4,FALSE)</f>
        <v>1313</v>
      </c>
      <c r="M58" s="904"/>
      <c r="N58" s="296">
        <f>K58*L58</f>
        <v>24.946999999999999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24.946999999999999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95.751009761437501</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5937.8394154322341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1187.567883086447</v>
      </c>
      <c r="M82" s="852"/>
      <c r="N82" s="57"/>
    </row>
    <row r="83" spans="1:14">
      <c r="B83" s="95" t="s">
        <v>1057</v>
      </c>
      <c r="C83" s="96"/>
      <c r="D83" s="96"/>
      <c r="E83" s="96"/>
      <c r="F83" s="96"/>
      <c r="G83" s="96"/>
      <c r="H83" s="96"/>
      <c r="I83" s="93"/>
      <c r="J83" s="94"/>
      <c r="K83" s="313">
        <v>0.05</v>
      </c>
      <c r="L83" s="851">
        <f>N77*K83</f>
        <v>296.89197077161174</v>
      </c>
      <c r="M83" s="852"/>
      <c r="N83" s="57"/>
    </row>
    <row r="84" spans="1:14" ht="15" thickBot="1">
      <c r="B84" s="97" t="s">
        <v>1058</v>
      </c>
      <c r="C84" s="98"/>
      <c r="D84" s="98"/>
      <c r="E84" s="98"/>
      <c r="F84" s="98"/>
      <c r="G84" s="98"/>
      <c r="H84" s="98"/>
      <c r="I84" s="99"/>
      <c r="J84" s="100"/>
      <c r="K84" s="314">
        <v>0.05</v>
      </c>
      <c r="L84" s="853">
        <f>N77*K84</f>
        <v>296.89197077161174</v>
      </c>
      <c r="M84" s="854"/>
      <c r="N84" s="57"/>
    </row>
    <row r="85" spans="1:14" ht="15" thickBot="1">
      <c r="B85" s="816" t="s">
        <v>1037</v>
      </c>
      <c r="C85" s="817"/>
      <c r="D85" s="817"/>
      <c r="E85" s="817"/>
      <c r="F85" s="817"/>
      <c r="G85" s="817"/>
      <c r="H85" s="817"/>
      <c r="I85" s="817"/>
      <c r="J85" s="817"/>
      <c r="K85" s="817"/>
      <c r="L85" s="817"/>
      <c r="M85" s="818"/>
      <c r="N85" s="58">
        <f>L82+L83+L84</f>
        <v>1781.3518246296705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7719.1912400619049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2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400</v>
      </c>
      <c r="N36" s="281">
        <f>K36/M36</f>
        <v>232.92945974625309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400</v>
      </c>
      <c r="N37" s="281">
        <f>K37/M37</f>
        <v>324.20788911312678</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65118.995150199058</v>
      </c>
      <c r="L38" s="279"/>
      <c r="M38" s="280">
        <v>400</v>
      </c>
      <c r="N38" s="281">
        <f>K38/M38</f>
        <v>162.79748787549764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53477.07220177316</v>
      </c>
      <c r="L39" s="870">
        <v>400</v>
      </c>
      <c r="M39" s="871"/>
      <c r="N39" s="281">
        <f>K39/L39</f>
        <v>133.6926805044329</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854.5850273369249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 ca="1">VLOOKUP(A48,MATERIALES!A4:D373,2,FALSE)</f>
        <v>lt</v>
      </c>
      <c r="K48" s="291">
        <v>1.5</v>
      </c>
      <c r="L48" s="276"/>
      <c r="M48" s="411">
        <f>VLOOKUP(A48,MATERIALES!A5:D396,4,FALSE)</f>
        <v>2030.6561149499514</v>
      </c>
      <c r="N48" s="281">
        <f>K48*M48</f>
        <v>3045.9841724249272</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65602.930946076842</v>
      </c>
      <c r="N49" s="281">
        <f>K49*M49</f>
        <v>852.83810229899893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3898.8222747239261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3">
        <f>VLOOKUP(A58,TRANSPORTE!A5:D117,4,FALSE)</f>
        <v>1313</v>
      </c>
      <c r="M58" s="904"/>
      <c r="N58" s="296">
        <f>K58*L58</f>
        <v>17.068999999999999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17.068999999999999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95.751009761437501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4866.2273118222893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973.24546236445792</v>
      </c>
      <c r="M83" s="852"/>
      <c r="N83" s="57"/>
    </row>
    <row r="84" spans="1:14">
      <c r="B84" s="95" t="s">
        <v>1057</v>
      </c>
      <c r="C84" s="96"/>
      <c r="D84" s="96"/>
      <c r="E84" s="96"/>
      <c r="F84" s="96"/>
      <c r="G84" s="96"/>
      <c r="H84" s="96"/>
      <c r="I84" s="93"/>
      <c r="J84" s="94"/>
      <c r="K84" s="313">
        <v>0.05</v>
      </c>
      <c r="L84" s="851">
        <f>N78*K84</f>
        <v>243.31136559111448</v>
      </c>
      <c r="M84" s="852"/>
      <c r="N84" s="57"/>
    </row>
    <row r="85" spans="1:14" ht="15" thickBot="1">
      <c r="B85" s="97" t="s">
        <v>1058</v>
      </c>
      <c r="C85" s="98"/>
      <c r="D85" s="98"/>
      <c r="E85" s="98"/>
      <c r="F85" s="98"/>
      <c r="G85" s="98"/>
      <c r="H85" s="98"/>
      <c r="I85" s="99"/>
      <c r="J85" s="100"/>
      <c r="K85" s="314">
        <v>0.05</v>
      </c>
      <c r="L85" s="853">
        <f>N78*K85</f>
        <v>243.31136559111448</v>
      </c>
      <c r="M85" s="854"/>
      <c r="N85" s="57"/>
    </row>
    <row r="86" spans="1:14" ht="15" thickBot="1">
      <c r="B86" s="816" t="s">
        <v>1037</v>
      </c>
      <c r="C86" s="817"/>
      <c r="D86" s="817"/>
      <c r="E86" s="817"/>
      <c r="F86" s="817"/>
      <c r="G86" s="817"/>
      <c r="H86" s="817"/>
      <c r="I86" s="817"/>
      <c r="J86" s="817"/>
      <c r="K86" s="817"/>
      <c r="L86" s="817"/>
      <c r="M86" s="818"/>
      <c r="N86" s="58">
        <f>L83+L84+L85</f>
        <v>1459.8681935466868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6326.0955053689759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7"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400</v>
      </c>
      <c r="N36" s="281">
        <f>K36/M36</f>
        <v>232.92945974625309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400</v>
      </c>
      <c r="N37" s="281">
        <f>K37/M37</f>
        <v>324.20788911312678</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65118.995150199058</v>
      </c>
      <c r="L38" s="279"/>
      <c r="M38" s="280">
        <v>400</v>
      </c>
      <c r="N38" s="281">
        <f>K38/M38</f>
        <v>162.79748787549764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53477.07220177316</v>
      </c>
      <c r="L39" s="870">
        <v>400</v>
      </c>
      <c r="M39" s="871"/>
      <c r="N39" s="281">
        <f>K39/L39</f>
        <v>133.6926805044329</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854.5850273369249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934</v>
      </c>
      <c r="B48" s="49" t="str">
        <f>VLOOKUP(A48,MATERIALES!A5:D373,3,FALSE)</f>
        <v>Emulsión CRR-2</v>
      </c>
      <c r="C48" s="290"/>
      <c r="D48" s="290"/>
      <c r="E48" s="290"/>
      <c r="F48" s="290"/>
      <c r="G48" s="290"/>
      <c r="H48" s="290"/>
      <c r="I48" s="277"/>
      <c r="J48" s="233" t="str">
        <f ca="1">VLOOKUP(A48,MATERIALES!A4:D373,2,FALSE)</f>
        <v>lt</v>
      </c>
      <c r="K48" s="291">
        <v>1.83</v>
      </c>
      <c r="L48" s="276"/>
      <c r="M48" s="411">
        <f>VLOOKUP(A48,MATERIALES!A5:D396,4,FALSE)</f>
        <v>2030.6561149499514</v>
      </c>
      <c r="N48" s="281">
        <f>K48*M48</f>
        <v>3716.1006903584112</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65602.930946076842</v>
      </c>
      <c r="N49" s="281">
        <f>K49*M49</f>
        <v>1246.45568797546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4962.5563783338712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3">
        <f>VLOOKUP(A58,TRANSPORTE!A5:D117,4,FALSE)</f>
        <v>1313</v>
      </c>
      <c r="M58" s="904"/>
      <c r="N58" s="296">
        <f>K58*L58</f>
        <v>24.946999999999999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24.946999999999999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SUM(N69:N75)</f>
        <v>95.751009761437501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5937.8394154322341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1187.567883086447</v>
      </c>
      <c r="M83" s="852"/>
      <c r="N83" s="57"/>
    </row>
    <row r="84" spans="1:14">
      <c r="B84" s="95" t="s">
        <v>1057</v>
      </c>
      <c r="C84" s="96"/>
      <c r="D84" s="96"/>
      <c r="E84" s="96"/>
      <c r="F84" s="96"/>
      <c r="G84" s="96"/>
      <c r="H84" s="96"/>
      <c r="I84" s="93"/>
      <c r="J84" s="94"/>
      <c r="K84" s="313">
        <v>0.05</v>
      </c>
      <c r="L84" s="851">
        <f>N78*K84</f>
        <v>296.89197077161174</v>
      </c>
      <c r="M84" s="852"/>
      <c r="N84" s="57"/>
    </row>
    <row r="85" spans="1:14" ht="15" thickBot="1">
      <c r="B85" s="97" t="s">
        <v>1058</v>
      </c>
      <c r="C85" s="98"/>
      <c r="D85" s="98"/>
      <c r="E85" s="98"/>
      <c r="F85" s="98"/>
      <c r="G85" s="98"/>
      <c r="H85" s="98"/>
      <c r="I85" s="99"/>
      <c r="J85" s="100"/>
      <c r="K85" s="314">
        <v>0.05</v>
      </c>
      <c r="L85" s="853">
        <f>N78*K85</f>
        <v>296.89197077161174</v>
      </c>
      <c r="M85" s="854"/>
      <c r="N85" s="57"/>
    </row>
    <row r="86" spans="1:14" ht="15" thickBot="1">
      <c r="B86" s="816" t="s">
        <v>1037</v>
      </c>
      <c r="C86" s="817"/>
      <c r="D86" s="817"/>
      <c r="E86" s="817"/>
      <c r="F86" s="817"/>
      <c r="G86" s="817"/>
      <c r="H86" s="817"/>
      <c r="I86" s="817"/>
      <c r="J86" s="817"/>
      <c r="K86" s="817"/>
      <c r="L86" s="817"/>
      <c r="M86" s="818"/>
      <c r="N86" s="58">
        <f>L83+L84+L85</f>
        <v>1781.3518246296705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7719.1912400619049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2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400</v>
      </c>
      <c r="N36" s="281">
        <f>K36/M36</f>
        <v>232.92945974625309</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400</v>
      </c>
      <c r="N37" s="281">
        <f>K37/M37</f>
        <v>324.20788911312678</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65118.995150199058</v>
      </c>
      <c r="L38" s="279"/>
      <c r="M38" s="280">
        <v>400</v>
      </c>
      <c r="N38" s="281">
        <f>K38/M38</f>
        <v>162.79748787549764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53477.07220177316</v>
      </c>
      <c r="L39" s="870">
        <v>400</v>
      </c>
      <c r="M39" s="871"/>
      <c r="N39" s="281">
        <f>K39/L39</f>
        <v>133.6926805044329</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0.957510097614375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854.5850273369249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831</v>
      </c>
      <c r="B48" s="49" t="str">
        <f>VLOOKUP(A48,MATERIALES!A5:D373,3,FALSE)</f>
        <v>Agregado para tratamiento superf. Simple</v>
      </c>
      <c r="C48" s="290"/>
      <c r="D48" s="290"/>
      <c r="E48" s="290"/>
      <c r="F48" s="290"/>
      <c r="G48" s="290"/>
      <c r="H48" s="290"/>
      <c r="I48" s="277"/>
      <c r="J48" s="233" t="str">
        <f ca="1">VLOOKUP(A48,MATERIALES!A4:D373,2,FALSE)</f>
        <v>m3</v>
      </c>
      <c r="K48" s="291">
        <v>1.2999999999999999E-2</v>
      </c>
      <c r="L48" s="276"/>
      <c r="M48" s="411">
        <f>VLOOKUP(A48,MATERIALES!A5:D396,4,FALSE)</f>
        <v>65602.930946076842</v>
      </c>
      <c r="N48" s="281">
        <f>K48*M48</f>
        <v>852.83810229899893</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2030.6561149499514</v>
      </c>
      <c r="N49" s="281">
        <f>K49*M49</f>
        <v>3045.9841724249272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3898.8222747239261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3">
        <f>VLOOKUP(A58,TRANSPORTE!A5:D117,4,FALSE)</f>
        <v>1313</v>
      </c>
      <c r="M58" s="904"/>
      <c r="N58" s="296">
        <f>K58*L58</f>
        <v>17.068999999999999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17.068999999999999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95.751009761437501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4866.2273118222893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973.24546236445792</v>
      </c>
      <c r="M83" s="852"/>
      <c r="N83" s="57"/>
    </row>
    <row r="84" spans="1:14">
      <c r="B84" s="95" t="s">
        <v>1057</v>
      </c>
      <c r="C84" s="96"/>
      <c r="D84" s="96"/>
      <c r="E84" s="96"/>
      <c r="F84" s="96"/>
      <c r="G84" s="96"/>
      <c r="H84" s="96"/>
      <c r="I84" s="93"/>
      <c r="J84" s="94"/>
      <c r="K84" s="313">
        <v>0.05</v>
      </c>
      <c r="L84" s="851">
        <f>N78*K84</f>
        <v>243.31136559111448</v>
      </c>
      <c r="M84" s="852"/>
      <c r="N84" s="57"/>
    </row>
    <row r="85" spans="1:14" ht="15" thickBot="1">
      <c r="B85" s="97" t="s">
        <v>1058</v>
      </c>
      <c r="C85" s="98"/>
      <c r="D85" s="98"/>
      <c r="E85" s="98"/>
      <c r="F85" s="98"/>
      <c r="G85" s="98"/>
      <c r="H85" s="98"/>
      <c r="I85" s="99"/>
      <c r="J85" s="100"/>
      <c r="K85" s="314">
        <v>0.05</v>
      </c>
      <c r="L85" s="853">
        <f>N78*K85</f>
        <v>243.31136559111448</v>
      </c>
      <c r="M85" s="854"/>
      <c r="N85" s="57"/>
    </row>
    <row r="86" spans="1:14" ht="15" thickBot="1">
      <c r="B86" s="816" t="s">
        <v>1037</v>
      </c>
      <c r="C86" s="817"/>
      <c r="D86" s="817"/>
      <c r="E86" s="817"/>
      <c r="F86" s="817"/>
      <c r="G86" s="817"/>
      <c r="H86" s="817"/>
      <c r="I86" s="817"/>
      <c r="J86" s="817"/>
      <c r="K86" s="817"/>
      <c r="L86" s="817"/>
      <c r="M86" s="818"/>
      <c r="N86" s="58">
        <f>L83+L84+L85</f>
        <v>1459.8681935466868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6326.0955053689759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92">
        <v>275</v>
      </c>
      <c r="N36" s="281">
        <f>K36/M36</f>
        <v>338.80648690364086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92">
        <f>M36</f>
        <v>275</v>
      </c>
      <c r="N37" s="281">
        <f>K37/M37</f>
        <v>471.57511143727532</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65118.995150199058</v>
      </c>
      <c r="L38" s="279"/>
      <c r="M38" s="292">
        <v>275</v>
      </c>
      <c r="N38" s="281">
        <f>K38/M38</f>
        <v>236.79634600072384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53477.07220177316</v>
      </c>
      <c r="L39" s="946">
        <v>275</v>
      </c>
      <c r="M39" s="947"/>
      <c r="N39" s="281">
        <f>K39/L39</f>
        <v>194.4620807337206</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1243.0327670355271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 ca="1">VLOOKUP(A48,MATERIALES!A4:D373,2,FALSE)</f>
        <v>m3</v>
      </c>
      <c r="K48" s="291">
        <v>2.5000000000000001E-2</v>
      </c>
      <c r="L48" s="276"/>
      <c r="M48" s="411">
        <f>VLOOKUP(A48,MATERIALES!A5:D396,4,FALSE)</f>
        <v>65602.930946076842</v>
      </c>
      <c r="N48" s="281">
        <f>K48*M48</f>
        <v>1640.0732736519212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65602.930946076842</v>
      </c>
      <c r="N49" s="281">
        <f>K49*M49</f>
        <v>852.83810229899893</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2030.6561149499514</v>
      </c>
      <c r="N50" s="281">
        <f>K50*M50</f>
        <v>8609.9819273877947</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11102.893303338715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3">
        <f>VLOOKUP(A58,TRANSPORTE!A5:D117,4,FALSE)</f>
        <v>1313</v>
      </c>
      <c r="M58" s="904"/>
      <c r="N58" s="296">
        <f>K58*L58</f>
        <v>49.893999999999998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49.893999999999998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12535.094266390879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2507.0188532781758</v>
      </c>
      <c r="M83" s="852"/>
      <c r="N83" s="57"/>
    </row>
    <row r="84" spans="1:14">
      <c r="B84" s="95" t="s">
        <v>1057</v>
      </c>
      <c r="C84" s="96"/>
      <c r="D84" s="96"/>
      <c r="E84" s="96"/>
      <c r="F84" s="96"/>
      <c r="G84" s="96"/>
      <c r="H84" s="96"/>
      <c r="I84" s="93"/>
      <c r="J84" s="94"/>
      <c r="K84" s="313">
        <v>0.05</v>
      </c>
      <c r="L84" s="851">
        <f>N78*K84</f>
        <v>626.75471331954395</v>
      </c>
      <c r="M84" s="852"/>
      <c r="N84" s="57"/>
    </row>
    <row r="85" spans="1:14" ht="15" thickBot="1">
      <c r="B85" s="97" t="s">
        <v>1058</v>
      </c>
      <c r="C85" s="98"/>
      <c r="D85" s="98"/>
      <c r="E85" s="98"/>
      <c r="F85" s="98"/>
      <c r="G85" s="98"/>
      <c r="H85" s="98"/>
      <c r="I85" s="99"/>
      <c r="J85" s="100"/>
      <c r="K85" s="314">
        <v>0.05</v>
      </c>
      <c r="L85" s="853">
        <f>N78*K85</f>
        <v>626.75471331954395</v>
      </c>
      <c r="M85" s="854"/>
      <c r="N85" s="57"/>
    </row>
    <row r="86" spans="1:14" ht="15" thickBot="1">
      <c r="B86" s="816" t="s">
        <v>1037</v>
      </c>
      <c r="C86" s="817"/>
      <c r="D86" s="817"/>
      <c r="E86" s="817"/>
      <c r="F86" s="817"/>
      <c r="G86" s="817"/>
      <c r="H86" s="817"/>
      <c r="I86" s="817"/>
      <c r="J86" s="817"/>
      <c r="K86" s="817"/>
      <c r="L86" s="817"/>
      <c r="M86" s="818"/>
      <c r="N86" s="58">
        <f>L83+L84+L85</f>
        <v>3760.5282799172637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16295.622546308143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2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92">
        <v>275</v>
      </c>
      <c r="N36" s="281">
        <f>K36/M36</f>
        <v>338.80648690364086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92">
        <v>275</v>
      </c>
      <c r="N37" s="281">
        <f>K37/M37</f>
        <v>471.57511143727532</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65118.995150199058</v>
      </c>
      <c r="L38" s="279"/>
      <c r="M38" s="292">
        <v>275</v>
      </c>
      <c r="N38" s="281">
        <f>K38/M38</f>
        <v>236.79634600072384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53477.07220177316</v>
      </c>
      <c r="L39" s="946">
        <v>275</v>
      </c>
      <c r="M39" s="947"/>
      <c r="N39" s="281">
        <f>K39/L39</f>
        <v>194.4620807337206</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1243.0327670355271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 ca="1">VLOOKUP(A48,MATERIALES!A4:D373,2,FALSE)</f>
        <v>m3</v>
      </c>
      <c r="K48" s="291">
        <v>1.9E-2</v>
      </c>
      <c r="L48" s="276"/>
      <c r="M48" s="411">
        <f>VLOOKUP(A48,MATERIALES!A5:D396,4,FALSE)</f>
        <v>65602.930946076842</v>
      </c>
      <c r="N48" s="281">
        <f>K48*M48</f>
        <v>1246.45568797546</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65602.930946076842</v>
      </c>
      <c r="N49" s="281">
        <f>K49*M49</f>
        <v>656.02930946076845</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2030.6561149499514</v>
      </c>
      <c r="N50" s="281">
        <f>K50*M50</f>
        <v>6579.3258124378426</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8481.8108098740704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3">
        <f>VLOOKUP(A58,TRANSPORTE!A5:D117,4,FALSE)</f>
        <v>1313</v>
      </c>
      <c r="M58" s="904"/>
      <c r="N58" s="296">
        <f>K58*L58</f>
        <v>38.077000000000005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38.077000000000005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9902.1947729262338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1980.4389545852468</v>
      </c>
      <c r="M83" s="852"/>
      <c r="N83" s="57"/>
    </row>
    <row r="84" spans="1:14">
      <c r="B84" s="95" t="s">
        <v>1057</v>
      </c>
      <c r="C84" s="96"/>
      <c r="D84" s="96"/>
      <c r="E84" s="96"/>
      <c r="F84" s="96"/>
      <c r="G84" s="96"/>
      <c r="H84" s="96"/>
      <c r="I84" s="93"/>
      <c r="J84" s="94"/>
      <c r="K84" s="313">
        <v>0.05</v>
      </c>
      <c r="L84" s="851">
        <f>N78*K84</f>
        <v>495.10973864631171</v>
      </c>
      <c r="M84" s="852"/>
      <c r="N84" s="57"/>
    </row>
    <row r="85" spans="1:14" ht="15" thickBot="1">
      <c r="B85" s="97" t="s">
        <v>1058</v>
      </c>
      <c r="C85" s="98"/>
      <c r="D85" s="98"/>
      <c r="E85" s="98"/>
      <c r="F85" s="98"/>
      <c r="G85" s="98"/>
      <c r="H85" s="98"/>
      <c r="I85" s="99"/>
      <c r="J85" s="100"/>
      <c r="K85" s="314">
        <v>0.05</v>
      </c>
      <c r="L85" s="853">
        <f>N78*K85</f>
        <v>495.10973864631171</v>
      </c>
      <c r="M85" s="854"/>
      <c r="N85" s="57"/>
    </row>
    <row r="86" spans="1:14" ht="15" thickBot="1">
      <c r="B86" s="816" t="s">
        <v>1037</v>
      </c>
      <c r="C86" s="817"/>
      <c r="D86" s="817"/>
      <c r="E86" s="817"/>
      <c r="F86" s="817"/>
      <c r="G86" s="817"/>
      <c r="H86" s="817"/>
      <c r="I86" s="817"/>
      <c r="J86" s="817"/>
      <c r="K86" s="817"/>
      <c r="L86" s="817"/>
      <c r="M86" s="818"/>
      <c r="N86" s="58">
        <f>L83+L84+L85</f>
        <v>2970.65843187787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12872.853204804103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25"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275</v>
      </c>
      <c r="N36" s="281">
        <f>K36/M36</f>
        <v>338.80648690364086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275</v>
      </c>
      <c r="N37" s="281">
        <f>K37/M37</f>
        <v>471.57511143727532</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65118.995150199058</v>
      </c>
      <c r="L38" s="279"/>
      <c r="M38" s="280">
        <v>275</v>
      </c>
      <c r="N38" s="281">
        <f>K38/M38</f>
        <v>236.79634600072384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53477.07220177316</v>
      </c>
      <c r="L39" s="870">
        <v>275</v>
      </c>
      <c r="M39" s="871"/>
      <c r="N39" s="281">
        <f>K39/L39</f>
        <v>194.4620807337206</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1243.0327670355271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 ca="1">VLOOKUP(A48,MATERIALES!A4:D640,2,FALSE)</f>
        <v>m3</v>
      </c>
      <c r="K48" s="291">
        <v>2.5000000000000001E-2</v>
      </c>
      <c r="L48" s="276"/>
      <c r="M48" s="411">
        <f>VLOOKUP(A48,MATERIALES!A5:D396,4,FALSE)</f>
        <v>65602.930946076842</v>
      </c>
      <c r="N48" s="281">
        <f>K48*M48</f>
        <v>1640.0732736519212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65602.930946076842</v>
      </c>
      <c r="N49" s="281">
        <f>K49*M49</f>
        <v>852.83810229899893</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1848.6784979011943</v>
      </c>
      <c r="N50" s="281">
        <f>K50*M50</f>
        <v>7838.396831101064</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10331.308207051985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3">
        <f>VLOOKUP(A58,TRANSPORTE!A5:D117,4,FALSE)</f>
        <v>1313</v>
      </c>
      <c r="M58" s="904"/>
      <c r="N58" s="296">
        <f>K58*L58</f>
        <v>49.893999999999998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49.893999999999998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11763.509170104149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2352.7018340208301</v>
      </c>
      <c r="M83" s="852"/>
      <c r="N83" s="57"/>
    </row>
    <row r="84" spans="1:14">
      <c r="B84" s="95" t="s">
        <v>1057</v>
      </c>
      <c r="C84" s="96"/>
      <c r="D84" s="96"/>
      <c r="E84" s="96"/>
      <c r="F84" s="96"/>
      <c r="G84" s="96"/>
      <c r="H84" s="96"/>
      <c r="I84" s="93"/>
      <c r="J84" s="94"/>
      <c r="K84" s="313">
        <v>0.05</v>
      </c>
      <c r="L84" s="851">
        <f>N78*K84</f>
        <v>588.17545850520753</v>
      </c>
      <c r="M84" s="852"/>
      <c r="N84" s="57"/>
    </row>
    <row r="85" spans="1:14" ht="15" thickBot="1">
      <c r="B85" s="97" t="s">
        <v>1058</v>
      </c>
      <c r="C85" s="98"/>
      <c r="D85" s="98"/>
      <c r="E85" s="98"/>
      <c r="F85" s="98"/>
      <c r="G85" s="98"/>
      <c r="H85" s="98"/>
      <c r="I85" s="99"/>
      <c r="J85" s="100"/>
      <c r="K85" s="314">
        <v>0.05</v>
      </c>
      <c r="L85" s="853">
        <f>N78*K85</f>
        <v>588.17545850520753</v>
      </c>
      <c r="M85" s="854"/>
      <c r="N85" s="57"/>
    </row>
    <row r="86" spans="1:14" ht="15" thickBot="1">
      <c r="B86" s="816" t="s">
        <v>1037</v>
      </c>
      <c r="C86" s="817"/>
      <c r="D86" s="817"/>
      <c r="E86" s="817"/>
      <c r="F86" s="817"/>
      <c r="G86" s="817"/>
      <c r="H86" s="817"/>
      <c r="I86" s="817"/>
      <c r="J86" s="817"/>
      <c r="K86" s="817"/>
      <c r="L86" s="817"/>
      <c r="M86" s="818"/>
      <c r="N86" s="58">
        <f>L83+L84+L85</f>
        <v>3529.0527510312454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15292.561921135395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22"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275</v>
      </c>
      <c r="N36" s="281">
        <f>K36/M36</f>
        <v>338.80648690364086</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275</v>
      </c>
      <c r="N37" s="281">
        <f>K37/M37</f>
        <v>471.57511143727532</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65118.995150199058</v>
      </c>
      <c r="L38" s="279"/>
      <c r="M38" s="280">
        <v>275</v>
      </c>
      <c r="N38" s="281">
        <f>K38/M38</f>
        <v>236.79634600072384</v>
      </c>
    </row>
    <row r="39" spans="1:14">
      <c r="A39" t="s">
        <v>225</v>
      </c>
      <c r="B39" s="865" t="str">
        <f>VLOOKUP(A39,EQUIPOS!A9:D154,3,FALSE)</f>
        <v>Esparcidor de gravilla, Ancho de esparcimiento 3100mm, Velocidad de trabajo 10—20km2/h</v>
      </c>
      <c r="C39" s="866"/>
      <c r="D39" s="866"/>
      <c r="E39" s="866"/>
      <c r="F39" s="866"/>
      <c r="G39" s="866"/>
      <c r="H39" s="867"/>
      <c r="I39" s="868"/>
      <c r="J39" s="869"/>
      <c r="K39" s="278">
        <f>VLOOKUP(A39,EQUIPOS!A9:D166,4,FALSE)</f>
        <v>53477.07220177316</v>
      </c>
      <c r="L39" s="870">
        <v>275</v>
      </c>
      <c r="M39" s="871"/>
      <c r="N39" s="281">
        <f>K39/L39</f>
        <v>194.4620807337206</v>
      </c>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1.3927419601663635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1243.0327670355271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 ca="1">VLOOKUP(A48,MATERIALES!A4:D640,2,FALSE)</f>
        <v>m3</v>
      </c>
      <c r="K48" s="291">
        <v>1.9E-2</v>
      </c>
      <c r="L48" s="276"/>
      <c r="M48" s="411">
        <f>VLOOKUP(A48,MATERIALES!A5:D396,4,FALSE)</f>
        <v>65602.930946076842</v>
      </c>
      <c r="N48" s="281">
        <f>K48*M48</f>
        <v>1246.45568797546</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65602.930946076842</v>
      </c>
      <c r="N49" s="281">
        <f>K49*M49</f>
        <v>656.02930946076845</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1848.6784979011943</v>
      </c>
      <c r="N50" s="281">
        <f>K50*M50</f>
        <v>5989.7183331998704</v>
      </c>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7892.2033306360991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3">
        <f>VLOOKUP(A58,TRANSPORTE!A5:D117,4,FALSE)</f>
        <v>1313</v>
      </c>
      <c r="M58" s="904"/>
      <c r="N58" s="296">
        <f>K58*L58</f>
        <v>38.077000000000005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38.077000000000005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139.27419601663635</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9312.5872936882624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1862.5174587376525</v>
      </c>
      <c r="M83" s="852"/>
      <c r="N83" s="57"/>
    </row>
    <row r="84" spans="1:14">
      <c r="B84" s="95" t="s">
        <v>1057</v>
      </c>
      <c r="C84" s="96"/>
      <c r="D84" s="96"/>
      <c r="E84" s="96"/>
      <c r="F84" s="96"/>
      <c r="G84" s="96"/>
      <c r="H84" s="96"/>
      <c r="I84" s="93"/>
      <c r="J84" s="94"/>
      <c r="K84" s="313">
        <v>0.05</v>
      </c>
      <c r="L84" s="851">
        <f>N78*K84</f>
        <v>465.62936468441313</v>
      </c>
      <c r="M84" s="852"/>
      <c r="N84" s="57"/>
    </row>
    <row r="85" spans="1:14" ht="15" thickBot="1">
      <c r="B85" s="97" t="s">
        <v>1058</v>
      </c>
      <c r="C85" s="98"/>
      <c r="D85" s="98"/>
      <c r="E85" s="98"/>
      <c r="F85" s="98"/>
      <c r="G85" s="98"/>
      <c r="H85" s="98"/>
      <c r="I85" s="99"/>
      <c r="J85" s="100"/>
      <c r="K85" s="314">
        <v>0.05</v>
      </c>
      <c r="L85" s="853">
        <f>N78*K85</f>
        <v>465.62936468441313</v>
      </c>
      <c r="M85" s="854"/>
      <c r="N85" s="57"/>
    </row>
    <row r="86" spans="1:14" ht="15" thickBot="1">
      <c r="B86" s="816" t="s">
        <v>1037</v>
      </c>
      <c r="C86" s="817"/>
      <c r="D86" s="817"/>
      <c r="E86" s="817"/>
      <c r="F86" s="817"/>
      <c r="G86" s="817"/>
      <c r="H86" s="817"/>
      <c r="I86" s="817"/>
      <c r="J86" s="817"/>
      <c r="K86" s="817"/>
      <c r="L86" s="817"/>
      <c r="M86" s="818"/>
      <c r="N86" s="58">
        <f>L83+L84+L85</f>
        <v>2793.7761881064789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12106.363481794742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418</v>
      </c>
      <c r="N36" s="281">
        <f>K36/M36</f>
        <v>222.89900454186898</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418</v>
      </c>
      <c r="N37" s="281">
        <f>K37/M37</f>
        <v>310.24678384031267</v>
      </c>
    </row>
    <row r="38" spans="1:14">
      <c r="A38" t="s">
        <v>225</v>
      </c>
      <c r="B38" s="865" t="str">
        <f>VLOOKUP(A38,EQUIPOS!A8:D154,3,FALSE)</f>
        <v>Esparcidor de gravilla, Ancho de esparcimiento 3100mm, Velocidad de trabajo 10—20km2/h</v>
      </c>
      <c r="C38" s="866"/>
      <c r="D38" s="866"/>
      <c r="E38" s="866"/>
      <c r="F38" s="866"/>
      <c r="G38" s="866"/>
      <c r="H38" s="867"/>
      <c r="I38" s="276"/>
      <c r="J38" s="277"/>
      <c r="K38" s="278">
        <f>VLOOKUP(A38,EQUIPOS!A8:D165,4,FALSE)</f>
        <v>53477.07220177316</v>
      </c>
      <c r="L38" s="279"/>
      <c r="M38" s="280">
        <v>418</v>
      </c>
      <c r="N38" s="281">
        <f>K38/M38</f>
        <v>127.93557943007933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0.91627760537260772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661.99764541763352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867</v>
      </c>
      <c r="B48" s="49" t="str">
        <f>VLOOKUP(A48,MATERIALES!A5:D373,3,FALSE)</f>
        <v>Arena de trituración (sellos de arena-afalto)</v>
      </c>
      <c r="C48" s="290"/>
      <c r="D48" s="290"/>
      <c r="E48" s="290"/>
      <c r="F48" s="290"/>
      <c r="G48" s="290"/>
      <c r="H48" s="290"/>
      <c r="I48" s="277"/>
      <c r="J48" s="233" t="str">
        <f ca="1">VLOOKUP(A48,MATERIALES!A4:D640,2,FALSE)</f>
        <v>m3</v>
      </c>
      <c r="K48" s="291">
        <v>0.01</v>
      </c>
      <c r="L48" s="276"/>
      <c r="M48" s="411">
        <f>VLOOKUP(A48,MATERIALES!A5:D396,4,FALSE)</f>
        <v>43310.672857604128</v>
      </c>
      <c r="N48" s="281">
        <f>K48*M48</f>
        <v>433.10672857604129</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2030.6561149499514</v>
      </c>
      <c r="N49" s="281">
        <f>K49*M49</f>
        <v>2538.3201436874392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2971.4268722634806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3">
        <f>VLOOKUP(A58,TRANSPORTE!A5:D117,4,FALSE)</f>
        <v>1313</v>
      </c>
      <c r="M58" s="904"/>
      <c r="N58" s="296">
        <f>K58*L58</f>
        <v>13.13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13.13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91.62776053726077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3738.1822782183749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747.63645564367505</v>
      </c>
      <c r="M83" s="852"/>
      <c r="N83" s="57"/>
    </row>
    <row r="84" spans="1:14">
      <c r="B84" s="95" t="s">
        <v>1057</v>
      </c>
      <c r="C84" s="96"/>
      <c r="D84" s="96"/>
      <c r="E84" s="96"/>
      <c r="F84" s="96"/>
      <c r="G84" s="96"/>
      <c r="H84" s="96"/>
      <c r="I84" s="93"/>
      <c r="J84" s="94"/>
      <c r="K84" s="313">
        <v>0.05</v>
      </c>
      <c r="L84" s="851">
        <f>N78*K84</f>
        <v>186.90911391091876</v>
      </c>
      <c r="M84" s="852"/>
      <c r="N84" s="57"/>
    </row>
    <row r="85" spans="1:14" ht="15" thickBot="1">
      <c r="B85" s="97" t="s">
        <v>1058</v>
      </c>
      <c r="C85" s="98"/>
      <c r="D85" s="98"/>
      <c r="E85" s="98"/>
      <c r="F85" s="98"/>
      <c r="G85" s="98"/>
      <c r="H85" s="98"/>
      <c r="I85" s="99"/>
      <c r="J85" s="100"/>
      <c r="K85" s="314">
        <v>0.05</v>
      </c>
      <c r="L85" s="853">
        <f>N78*K85</f>
        <v>186.90911391091876</v>
      </c>
      <c r="M85" s="854"/>
      <c r="N85" s="57"/>
    </row>
    <row r="86" spans="1:14" ht="15" thickBot="1">
      <c r="B86" s="816" t="s">
        <v>1037</v>
      </c>
      <c r="C86" s="817"/>
      <c r="D86" s="817"/>
      <c r="E86" s="817"/>
      <c r="F86" s="817"/>
      <c r="G86" s="817"/>
      <c r="H86" s="817"/>
      <c r="I86" s="817"/>
      <c r="J86" s="817"/>
      <c r="K86" s="817"/>
      <c r="L86" s="817"/>
      <c r="M86" s="818"/>
      <c r="N86" s="58">
        <f>L83+L84+L85</f>
        <v>1121.4546834655125</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4859.6369616838874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9"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154</v>
      </c>
      <c r="B36" s="865" t="str">
        <f>VLOOKUP(A36,EQUIPOS!A6:D154,3,FALSE)</f>
        <v>Carrotanque Irrigador de asfalto, 1000 GALONES DE CAPACIDAD</v>
      </c>
      <c r="C36" s="866"/>
      <c r="D36" s="866"/>
      <c r="E36" s="866"/>
      <c r="F36" s="866"/>
      <c r="G36" s="866"/>
      <c r="H36" s="867"/>
      <c r="I36" s="276"/>
      <c r="J36" s="277"/>
      <c r="K36" s="278">
        <f>VLOOKUP(A36,EQUIPOS!A6:D163,4,FALSE)</f>
        <v>93171.783898501235</v>
      </c>
      <c r="L36" s="279"/>
      <c r="M36" s="280">
        <v>418</v>
      </c>
      <c r="N36" s="281">
        <f>K36/M36</f>
        <v>222.89900454186898</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418</v>
      </c>
      <c r="N37" s="281">
        <f>K37/M37</f>
        <v>310.24678384031267</v>
      </c>
    </row>
    <row r="38" spans="1:14">
      <c r="A38" t="s">
        <v>225</v>
      </c>
      <c r="B38" s="865" t="str">
        <f>VLOOKUP(A38,EQUIPOS!A8:D154,3,FALSE)</f>
        <v>Esparcidor de gravilla, Ancho de esparcimiento 3100mm, Velocidad de trabajo 10—20km2/h</v>
      </c>
      <c r="C38" s="866"/>
      <c r="D38" s="866"/>
      <c r="E38" s="866"/>
      <c r="F38" s="866"/>
      <c r="G38" s="866"/>
      <c r="H38" s="867"/>
      <c r="I38" s="276"/>
      <c r="J38" s="277"/>
      <c r="K38" s="278">
        <f>VLOOKUP(A38,EQUIPOS!A8:D165,4,FALSE)</f>
        <v>53477.07220177316</v>
      </c>
      <c r="L38" s="279"/>
      <c r="M38" s="280">
        <v>418</v>
      </c>
      <c r="N38" s="281">
        <f>K38/M38</f>
        <v>127.93557943007933</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0.91627760537260772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661.99764541763352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867</v>
      </c>
      <c r="B48" s="49" t="str">
        <f>VLOOKUP(A48,MATERIALES!A5:D373,3,FALSE)</f>
        <v>Arena de trituración (sellos de arena-afalto)</v>
      </c>
      <c r="C48" s="290"/>
      <c r="D48" s="290"/>
      <c r="E48" s="290"/>
      <c r="F48" s="290"/>
      <c r="G48" s="290"/>
      <c r="H48" s="290"/>
      <c r="I48" s="277"/>
      <c r="J48" s="233" t="str">
        <f ca="1">VLOOKUP(A48,MATERIALES!A4:D640,2,FALSE)</f>
        <v>m3</v>
      </c>
      <c r="K48" s="291">
        <v>0.01</v>
      </c>
      <c r="L48" s="276"/>
      <c r="M48" s="411">
        <f>VLOOKUP(A48,MATERIALES!A5:D396,4,FALSE)</f>
        <v>43310.672857604128</v>
      </c>
      <c r="N48" s="281">
        <f>K48*M48</f>
        <v>433.10672857604129</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1546.8097449144332</v>
      </c>
      <c r="N49" s="281">
        <f>K49*M49</f>
        <v>1933.5121811430415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98"/>
      <c r="C52" s="899"/>
      <c r="D52" s="899"/>
      <c r="E52" s="899"/>
      <c r="F52" s="899"/>
      <c r="G52" s="899"/>
      <c r="H52" s="899"/>
      <c r="I52" s="869"/>
      <c r="J52" s="48"/>
      <c r="K52" s="50"/>
      <c r="L52" s="900"/>
      <c r="M52" s="901"/>
      <c r="N52" s="51"/>
    </row>
    <row r="53" spans="1:72" ht="15" thickBot="1">
      <c r="B53" s="816" t="s">
        <v>1037</v>
      </c>
      <c r="C53" s="817"/>
      <c r="D53" s="817"/>
      <c r="E53" s="817"/>
      <c r="F53" s="817"/>
      <c r="G53" s="817"/>
      <c r="H53" s="817"/>
      <c r="I53" s="817"/>
      <c r="J53" s="817"/>
      <c r="K53" s="817"/>
      <c r="L53" s="817"/>
      <c r="M53" s="818"/>
      <c r="N53" s="403">
        <f>SUM(N48:N52)</f>
        <v>2366.6189097190827</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902" t="s">
        <v>1045</v>
      </c>
      <c r="M57" s="881"/>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3">
        <f>VLOOKUP(A58,TRANSPORTE!A5:D117,4,FALSE)</f>
        <v>1313</v>
      </c>
      <c r="M58" s="904"/>
      <c r="N58" s="296">
        <f>K58*L58</f>
        <v>13.13</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94"/>
      <c r="M63" s="895"/>
      <c r="N63" s="133"/>
    </row>
    <row r="64" spans="1:72" ht="15" thickBot="1">
      <c r="B64" s="905" t="s">
        <v>1037</v>
      </c>
      <c r="C64" s="859"/>
      <c r="D64" s="859"/>
      <c r="E64" s="859"/>
      <c r="F64" s="859"/>
      <c r="G64" s="859"/>
      <c r="H64" s="859"/>
      <c r="I64" s="859"/>
      <c r="J64" s="859"/>
      <c r="K64" s="859"/>
      <c r="L64" s="859"/>
      <c r="M64" s="860"/>
      <c r="N64" s="110">
        <f>N58+N59+N60+N61+N62</f>
        <v>13.13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91.62776053726077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3133.374315673977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626.67486313479549</v>
      </c>
      <c r="M83" s="852"/>
      <c r="N83" s="57"/>
    </row>
    <row r="84" spans="1:14">
      <c r="B84" s="95" t="s">
        <v>1057</v>
      </c>
      <c r="C84" s="96"/>
      <c r="D84" s="96"/>
      <c r="E84" s="96"/>
      <c r="F84" s="96"/>
      <c r="G84" s="96"/>
      <c r="H84" s="96"/>
      <c r="I84" s="93"/>
      <c r="J84" s="94"/>
      <c r="K84" s="313">
        <v>0.05</v>
      </c>
      <c r="L84" s="851">
        <f>N78*K84</f>
        <v>156.66871578369887</v>
      </c>
      <c r="M84" s="852"/>
      <c r="N84" s="57"/>
    </row>
    <row r="85" spans="1:14" ht="15" thickBot="1">
      <c r="B85" s="97" t="s">
        <v>1058</v>
      </c>
      <c r="C85" s="98"/>
      <c r="D85" s="98"/>
      <c r="E85" s="98"/>
      <c r="F85" s="98"/>
      <c r="G85" s="98"/>
      <c r="H85" s="98"/>
      <c r="I85" s="99"/>
      <c r="J85" s="100"/>
      <c r="K85" s="314">
        <v>0.05</v>
      </c>
      <c r="L85" s="853">
        <f>N78*K85</f>
        <v>156.66871578369887</v>
      </c>
      <c r="M85" s="854"/>
      <c r="N85" s="57"/>
    </row>
    <row r="86" spans="1:14" ht="15" thickBot="1">
      <c r="B86" s="816" t="s">
        <v>1037</v>
      </c>
      <c r="C86" s="817"/>
      <c r="D86" s="817"/>
      <c r="E86" s="817"/>
      <c r="F86" s="817"/>
      <c r="G86" s="817"/>
      <c r="H86" s="817"/>
      <c r="I86" s="817"/>
      <c r="J86" s="817"/>
      <c r="K86" s="817"/>
      <c r="L86" s="817"/>
      <c r="M86" s="818"/>
      <c r="N86" s="58">
        <f>L83+L84+L85</f>
        <v>940.01229470219323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4073.3866103761702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101335.49648286722</v>
      </c>
      <c r="L36" s="279"/>
      <c r="M36" s="280">
        <v>600</v>
      </c>
      <c r="N36" s="281">
        <f>K36/M36</f>
        <v>168.89249413811203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600</v>
      </c>
      <c r="N37" s="281">
        <f>K37/M37</f>
        <v>108.53165858366509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278.06249278685334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837</v>
      </c>
      <c r="B48" s="49" t="str">
        <f>VLOOKUP(A48,MATERIALES!A5:D373,3,FALSE)</f>
        <v>Agregado tipo LA 13 (lechadas)</v>
      </c>
      <c r="C48" s="290"/>
      <c r="D48" s="290"/>
      <c r="E48" s="290"/>
      <c r="F48" s="290"/>
      <c r="G48" s="290"/>
      <c r="H48" s="290"/>
      <c r="I48" s="277"/>
      <c r="J48" s="233" t="str">
        <f ca="1">VLOOKUP(A48,MATERIALES!A4:D640,2,FALSE)</f>
        <v>m3</v>
      </c>
      <c r="K48" s="416">
        <v>1.2500000000000001E-2</v>
      </c>
      <c r="L48" s="276"/>
      <c r="M48" s="411">
        <f>VLOOKUP(A48,MATERIALES!A5:D396,4,FALSE)</f>
        <v>65602.930946076842</v>
      </c>
      <c r="N48" s="281">
        <f>K48*M48</f>
        <v>820.03663682596061</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1603.5439431708103</v>
      </c>
      <c r="N49" s="281">
        <f>K49*M49</f>
        <v>2345.1830168873103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3165.2196537132709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3">
        <f>VLOOKUP(A58,TRANSPORTE!A5:D117,4,FALSE)</f>
        <v>1313</v>
      </c>
      <c r="M58" s="904"/>
      <c r="N58" s="296">
        <f>K58*L58</f>
        <v>16.412500000000001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16.412500000000001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3523.5286530077492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704.70573060154993</v>
      </c>
      <c r="M83" s="852"/>
      <c r="N83" s="57"/>
    </row>
    <row r="84" spans="1:14">
      <c r="B84" s="95" t="s">
        <v>1057</v>
      </c>
      <c r="C84" s="96"/>
      <c r="D84" s="96"/>
      <c r="E84" s="96"/>
      <c r="F84" s="96"/>
      <c r="G84" s="96"/>
      <c r="H84" s="96"/>
      <c r="I84" s="93"/>
      <c r="J84" s="94"/>
      <c r="K84" s="313">
        <v>0.05</v>
      </c>
      <c r="L84" s="851">
        <f>N78*K84</f>
        <v>176.17643265038748</v>
      </c>
      <c r="M84" s="852"/>
      <c r="N84" s="57"/>
    </row>
    <row r="85" spans="1:14" ht="15" thickBot="1">
      <c r="B85" s="97" t="s">
        <v>1058</v>
      </c>
      <c r="C85" s="98"/>
      <c r="D85" s="98"/>
      <c r="E85" s="98"/>
      <c r="F85" s="98"/>
      <c r="G85" s="98"/>
      <c r="H85" s="98"/>
      <c r="I85" s="99"/>
      <c r="J85" s="100"/>
      <c r="K85" s="314">
        <v>0.05</v>
      </c>
      <c r="L85" s="853">
        <f>N78*K85</f>
        <v>176.17643265038748</v>
      </c>
      <c r="M85" s="854"/>
      <c r="N85" s="57"/>
    </row>
    <row r="86" spans="1:14" ht="15" thickBot="1">
      <c r="B86" s="816" t="s">
        <v>1037</v>
      </c>
      <c r="C86" s="817"/>
      <c r="D86" s="817"/>
      <c r="E86" s="817"/>
      <c r="F86" s="817"/>
      <c r="G86" s="817"/>
      <c r="H86" s="817"/>
      <c r="I86" s="817"/>
      <c r="J86" s="817"/>
      <c r="K86" s="817"/>
      <c r="L86" s="817"/>
      <c r="M86" s="818"/>
      <c r="N86" s="58">
        <f>L83+L84+L85</f>
        <v>1057.0585959023249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4580.5872489100739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101335.49648286722</v>
      </c>
      <c r="L36" s="279"/>
      <c r="M36" s="280">
        <v>600</v>
      </c>
      <c r="N36" s="281">
        <f>K36/M36</f>
        <v>168.89249413811203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600</v>
      </c>
      <c r="N37" s="281">
        <f>K37/M37</f>
        <v>108.53165858366509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278.06249278685334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838</v>
      </c>
      <c r="B48" s="49" t="str">
        <f>VLOOKUP(A48,MATERIALES!A5:D373,3,FALSE)</f>
        <v>Agregado tipo LA 10 (lechadas)</v>
      </c>
      <c r="C48" s="290"/>
      <c r="D48" s="290"/>
      <c r="E48" s="290"/>
      <c r="F48" s="290"/>
      <c r="G48" s="290"/>
      <c r="H48" s="290"/>
      <c r="I48" s="277"/>
      <c r="J48" s="233" t="str">
        <f ca="1">VLOOKUP(A48,MATERIALES!A4:D640,2,FALSE)</f>
        <v>m3</v>
      </c>
      <c r="K48" s="416">
        <v>9.4999999999999998E-3</v>
      </c>
      <c r="L48" s="276"/>
      <c r="M48" s="411">
        <f>VLOOKUP(A48,MATERIALES!A5:D396,4,FALSE)</f>
        <v>65602.930946076842</v>
      </c>
      <c r="N48" s="281">
        <f>K48*M48</f>
        <v>623.22784398773001</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1603.5439431708103</v>
      </c>
      <c r="N49" s="281">
        <f>K49*M49</f>
        <v>2262.1996178282207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2885.4274618159507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3">
        <f>VLOOKUP(A58,TRANSPORTE!A5:D117,4,FALSE)</f>
        <v>1313</v>
      </c>
      <c r="M58" s="904"/>
      <c r="N58" s="296">
        <f>K58*L58</f>
        <v>12.4735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12.4735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3239.7974611104291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647.95949222208583</v>
      </c>
      <c r="M83" s="852"/>
      <c r="N83" s="57"/>
    </row>
    <row r="84" spans="1:14">
      <c r="B84" s="95" t="s">
        <v>1057</v>
      </c>
      <c r="C84" s="96"/>
      <c r="D84" s="96"/>
      <c r="E84" s="96"/>
      <c r="F84" s="96"/>
      <c r="G84" s="96"/>
      <c r="H84" s="96"/>
      <c r="I84" s="93"/>
      <c r="J84" s="94"/>
      <c r="K84" s="313">
        <v>0.05</v>
      </c>
      <c r="L84" s="851">
        <f>N78*K84</f>
        <v>161.98987305552146</v>
      </c>
      <c r="M84" s="852"/>
      <c r="N84" s="57"/>
    </row>
    <row r="85" spans="1:14" ht="15" thickBot="1">
      <c r="B85" s="97" t="s">
        <v>1058</v>
      </c>
      <c r="C85" s="98"/>
      <c r="D85" s="98"/>
      <c r="E85" s="98"/>
      <c r="F85" s="98"/>
      <c r="G85" s="98"/>
      <c r="H85" s="98"/>
      <c r="I85" s="99"/>
      <c r="J85" s="100"/>
      <c r="K85" s="314">
        <v>0.05</v>
      </c>
      <c r="L85" s="853">
        <f>N78*K85</f>
        <v>161.98987305552146</v>
      </c>
      <c r="M85" s="854"/>
      <c r="N85" s="57"/>
    </row>
    <row r="86" spans="1:14" ht="15" thickBot="1">
      <c r="B86" s="816" t="s">
        <v>1037</v>
      </c>
      <c r="C86" s="817"/>
      <c r="D86" s="817"/>
      <c r="E86" s="817"/>
      <c r="F86" s="817"/>
      <c r="G86" s="817"/>
      <c r="H86" s="817"/>
      <c r="I86" s="817"/>
      <c r="J86" s="817"/>
      <c r="K86" s="817"/>
      <c r="L86" s="817"/>
      <c r="M86" s="818"/>
      <c r="N86" s="58">
        <f>L83+L84+L85</f>
        <v>971.93923833312874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4211.7366994435579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101335.49648286722</v>
      </c>
      <c r="L36" s="279"/>
      <c r="M36" s="280">
        <v>600</v>
      </c>
      <c r="N36" s="281">
        <f>K36/M36</f>
        <v>168.89249413811203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600</v>
      </c>
      <c r="N37" s="281">
        <f>K37/M37</f>
        <v>108.53165858366509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278.06249278685334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839</v>
      </c>
      <c r="B48" s="49" t="str">
        <f>VLOOKUP(A48,MATERIALES!A5:D373,3,FALSE)</f>
        <v>Agregado tipo LA 5 (lechadas)</v>
      </c>
      <c r="C48" s="290"/>
      <c r="D48" s="290"/>
      <c r="E48" s="290"/>
      <c r="F48" s="290"/>
      <c r="G48" s="290"/>
      <c r="H48" s="290"/>
      <c r="I48" s="277"/>
      <c r="J48" s="233" t="str">
        <f ca="1">VLOOKUP(A48,MATERIALES!A4:D640,2,FALSE)</f>
        <v>m3</v>
      </c>
      <c r="K48" s="416">
        <v>9.4999999999999998E-3</v>
      </c>
      <c r="L48" s="276"/>
      <c r="M48" s="411">
        <f>VLOOKUP(A48,MATERIALES!A5:D396,4,FALSE)</f>
        <v>65602.930946076842</v>
      </c>
      <c r="N48" s="281">
        <f>K48*M48</f>
        <v>623.22784398773001</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1603.5439431708103</v>
      </c>
      <c r="N49" s="281">
        <f>K49*M49</f>
        <v>2742.0601428220857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SUM(N48:N53)</f>
        <v>3365.2879868098157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3">
        <f>VLOOKUP(A59,TRANSPORTE!A5:D117,4,FALSE)</f>
        <v>1313</v>
      </c>
      <c r="M59" s="904"/>
      <c r="N59" s="296">
        <f>K59*L59</f>
        <v>12.4735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12.4735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3719.6579861042942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743.93159722085886</v>
      </c>
      <c r="M83" s="852"/>
      <c r="N83" s="57"/>
    </row>
    <row r="84" spans="1:14">
      <c r="B84" s="95" t="s">
        <v>1057</v>
      </c>
      <c r="C84" s="96"/>
      <c r="D84" s="96"/>
      <c r="E84" s="96"/>
      <c r="F84" s="96"/>
      <c r="G84" s="96"/>
      <c r="H84" s="96"/>
      <c r="I84" s="93"/>
      <c r="J84" s="94"/>
      <c r="K84" s="313">
        <v>0.05</v>
      </c>
      <c r="L84" s="851">
        <f>N78*K84</f>
        <v>185.98289930521472</v>
      </c>
      <c r="M84" s="852"/>
      <c r="N84" s="57"/>
    </row>
    <row r="85" spans="1:14" ht="15" thickBot="1">
      <c r="B85" s="97" t="s">
        <v>1058</v>
      </c>
      <c r="C85" s="98"/>
      <c r="D85" s="98"/>
      <c r="E85" s="98"/>
      <c r="F85" s="98"/>
      <c r="G85" s="98"/>
      <c r="H85" s="98"/>
      <c r="I85" s="99"/>
      <c r="J85" s="100"/>
      <c r="K85" s="314">
        <v>0.05</v>
      </c>
      <c r="L85" s="853">
        <f>N78*K85</f>
        <v>185.98289930521472</v>
      </c>
      <c r="M85" s="854"/>
      <c r="N85" s="57"/>
    </row>
    <row r="86" spans="1:14" ht="15" thickBot="1">
      <c r="B86" s="816" t="s">
        <v>1037</v>
      </c>
      <c r="C86" s="817"/>
      <c r="D86" s="817"/>
      <c r="E86" s="817"/>
      <c r="F86" s="817"/>
      <c r="G86" s="817"/>
      <c r="H86" s="817"/>
      <c r="I86" s="817"/>
      <c r="J86" s="817"/>
      <c r="K86" s="817"/>
      <c r="L86" s="817"/>
      <c r="M86" s="818"/>
      <c r="N86" s="58">
        <f>L83+L84+L85</f>
        <v>1115.8973958312883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4835.5553819355828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101335.49648286722</v>
      </c>
      <c r="L36" s="279"/>
      <c r="M36" s="280">
        <v>600</v>
      </c>
      <c r="N36" s="281">
        <f>K36/M36</f>
        <v>168.89249413811203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600</v>
      </c>
      <c r="N37" s="281">
        <f>K37/M37</f>
        <v>108.53165858366509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278.06249278685334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840</v>
      </c>
      <c r="B48" s="49" t="str">
        <f>VLOOKUP(A48,MATERIALES!A5:D373,3,FALSE)</f>
        <v>Agregado tipo LA 4 (lechadas)</v>
      </c>
      <c r="C48" s="290"/>
      <c r="D48" s="290"/>
      <c r="E48" s="290"/>
      <c r="F48" s="290"/>
      <c r="G48" s="290"/>
      <c r="H48" s="290"/>
      <c r="I48" s="277"/>
      <c r="J48" s="233" t="str">
        <f ca="1">VLOOKUP(A48,MATERIALES!A4:D640,2,FALSE)</f>
        <v>m3</v>
      </c>
      <c r="K48" s="418">
        <v>4.7499999999999999E-3</v>
      </c>
      <c r="L48" s="276"/>
      <c r="M48" s="411">
        <f>VLOOKUP(A48,MATERIALES!A5:D396,4,FALSE)</f>
        <v>65602.930946076842</v>
      </c>
      <c r="N48" s="281">
        <f>K48*M48</f>
        <v>311.61392199386501</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1603.5439431708103</v>
      </c>
      <c r="N49" s="281">
        <f>K49*M49</f>
        <v>1713.7875892638033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2025.4015112576683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3">
        <f>VLOOKUP(A58,TRANSPORTE!A5:D117,4,FALSE)</f>
        <v>1313</v>
      </c>
      <c r="M58" s="904"/>
      <c r="N58" s="296">
        <f>K58*L58</f>
        <v>6.2367499999999998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6.2367499999999998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2373.5347605521465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474.70695211042931</v>
      </c>
      <c r="M83" s="852"/>
      <c r="N83" s="57"/>
    </row>
    <row r="84" spans="1:14">
      <c r="B84" s="95" t="s">
        <v>1057</v>
      </c>
      <c r="C84" s="96"/>
      <c r="D84" s="96"/>
      <c r="E84" s="96"/>
      <c r="F84" s="96"/>
      <c r="G84" s="96"/>
      <c r="H84" s="96"/>
      <c r="I84" s="93"/>
      <c r="J84" s="94"/>
      <c r="K84" s="313">
        <v>0.05</v>
      </c>
      <c r="L84" s="851">
        <f>N78*K84</f>
        <v>118.67673802760733</v>
      </c>
      <c r="M84" s="852"/>
      <c r="N84" s="57"/>
    </row>
    <row r="85" spans="1:14" ht="15" thickBot="1">
      <c r="B85" s="97" t="s">
        <v>1058</v>
      </c>
      <c r="C85" s="98"/>
      <c r="D85" s="98"/>
      <c r="E85" s="98"/>
      <c r="F85" s="98"/>
      <c r="G85" s="98"/>
      <c r="H85" s="98"/>
      <c r="I85" s="99"/>
      <c r="J85" s="100"/>
      <c r="K85" s="314">
        <v>0.05</v>
      </c>
      <c r="L85" s="853">
        <f>N78*K85</f>
        <v>118.67673802760733</v>
      </c>
      <c r="M85" s="854"/>
      <c r="N85" s="57"/>
    </row>
    <row r="86" spans="1:14" ht="15" thickBot="1">
      <c r="B86" s="816" t="s">
        <v>1037</v>
      </c>
      <c r="C86" s="817"/>
      <c r="D86" s="817"/>
      <c r="E86" s="817"/>
      <c r="F86" s="817"/>
      <c r="G86" s="817"/>
      <c r="H86" s="817"/>
      <c r="I86" s="817"/>
      <c r="J86" s="817"/>
      <c r="K86" s="817"/>
      <c r="L86" s="817"/>
      <c r="M86" s="818"/>
      <c r="N86" s="58">
        <f>L83+L84+L85</f>
        <v>712.060428165644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3085.5951887177907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101335.49648286722</v>
      </c>
      <c r="L36" s="279"/>
      <c r="M36" s="280">
        <v>600</v>
      </c>
      <c r="N36" s="281">
        <f>K36/M36</f>
        <v>168.89249413811203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600</v>
      </c>
      <c r="N37" s="281">
        <f>K37/M37</f>
        <v>108.53165858366509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278.06249278685334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837</v>
      </c>
      <c r="B48" s="49" t="str">
        <f>VLOOKUP(A48,MATERIALES!A5:D373,3,FALSE)</f>
        <v>Agregado tipo LA 13 (lechadas)</v>
      </c>
      <c r="C48" s="290"/>
      <c r="D48" s="290"/>
      <c r="E48" s="290"/>
      <c r="F48" s="290"/>
      <c r="G48" s="290"/>
      <c r="H48" s="290"/>
      <c r="I48" s="277"/>
      <c r="J48" s="233" t="str">
        <f ca="1">VLOOKUP(A48,MATERIALES!A4:D640,2,FALSE)</f>
        <v>m3</v>
      </c>
      <c r="K48" s="416">
        <v>1.2500000000000001E-2</v>
      </c>
      <c r="L48" s="276"/>
      <c r="M48" s="411">
        <f>VLOOKUP(A48,MATERIALES!A5:D396,4,FALSE)</f>
        <v>65602.930946076842</v>
      </c>
      <c r="N48" s="281">
        <f>K48*M48</f>
        <v>820.03663682596061</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1967.499177268324</v>
      </c>
      <c r="N49" s="281">
        <f>K49*M49</f>
        <v>2877.4675467549241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3697.5041835808847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3">
        <f>VLOOKUP(A58,TRANSPORTE!A5:D117,4,FALSE)</f>
        <v>1313</v>
      </c>
      <c r="M58" s="904"/>
      <c r="N58" s="296">
        <f>K58*L58</f>
        <v>16.412500000000001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16.412500000000001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4055.8131828753631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811.16263657507261</v>
      </c>
      <c r="M83" s="852"/>
      <c r="N83" s="57"/>
    </row>
    <row r="84" spans="1:14">
      <c r="B84" s="95" t="s">
        <v>1057</v>
      </c>
      <c r="C84" s="96"/>
      <c r="D84" s="96"/>
      <c r="E84" s="96"/>
      <c r="F84" s="96"/>
      <c r="G84" s="96"/>
      <c r="H84" s="96"/>
      <c r="I84" s="93"/>
      <c r="J84" s="94"/>
      <c r="K84" s="313">
        <v>0.05</v>
      </c>
      <c r="L84" s="851">
        <f>N78*K84</f>
        <v>202.79065914376815</v>
      </c>
      <c r="M84" s="852"/>
      <c r="N84" s="57"/>
    </row>
    <row r="85" spans="1:14" ht="15" thickBot="1">
      <c r="B85" s="97" t="s">
        <v>1058</v>
      </c>
      <c r="C85" s="98"/>
      <c r="D85" s="98"/>
      <c r="E85" s="98"/>
      <c r="F85" s="98"/>
      <c r="G85" s="98"/>
      <c r="H85" s="98"/>
      <c r="I85" s="99"/>
      <c r="J85" s="100"/>
      <c r="K85" s="314">
        <v>0.05</v>
      </c>
      <c r="L85" s="853">
        <f>N78*K85</f>
        <v>202.79065914376815</v>
      </c>
      <c r="M85" s="854"/>
      <c r="N85" s="57"/>
    </row>
    <row r="86" spans="1:14" ht="15" thickBot="1">
      <c r="B86" s="816" t="s">
        <v>1037</v>
      </c>
      <c r="C86" s="817"/>
      <c r="D86" s="817"/>
      <c r="E86" s="817"/>
      <c r="F86" s="817"/>
      <c r="G86" s="817"/>
      <c r="H86" s="817"/>
      <c r="I86" s="817"/>
      <c r="J86" s="817"/>
      <c r="K86" s="817"/>
      <c r="L86" s="817"/>
      <c r="M86" s="818"/>
      <c r="N86" s="58">
        <f>L83+L84+L85</f>
        <v>1216.7439548626089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5272.557137737972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topLeftCell="A43"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101335.49648286722</v>
      </c>
      <c r="L36" s="279"/>
      <c r="M36" s="280">
        <v>600</v>
      </c>
      <c r="N36" s="281">
        <f>K36/M36</f>
        <v>168.89249413811203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600</v>
      </c>
      <c r="N37" s="281">
        <f>K37/M37</f>
        <v>108.53165858366509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278.06249278685334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838</v>
      </c>
      <c r="B48" s="49" t="str">
        <f>VLOOKUP(A48,MATERIALES!A5:D373,3,FALSE)</f>
        <v>Agregado tipo LA 10 (lechadas)</v>
      </c>
      <c r="C48" s="290"/>
      <c r="D48" s="290"/>
      <c r="E48" s="290"/>
      <c r="F48" s="290"/>
      <c r="G48" s="290"/>
      <c r="H48" s="290"/>
      <c r="I48" s="277"/>
      <c r="J48" s="233" t="str">
        <f ca="1">VLOOKUP(A48,MATERIALES!A4:D640,2,FALSE)</f>
        <v>m3</v>
      </c>
      <c r="K48" s="416">
        <v>9.4999999999999998E-3</v>
      </c>
      <c r="L48" s="276"/>
      <c r="M48" s="411">
        <f>VLOOKUP(A48,MATERIALES!A5:D396,4,FALSE)</f>
        <v>65602.930946076842</v>
      </c>
      <c r="N48" s="281">
        <f>K48*M48</f>
        <v>623.22784398773001</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1967.499177268324</v>
      </c>
      <c r="N49" s="281">
        <f>K49*M49</f>
        <v>2775.6494643312881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3398.8773083190181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3">
        <f>VLOOKUP(A58,TRANSPORTE!A5:D117,4,FALSE)</f>
        <v>1313</v>
      </c>
      <c r="M58" s="904"/>
      <c r="N58" s="296">
        <f>K58*L58</f>
        <v>12.4735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12.4735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3753.2473076134966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750.64946152269931</v>
      </c>
      <c r="M83" s="852"/>
      <c r="N83" s="57"/>
    </row>
    <row r="84" spans="1:14">
      <c r="B84" s="95" t="s">
        <v>1057</v>
      </c>
      <c r="C84" s="96"/>
      <c r="D84" s="96"/>
      <c r="E84" s="96"/>
      <c r="F84" s="96"/>
      <c r="G84" s="96"/>
      <c r="H84" s="96"/>
      <c r="I84" s="93"/>
      <c r="J84" s="94"/>
      <c r="K84" s="313">
        <v>0.05</v>
      </c>
      <c r="L84" s="851">
        <f>N78*K84</f>
        <v>187.66236538067483</v>
      </c>
      <c r="M84" s="852"/>
      <c r="N84" s="57"/>
    </row>
    <row r="85" spans="1:14" ht="15" thickBot="1">
      <c r="B85" s="97" t="s">
        <v>1058</v>
      </c>
      <c r="C85" s="98"/>
      <c r="D85" s="98"/>
      <c r="E85" s="98"/>
      <c r="F85" s="98"/>
      <c r="G85" s="98"/>
      <c r="H85" s="98"/>
      <c r="I85" s="99"/>
      <c r="J85" s="100"/>
      <c r="K85" s="314">
        <v>0.05</v>
      </c>
      <c r="L85" s="853">
        <f>N78*K85</f>
        <v>187.66236538067483</v>
      </c>
      <c r="M85" s="854"/>
      <c r="N85" s="57"/>
    </row>
    <row r="86" spans="1:14" ht="15" thickBot="1">
      <c r="B86" s="816" t="s">
        <v>1037</v>
      </c>
      <c r="C86" s="817"/>
      <c r="D86" s="817"/>
      <c r="E86" s="817"/>
      <c r="F86" s="817"/>
      <c r="G86" s="817"/>
      <c r="H86" s="817"/>
      <c r="I86" s="817"/>
      <c r="J86" s="817"/>
      <c r="K86" s="817"/>
      <c r="L86" s="817"/>
      <c r="M86" s="818"/>
      <c r="N86" s="58">
        <f>L83+L84+L85</f>
        <v>1125.974192284049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4879.2214998975451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101335.49648286722</v>
      </c>
      <c r="L36" s="279"/>
      <c r="M36" s="280">
        <v>600</v>
      </c>
      <c r="N36" s="281">
        <f>K36/M36</f>
        <v>168.89249413811203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600</v>
      </c>
      <c r="N37" s="281">
        <f>K37/M37</f>
        <v>108.53165858366509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278.06249278685334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839</v>
      </c>
      <c r="B48" s="49" t="str">
        <f>VLOOKUP(A48,MATERIALES!A5:D373,3,FALSE)</f>
        <v>Agregado tipo LA 5 (lechadas)</v>
      </c>
      <c r="C48" s="290"/>
      <c r="D48" s="290"/>
      <c r="E48" s="290"/>
      <c r="F48" s="290"/>
      <c r="G48" s="290"/>
      <c r="H48" s="290"/>
      <c r="I48" s="277"/>
      <c r="J48" s="233" t="str">
        <f ca="1">VLOOKUP(A48,MATERIALES!A4:D640,2,FALSE)</f>
        <v>m3</v>
      </c>
      <c r="K48" s="416">
        <v>9.4999999999999998E-3</v>
      </c>
      <c r="L48" s="276"/>
      <c r="M48" s="411">
        <f>VLOOKUP(A48,MATERIALES!A5:D396,4,FALSE)</f>
        <v>65602.930946076842</v>
      </c>
      <c r="N48" s="281">
        <f>K48*M48</f>
        <v>623.22784398773001</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1967.499177268324</v>
      </c>
      <c r="N49" s="281">
        <f>K49*M49</f>
        <v>3364.423593128834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3987.651437116564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3">
        <f>VLOOKUP(A58,TRANSPORTE!A5:D117,4,FALSE)</f>
        <v>1313</v>
      </c>
      <c r="M58" s="904"/>
      <c r="N58" s="296">
        <f>K58*L58</f>
        <v>12.4735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12.4735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4342.0214364110425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868.40428728220854</v>
      </c>
      <c r="M83" s="852"/>
      <c r="N83" s="57"/>
    </row>
    <row r="84" spans="1:14">
      <c r="B84" s="95" t="s">
        <v>1057</v>
      </c>
      <c r="C84" s="96"/>
      <c r="D84" s="96"/>
      <c r="E84" s="96"/>
      <c r="F84" s="96"/>
      <c r="G84" s="96"/>
      <c r="H84" s="96"/>
      <c r="I84" s="93"/>
      <c r="J84" s="94"/>
      <c r="K84" s="313">
        <v>0.05</v>
      </c>
      <c r="L84" s="851">
        <f>N78*K84</f>
        <v>217.10107182055214</v>
      </c>
      <c r="M84" s="852"/>
      <c r="N84" s="57"/>
    </row>
    <row r="85" spans="1:14" ht="15" thickBot="1">
      <c r="B85" s="97" t="s">
        <v>1058</v>
      </c>
      <c r="C85" s="98"/>
      <c r="D85" s="98"/>
      <c r="E85" s="98"/>
      <c r="F85" s="98"/>
      <c r="G85" s="98"/>
      <c r="H85" s="98"/>
      <c r="I85" s="99"/>
      <c r="J85" s="100"/>
      <c r="K85" s="314">
        <v>0.05</v>
      </c>
      <c r="L85" s="853">
        <f>N78*K85</f>
        <v>217.10107182055214</v>
      </c>
      <c r="M85" s="854"/>
      <c r="N85" s="57"/>
    </row>
    <row r="86" spans="1:14" ht="15" thickBot="1">
      <c r="B86" s="816" t="s">
        <v>1037</v>
      </c>
      <c r="C86" s="817"/>
      <c r="D86" s="817"/>
      <c r="E86" s="817"/>
      <c r="F86" s="817"/>
      <c r="G86" s="817"/>
      <c r="H86" s="817"/>
      <c r="I86" s="817"/>
      <c r="J86" s="817"/>
      <c r="K86" s="817"/>
      <c r="L86" s="817"/>
      <c r="M86" s="818"/>
      <c r="N86" s="58">
        <f>L83+L84+L85</f>
        <v>1302.6064309233127</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5644.627867334355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136</v>
      </c>
      <c r="B36" s="865" t="str">
        <f>VLOOKUP(A36,EQUIPOS!A6:D154,3,FALSE)</f>
        <v>Camión de Slurry</v>
      </c>
      <c r="C36" s="866"/>
      <c r="D36" s="866"/>
      <c r="E36" s="866"/>
      <c r="F36" s="866"/>
      <c r="G36" s="866"/>
      <c r="H36" s="867"/>
      <c r="I36" s="276"/>
      <c r="J36" s="277"/>
      <c r="K36" s="278">
        <f>VLOOKUP(A36,EQUIPOS!A6:D163,4,FALSE)</f>
        <v>101335.49648286722</v>
      </c>
      <c r="L36" s="279"/>
      <c r="M36" s="280">
        <v>600</v>
      </c>
      <c r="N36" s="281">
        <f>K36/M36</f>
        <v>168.89249413811203</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600</v>
      </c>
      <c r="N37" s="281">
        <f>K37/M37</f>
        <v>108.53165858366509</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N76*M41</f>
        <v>0.63834006507624996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278.06249278685334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840</v>
      </c>
      <c r="B48" s="49" t="str">
        <f>VLOOKUP(A48,MATERIALES!A5:D373,3,FALSE)</f>
        <v>Agregado tipo LA 4 (lechadas)</v>
      </c>
      <c r="C48" s="290"/>
      <c r="D48" s="290"/>
      <c r="E48" s="290"/>
      <c r="F48" s="290"/>
      <c r="G48" s="290"/>
      <c r="H48" s="290"/>
      <c r="I48" s="277"/>
      <c r="J48" s="233" t="str">
        <f ca="1">VLOOKUP(A48,MATERIALES!A4:D640,2,FALSE)</f>
        <v>m3</v>
      </c>
      <c r="K48" s="418">
        <v>4.7499999999999999E-3</v>
      </c>
      <c r="L48" s="276"/>
      <c r="M48" s="411">
        <f>VLOOKUP(A48,MATERIALES!A5:D396,4,FALSE)</f>
        <v>65602.930946076842</v>
      </c>
      <c r="N48" s="281">
        <f>K48*M48</f>
        <v>311.61392199386501</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1967.499177268324</v>
      </c>
      <c r="N49" s="281">
        <f>K49*M49</f>
        <v>2102.7647457055209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2414.3786676993859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3">
        <f>VLOOKUP(A58,TRANSPORTE!A5:D117,4,FALSE)</f>
        <v>1313</v>
      </c>
      <c r="M58" s="904"/>
      <c r="N58" s="296">
        <f>K58*L58</f>
        <v>6.2367499999999998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6.2367499999999998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SUM(N69:N75)</f>
        <v>63.834006507624991</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N43+N53+N64+N76</f>
        <v>2762.5119169938644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552.50238339877285</v>
      </c>
      <c r="M83" s="852"/>
      <c r="N83" s="57"/>
    </row>
    <row r="84" spans="1:14">
      <c r="B84" s="95" t="s">
        <v>1057</v>
      </c>
      <c r="C84" s="96"/>
      <c r="D84" s="96"/>
      <c r="E84" s="96"/>
      <c r="F84" s="96"/>
      <c r="G84" s="96"/>
      <c r="H84" s="96"/>
      <c r="I84" s="93"/>
      <c r="J84" s="94"/>
      <c r="K84" s="313">
        <v>0.05</v>
      </c>
      <c r="L84" s="851">
        <f>N78*K84</f>
        <v>138.12559584969321</v>
      </c>
      <c r="M84" s="852"/>
      <c r="N84" s="57"/>
    </row>
    <row r="85" spans="1:14" ht="15" thickBot="1">
      <c r="B85" s="97" t="s">
        <v>1058</v>
      </c>
      <c r="C85" s="98"/>
      <c r="D85" s="98"/>
      <c r="E85" s="98"/>
      <c r="F85" s="98"/>
      <c r="G85" s="98"/>
      <c r="H85" s="98"/>
      <c r="I85" s="99"/>
      <c r="J85" s="100"/>
      <c r="K85" s="314">
        <v>0.05</v>
      </c>
      <c r="L85" s="853">
        <f>N78*K85</f>
        <v>138.12559584969321</v>
      </c>
      <c r="M85" s="854"/>
      <c r="N85" s="57"/>
    </row>
    <row r="86" spans="1:14" ht="15" thickBot="1">
      <c r="B86" s="816" t="s">
        <v>1037</v>
      </c>
      <c r="C86" s="817"/>
      <c r="D86" s="817"/>
      <c r="E86" s="817"/>
      <c r="F86" s="817"/>
      <c r="G86" s="817"/>
      <c r="H86" s="817"/>
      <c r="I86" s="817"/>
      <c r="J86" s="817"/>
      <c r="K86" s="817"/>
      <c r="L86" s="817"/>
      <c r="M86" s="818"/>
      <c r="N86" s="58">
        <f>L83+L84+L85</f>
        <v>828.75357509815933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3591.2654920920236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290</v>
      </c>
      <c r="B37" s="865" t="str">
        <f>VLOOKUP(A37,EQUIPOS!A7:D154,3,FALSE)</f>
        <v>Planta trituradora</v>
      </c>
      <c r="C37" s="866"/>
      <c r="D37" s="866"/>
      <c r="E37" s="866"/>
      <c r="F37" s="866"/>
      <c r="G37" s="866"/>
      <c r="H37" s="867"/>
      <c r="I37" s="276"/>
      <c r="J37" s="277"/>
      <c r="K37" s="278">
        <f>VLOOKUP(A37,EQUIPOS!A7:D164,4,FALSE)</f>
        <v>460562.08868081728</v>
      </c>
      <c r="L37" s="279"/>
      <c r="M37" s="280">
        <v>30</v>
      </c>
      <c r="N37" s="281">
        <f t="shared" ref="N37:N43" si="0">K37/M37</f>
        <v>15352.069622693909</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109314.17524429967</v>
      </c>
      <c r="L38" s="279"/>
      <c r="M38" s="280">
        <v>9</v>
      </c>
      <c r="N38" s="281">
        <f t="shared" si="0"/>
        <v>12146.019471588852</v>
      </c>
    </row>
    <row r="39" spans="1:14">
      <c r="A39" t="s">
        <v>173</v>
      </c>
      <c r="B39" s="865" t="str">
        <f>VLOOKUP(A39,EQUIPOS!A9:D154,3,FALSE)</f>
        <v>Compactador neumático de Potencia 70 HP, peso de 13 ton</v>
      </c>
      <c r="C39" s="866"/>
      <c r="D39" s="866"/>
      <c r="E39" s="866"/>
      <c r="F39" s="866"/>
      <c r="G39" s="866"/>
      <c r="H39" s="867"/>
      <c r="I39" s="276"/>
      <c r="J39" s="277"/>
      <c r="K39" s="278">
        <f>VLOOKUP(A39,EQUIPOS!A9:D166,4,FALSE)</f>
        <v>129683.15564525071</v>
      </c>
      <c r="L39" s="279"/>
      <c r="M39" s="280">
        <v>9</v>
      </c>
      <c r="N39" s="281">
        <f t="shared" si="0"/>
        <v>14409.239516138967</v>
      </c>
    </row>
    <row r="40" spans="1:14">
      <c r="A40" t="s">
        <v>286</v>
      </c>
      <c r="B40" s="865" t="str">
        <f>VLOOKUP(A40,EQUIPOS!A10:D154,3,FALSE)</f>
        <v>Planta de asfalto en frio</v>
      </c>
      <c r="C40" s="866"/>
      <c r="D40" s="866"/>
      <c r="E40" s="866"/>
      <c r="F40" s="866"/>
      <c r="G40" s="866"/>
      <c r="H40" s="867"/>
      <c r="I40" s="276"/>
      <c r="J40" s="277"/>
      <c r="K40" s="278">
        <f>VLOOKUP(A40,EQUIPOS!A10:D167,4,FALSE)</f>
        <v>233999.27510360343</v>
      </c>
      <c r="L40" s="279"/>
      <c r="M40" s="280">
        <v>9</v>
      </c>
      <c r="N40" s="281">
        <f t="shared" si="0"/>
        <v>25999.919455955936</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9</v>
      </c>
      <c r="N42" s="281">
        <f t="shared" si="0"/>
        <v>25106.234976214611</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9</v>
      </c>
      <c r="N43" s="281">
        <f t="shared" si="0"/>
        <v>8772.1251739252821</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N77*M46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114728.70752936968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 ca="1">VLOOKUP(A53,MATERIALES!A4:D640,2,FALSE)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38.168724178170329</v>
      </c>
      <c r="N54" s="281">
        <f>K54*M54</f>
        <v>954.2181044542582</v>
      </c>
    </row>
    <row r="55" spans="1:14" ht="15" thickBot="1">
      <c r="B55" s="49"/>
      <c r="C55" s="290"/>
      <c r="D55" s="290"/>
      <c r="E55" s="290"/>
      <c r="F55" s="290"/>
      <c r="G55" s="290"/>
      <c r="H55" s="290"/>
      <c r="I55" s="277"/>
      <c r="J55" s="233"/>
      <c r="K55" s="291"/>
      <c r="L55" s="276"/>
      <c r="M55" s="292"/>
      <c r="N55" s="293"/>
    </row>
    <row r="56" spans="1:14" ht="15" thickBot="1">
      <c r="B56" s="816" t="s">
        <v>1037</v>
      </c>
      <c r="C56" s="817"/>
      <c r="D56" s="817"/>
      <c r="E56" s="817"/>
      <c r="F56" s="817"/>
      <c r="G56" s="817"/>
      <c r="H56" s="817"/>
      <c r="I56" s="817"/>
      <c r="J56" s="817"/>
      <c r="K56" s="817"/>
      <c r="L56" s="817"/>
      <c r="M56" s="818"/>
      <c r="N56" s="403">
        <f>SUM(N53:N55)</f>
        <v>37109.386800408793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3">
        <f>VLOOKUP(A61,TRANSPORTE!A5:D117,4,FALSE)</f>
        <v>1313</v>
      </c>
      <c r="M61" s="904"/>
      <c r="N61" s="296">
        <f>K61*L61</f>
        <v>1641.25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3">
        <f>VLOOKUP(A62,TRANSPORTE!A6:D117,4,FALSE)</f>
        <v>1313</v>
      </c>
      <c r="M62" s="904"/>
      <c r="N62" s="296">
        <f>K62*L62</f>
        <v>1838.1999999999998</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3479.45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SUM(N72:N76)</f>
        <v>9220.4676066569446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N48+N56+N67+N77</f>
        <v>164538.01193643545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32907.602387287094</v>
      </c>
      <c r="M84" s="852"/>
      <c r="N84" s="57"/>
    </row>
    <row r="85" spans="1:14">
      <c r="B85" s="95" t="s">
        <v>1057</v>
      </c>
      <c r="C85" s="96"/>
      <c r="D85" s="96"/>
      <c r="E85" s="96"/>
      <c r="F85" s="96"/>
      <c r="G85" s="96"/>
      <c r="H85" s="96"/>
      <c r="I85" s="93"/>
      <c r="J85" s="94"/>
      <c r="K85" s="313">
        <v>0.05</v>
      </c>
      <c r="L85" s="851">
        <f>N79*K85</f>
        <v>8226.9005968217734</v>
      </c>
      <c r="M85" s="852"/>
      <c r="N85" s="57"/>
    </row>
    <row r="86" spans="1:14" ht="15" thickBot="1">
      <c r="B86" s="97" t="s">
        <v>1058</v>
      </c>
      <c r="C86" s="98"/>
      <c r="D86" s="98"/>
      <c r="E86" s="98"/>
      <c r="F86" s="98"/>
      <c r="G86" s="98"/>
      <c r="H86" s="98"/>
      <c r="I86" s="99"/>
      <c r="J86" s="100"/>
      <c r="K86" s="314">
        <v>0.05</v>
      </c>
      <c r="L86" s="853">
        <f>N79*K86</f>
        <v>8226.9005968217734</v>
      </c>
      <c r="M86" s="854"/>
      <c r="N86" s="57"/>
    </row>
    <row r="87" spans="1:14" ht="15" thickBot="1">
      <c r="B87" s="816" t="s">
        <v>1037</v>
      </c>
      <c r="C87" s="817"/>
      <c r="D87" s="817"/>
      <c r="E87" s="817"/>
      <c r="F87" s="817"/>
      <c r="G87" s="817"/>
      <c r="H87" s="817"/>
      <c r="I87" s="817"/>
      <c r="J87" s="817"/>
      <c r="K87" s="817"/>
      <c r="L87" s="817"/>
      <c r="M87" s="818"/>
      <c r="N87" s="58">
        <f>L84+L85+L86</f>
        <v>49361.403580930644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213899.41551736608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9" t="s">
        <v>2324</v>
      </c>
      <c r="C106" s="820"/>
      <c r="D106" s="820"/>
      <c r="E106" s="820"/>
      <c r="F106" s="820"/>
      <c r="G106" s="820"/>
      <c r="H106" s="820"/>
      <c r="I106" s="820"/>
      <c r="J106" s="820"/>
      <c r="K106" s="820"/>
      <c r="L106" s="820"/>
      <c r="M106" s="820"/>
      <c r="N106" s="821"/>
    </row>
    <row r="107" spans="2:14" ht="15" customHeight="1">
      <c r="B107" s="819"/>
      <c r="C107" s="820"/>
      <c r="D107" s="820"/>
      <c r="E107" s="820"/>
      <c r="F107" s="820"/>
      <c r="G107" s="820"/>
      <c r="H107" s="820"/>
      <c r="I107" s="820"/>
      <c r="J107" s="820"/>
      <c r="K107" s="820"/>
      <c r="L107" s="820"/>
      <c r="M107" s="820"/>
      <c r="N107" s="821"/>
    </row>
    <row r="108" spans="2:14" ht="30" customHeight="1">
      <c r="B108" s="822" t="s">
        <v>2325</v>
      </c>
      <c r="C108" s="823"/>
      <c r="D108" s="823"/>
      <c r="E108" s="823"/>
      <c r="F108" s="823"/>
      <c r="G108" s="823"/>
      <c r="H108" s="823"/>
      <c r="I108" s="823"/>
      <c r="J108" s="823"/>
      <c r="K108" s="823"/>
      <c r="L108" s="823"/>
      <c r="M108" s="823"/>
      <c r="N108" s="824"/>
    </row>
    <row r="109" spans="2:14">
      <c r="B109" s="822"/>
      <c r="C109" s="823"/>
      <c r="D109" s="823"/>
      <c r="E109" s="823"/>
      <c r="F109" s="823"/>
      <c r="G109" s="823"/>
      <c r="H109" s="823"/>
      <c r="I109" s="823"/>
      <c r="J109" s="823"/>
      <c r="K109" s="823"/>
      <c r="L109" s="823"/>
      <c r="M109" s="823"/>
      <c r="N109" s="82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2"/>
      <c r="K119" s="882"/>
      <c r="L119" s="882"/>
      <c r="M119" s="882"/>
      <c r="N119" s="883"/>
    </row>
    <row r="120" spans="2:14" ht="15" thickBot="1">
      <c r="B120" s="270" t="s">
        <v>2327</v>
      </c>
      <c r="C120" s="402"/>
      <c r="D120" s="402"/>
      <c r="E120" s="63"/>
      <c r="F120" s="63"/>
      <c r="G120" s="63"/>
      <c r="H120" s="63"/>
      <c r="I120" s="63"/>
      <c r="J120" s="884"/>
      <c r="K120" s="884"/>
      <c r="L120" s="884"/>
      <c r="M120" s="884"/>
      <c r="N120" s="885"/>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109314.17524429967</v>
      </c>
      <c r="L37" s="279"/>
      <c r="M37" s="280">
        <v>9</v>
      </c>
      <c r="N37" s="281">
        <f t="shared" ref="N37:N43" si="0">K37/M37</f>
        <v>12146.019471588852</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129683.15564525071</v>
      </c>
      <c r="L38" s="279"/>
      <c r="M38" s="280">
        <v>9</v>
      </c>
      <c r="N38" s="281">
        <f t="shared" si="0"/>
        <v>14409.239516138967</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9</v>
      </c>
      <c r="N42" s="281">
        <f t="shared" si="0"/>
        <v>25106.234976214611</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9</v>
      </c>
      <c r="N43" s="281">
        <f t="shared" si="0"/>
        <v>8772.1251739252821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922.04676066569448</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114728.70752936968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 ca="1">VLOOKUP(A54,MATERIALES!A4:D640,2,FALSE)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164669.26193643545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32933.852387287094</v>
      </c>
      <c r="M88" s="852"/>
      <c r="N88" s="57"/>
    </row>
    <row r="89" spans="1:14">
      <c r="B89" s="95" t="s">
        <v>1057</v>
      </c>
      <c r="C89" s="96"/>
      <c r="D89" s="96"/>
      <c r="E89" s="96"/>
      <c r="F89" s="96"/>
      <c r="G89" s="96"/>
      <c r="H89" s="96"/>
      <c r="I89" s="93"/>
      <c r="J89" s="94"/>
      <c r="K89" s="313">
        <v>0.05</v>
      </c>
      <c r="L89" s="851">
        <f>N83*K89</f>
        <v>8233.4630968217734</v>
      </c>
      <c r="M89" s="852"/>
      <c r="N89" s="57"/>
    </row>
    <row r="90" spans="1:14" ht="15" thickBot="1">
      <c r="B90" s="97" t="s">
        <v>1058</v>
      </c>
      <c r="C90" s="98"/>
      <c r="D90" s="98"/>
      <c r="E90" s="98"/>
      <c r="F90" s="98"/>
      <c r="G90" s="98"/>
      <c r="H90" s="98"/>
      <c r="I90" s="99"/>
      <c r="J90" s="100"/>
      <c r="K90" s="314">
        <v>0.05</v>
      </c>
      <c r="L90" s="853">
        <f>N83*K90</f>
        <v>8233.4630968217734</v>
      </c>
      <c r="M90" s="854"/>
      <c r="N90" s="57"/>
    </row>
    <row r="91" spans="1:14" ht="15" thickBot="1">
      <c r="B91" s="816" t="s">
        <v>1037</v>
      </c>
      <c r="C91" s="817"/>
      <c r="D91" s="817"/>
      <c r="E91" s="817"/>
      <c r="F91" s="817"/>
      <c r="G91" s="817"/>
      <c r="H91" s="817"/>
      <c r="I91" s="817"/>
      <c r="J91" s="817"/>
      <c r="K91" s="817"/>
      <c r="L91" s="817"/>
      <c r="M91" s="818"/>
      <c r="N91" s="58">
        <f>L88+L89+L90</f>
        <v>49400.778580930644</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214070.04051736608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109314.17524429967</v>
      </c>
      <c r="L37" s="279"/>
      <c r="M37" s="280">
        <v>9</v>
      </c>
      <c r="N37" s="281">
        <f t="shared" ref="N37:N43" si="0">K37/M37</f>
        <v>12146.019471588852</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129683.15564525071</v>
      </c>
      <c r="L38" s="279"/>
      <c r="M38" s="280">
        <v>9</v>
      </c>
      <c r="N38" s="281">
        <f t="shared" si="0"/>
        <v>14409.239516138967</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9</v>
      </c>
      <c r="N42" s="281">
        <f t="shared" si="0"/>
        <v>25106.234976214611</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9</v>
      </c>
      <c r="N43" s="281">
        <f t="shared" si="0"/>
        <v>8772.1251739252821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922.04676066569448</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114728.70752936968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20">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3">
        <f>VLOOKUP(A64,TRANSPORTE!A5:D117,4,FALSE)</f>
        <v>1313</v>
      </c>
      <c r="M64" s="904"/>
      <c r="N64" s="296">
        <f>K64*L64</f>
        <v>1838.1999999999998</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3">
        <f>VLOOKUP(A65,TRANSPORTE!A6:D117,4,FALSE)</f>
        <v>1313</v>
      </c>
      <c r="M65" s="904"/>
      <c r="N65" s="296">
        <f>K65*L65</f>
        <v>1641.25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3479.45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164538.01193643545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32907.602387287094</v>
      </c>
      <c r="M88" s="852"/>
      <c r="N88" s="57"/>
    </row>
    <row r="89" spans="1:14">
      <c r="B89" s="95" t="s">
        <v>1057</v>
      </c>
      <c r="C89" s="96"/>
      <c r="D89" s="96"/>
      <c r="E89" s="96"/>
      <c r="F89" s="96"/>
      <c r="G89" s="96"/>
      <c r="H89" s="96"/>
      <c r="I89" s="93"/>
      <c r="J89" s="94"/>
      <c r="K89" s="313">
        <v>0.05</v>
      </c>
      <c r="L89" s="851">
        <f>N83*K89</f>
        <v>8226.9005968217734</v>
      </c>
      <c r="M89" s="852"/>
      <c r="N89" s="57"/>
    </row>
    <row r="90" spans="1:14" ht="15" thickBot="1">
      <c r="B90" s="97" t="s">
        <v>1058</v>
      </c>
      <c r="C90" s="98"/>
      <c r="D90" s="98"/>
      <c r="E90" s="98"/>
      <c r="F90" s="98"/>
      <c r="G90" s="98"/>
      <c r="H90" s="98"/>
      <c r="I90" s="99"/>
      <c r="J90" s="100"/>
      <c r="K90" s="314">
        <v>0.05</v>
      </c>
      <c r="L90" s="853">
        <f>N83*K90</f>
        <v>8226.9005968217734</v>
      </c>
      <c r="M90" s="854"/>
      <c r="N90" s="57"/>
    </row>
    <row r="91" spans="1:14" ht="15" thickBot="1">
      <c r="B91" s="816" t="s">
        <v>1037</v>
      </c>
      <c r="C91" s="817"/>
      <c r="D91" s="817"/>
      <c r="E91" s="817"/>
      <c r="F91" s="817"/>
      <c r="G91" s="817"/>
      <c r="H91" s="817"/>
      <c r="I91" s="817"/>
      <c r="J91" s="817"/>
      <c r="K91" s="817"/>
      <c r="L91" s="817"/>
      <c r="M91" s="818"/>
      <c r="N91" s="58">
        <f>L88+L89+L90</f>
        <v>49361.403580930644</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58">
        <f>N83+N91</f>
        <v>213899.41551736608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28"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168</v>
      </c>
      <c r="B37" s="865" t="str">
        <f>VLOOKUP(A37,EQUIPOS!A7:D154,3,FALSE)</f>
        <v>Compactador tipo  POTENCIA: 105 HP, PESO: 6 ton</v>
      </c>
      <c r="C37" s="866"/>
      <c r="D37" s="866"/>
      <c r="E37" s="866"/>
      <c r="F37" s="866"/>
      <c r="G37" s="866"/>
      <c r="H37" s="867"/>
      <c r="I37" s="276"/>
      <c r="J37" s="277"/>
      <c r="K37" s="278">
        <f>VLOOKUP(A37,EQUIPOS!A7:D164,4,FALSE)</f>
        <v>109314.17524429967</v>
      </c>
      <c r="L37" s="279"/>
      <c r="M37" s="280">
        <v>7</v>
      </c>
      <c r="N37" s="281">
        <f t="shared" ref="N37:N43" si="0">K37/M37</f>
        <v>15616.310749185666</v>
      </c>
    </row>
    <row r="38" spans="1:14">
      <c r="A38" t="s">
        <v>173</v>
      </c>
      <c r="B38" s="865" t="str">
        <f>VLOOKUP(A38,EQUIPOS!A8:D154,3,FALSE)</f>
        <v>Compactador neumático de Potencia 70 HP, peso de 13 ton</v>
      </c>
      <c r="C38" s="866"/>
      <c r="D38" s="866"/>
      <c r="E38" s="866"/>
      <c r="F38" s="866"/>
      <c r="G38" s="866"/>
      <c r="H38" s="867"/>
      <c r="I38" s="276"/>
      <c r="J38" s="277"/>
      <c r="K38" s="278">
        <f>VLOOKUP(A38,EQUIPOS!A8:D165,4,FALSE)</f>
        <v>129683.15564525071</v>
      </c>
      <c r="L38" s="279"/>
      <c r="M38" s="280">
        <v>7</v>
      </c>
      <c r="N38" s="281">
        <f t="shared" si="0"/>
        <v>18526.165092178671</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7</v>
      </c>
      <c r="N42" s="281">
        <f t="shared" si="0"/>
        <v>32279.444969418786</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9</v>
      </c>
      <c r="N43" s="281">
        <f t="shared" si="0"/>
        <v>8772.1251739252821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1053.7677264750794</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129620.85534201979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1313</v>
      </c>
      <c r="N65" s="421">
        <f>K65*M65</f>
        <v>1641.25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3479.45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10537.677264750793</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180747.36940717939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36149.473881435879</v>
      </c>
      <c r="M88" s="852"/>
      <c r="N88" s="57"/>
    </row>
    <row r="89" spans="1:14">
      <c r="B89" s="95" t="s">
        <v>1057</v>
      </c>
      <c r="C89" s="96"/>
      <c r="D89" s="96"/>
      <c r="E89" s="96"/>
      <c r="F89" s="96"/>
      <c r="G89" s="96"/>
      <c r="H89" s="96"/>
      <c r="I89" s="93"/>
      <c r="J89" s="94"/>
      <c r="K89" s="313">
        <v>0.05</v>
      </c>
      <c r="L89" s="851">
        <f>N83*K89</f>
        <v>9037.3684703589697</v>
      </c>
      <c r="M89" s="852"/>
      <c r="N89" s="57"/>
    </row>
    <row r="90" spans="1:14" ht="15" thickBot="1">
      <c r="B90" s="97" t="s">
        <v>1058</v>
      </c>
      <c r="C90" s="98"/>
      <c r="D90" s="98"/>
      <c r="E90" s="98"/>
      <c r="F90" s="98"/>
      <c r="G90" s="98"/>
      <c r="H90" s="98"/>
      <c r="I90" s="99"/>
      <c r="J90" s="100"/>
      <c r="K90" s="314">
        <v>0.05</v>
      </c>
      <c r="L90" s="853">
        <f>N83*K90</f>
        <v>9037.3684703589697</v>
      </c>
      <c r="M90" s="854"/>
      <c r="N90" s="57"/>
    </row>
    <row r="91" spans="1:14" ht="15" thickBot="1">
      <c r="B91" s="816" t="s">
        <v>1037</v>
      </c>
      <c r="C91" s="817"/>
      <c r="D91" s="817"/>
      <c r="E91" s="817"/>
      <c r="F91" s="817"/>
      <c r="G91" s="817"/>
      <c r="H91" s="817"/>
      <c r="I91" s="817"/>
      <c r="J91" s="817"/>
      <c r="K91" s="817"/>
      <c r="L91" s="817"/>
      <c r="M91" s="818"/>
      <c r="N91" s="58">
        <f>L88+L89+L90</f>
        <v>54224.210822153815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234971.58022933319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9</v>
      </c>
      <c r="N37" s="281">
        <f t="shared" ref="N37:N43" si="0">K37/M37</f>
        <v>14409.239516138967</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109314.17524429967</v>
      </c>
      <c r="L38" s="279"/>
      <c r="M38" s="280">
        <v>9</v>
      </c>
      <c r="N38" s="281">
        <f t="shared" si="0"/>
        <v>12146.019471588852</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9</v>
      </c>
      <c r="N42" s="281">
        <f t="shared" si="0"/>
        <v>25106.234976214611</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9</v>
      </c>
      <c r="N43" s="281">
        <f t="shared" si="0"/>
        <v>8772.1251739252821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66"/>
      <c r="F46" s="866"/>
      <c r="G46" s="866"/>
      <c r="H46" s="867"/>
      <c r="I46" s="42"/>
      <c r="J46" s="43"/>
      <c r="K46" s="283"/>
      <c r="L46" s="285"/>
      <c r="M46" s="286"/>
      <c r="N46" s="287"/>
    </row>
    <row r="47" spans="1:14">
      <c r="B47" s="873" t="s">
        <v>1036</v>
      </c>
      <c r="C47" s="951"/>
      <c r="D47" s="951"/>
      <c r="E47" s="44"/>
      <c r="F47" s="45"/>
      <c r="G47" s="45"/>
      <c r="H47" s="46"/>
      <c r="I47" s="42"/>
      <c r="J47" s="43"/>
      <c r="K47" s="288"/>
      <c r="L47" s="285"/>
      <c r="M47" s="410">
        <v>0.1</v>
      </c>
      <c r="N47" s="353">
        <f>N81*M47</f>
        <v>922.04676066569448</v>
      </c>
    </row>
    <row r="48" spans="1:14" ht="15" thickBot="1">
      <c r="B48" s="952"/>
      <c r="C48" s="953"/>
      <c r="D48" s="953"/>
      <c r="E48" s="953"/>
      <c r="F48" s="953"/>
      <c r="G48" s="953"/>
      <c r="H48" s="954"/>
      <c r="I48" s="875"/>
      <c r="J48" s="876"/>
      <c r="K48" s="47"/>
      <c r="L48" s="877"/>
      <c r="M48" s="955"/>
      <c r="N48" s="111"/>
    </row>
    <row r="49" spans="1:14" ht="15" thickBot="1">
      <c r="B49" s="816" t="s">
        <v>1037</v>
      </c>
      <c r="C49" s="817"/>
      <c r="D49" s="817"/>
      <c r="E49" s="817"/>
      <c r="F49" s="817"/>
      <c r="G49" s="817"/>
      <c r="H49" s="817"/>
      <c r="I49" s="817"/>
      <c r="J49" s="817"/>
      <c r="K49" s="817"/>
      <c r="L49" s="817"/>
      <c r="M49" s="818"/>
      <c r="N49" s="403">
        <f>SUM(N36:N48)</f>
        <v>114728.70752936968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164669.26193643545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32933.852387287094</v>
      </c>
      <c r="M88" s="852"/>
      <c r="N88" s="57"/>
    </row>
    <row r="89" spans="1:14">
      <c r="B89" s="95" t="s">
        <v>1057</v>
      </c>
      <c r="C89" s="96"/>
      <c r="D89" s="96"/>
      <c r="E89" s="96"/>
      <c r="F89" s="96"/>
      <c r="G89" s="96"/>
      <c r="H89" s="96"/>
      <c r="I89" s="93"/>
      <c r="J89" s="94"/>
      <c r="K89" s="313">
        <v>0.05</v>
      </c>
      <c r="L89" s="851">
        <f>N83*K89</f>
        <v>8233.4630968217734</v>
      </c>
      <c r="M89" s="852"/>
      <c r="N89" s="57"/>
    </row>
    <row r="90" spans="1:14" ht="15" thickBot="1">
      <c r="B90" s="97" t="s">
        <v>1058</v>
      </c>
      <c r="C90" s="98"/>
      <c r="D90" s="98"/>
      <c r="E90" s="98"/>
      <c r="F90" s="98"/>
      <c r="G90" s="98"/>
      <c r="H90" s="98"/>
      <c r="I90" s="99"/>
      <c r="J90" s="100"/>
      <c r="K90" s="314">
        <v>0.05</v>
      </c>
      <c r="L90" s="853">
        <f>N83*K90</f>
        <v>8233.4630968217734</v>
      </c>
      <c r="M90" s="854"/>
      <c r="N90" s="57"/>
    </row>
    <row r="91" spans="1:14" ht="15" thickBot="1">
      <c r="B91" s="816" t="s">
        <v>1037</v>
      </c>
      <c r="C91" s="817"/>
      <c r="D91" s="817"/>
      <c r="E91" s="817"/>
      <c r="F91" s="817"/>
      <c r="G91" s="817"/>
      <c r="H91" s="817"/>
      <c r="I91" s="817"/>
      <c r="J91" s="817"/>
      <c r="K91" s="817"/>
      <c r="L91" s="817"/>
      <c r="M91" s="818"/>
      <c r="N91" s="58">
        <f>L88+L89+L90</f>
        <v>49400.778580930644</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214070.04051736608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28"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9</v>
      </c>
      <c r="N37" s="281">
        <f t="shared" ref="N37:N43" si="0">K37/M37</f>
        <v>14409.239516138967</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109314.17524429967</v>
      </c>
      <c r="L38" s="279"/>
      <c r="M38" s="280">
        <v>9</v>
      </c>
      <c r="N38" s="281">
        <f t="shared" si="0"/>
        <v>12146.019471588852</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9</v>
      </c>
      <c r="N42" s="281">
        <f t="shared" si="0"/>
        <v>25106.234976214611</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9</v>
      </c>
      <c r="N43" s="281">
        <f t="shared" si="0"/>
        <v>8772.1251739252821</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114728.70752936968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3">
        <f>VLOOKUP(A64,TRANSPORTE!A6:D117,4,FALSE)</f>
        <v>1418</v>
      </c>
      <c r="M64" s="904"/>
      <c r="N64" s="296">
        <f>K64*L64</f>
        <v>1772.5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3610.7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164669.26193643545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32933.852387287094</v>
      </c>
      <c r="M87" s="852"/>
      <c r="N87" s="57"/>
    </row>
    <row r="88" spans="1:14">
      <c r="B88" s="95" t="s">
        <v>1057</v>
      </c>
      <c r="C88" s="96"/>
      <c r="D88" s="96"/>
      <c r="E88" s="96"/>
      <c r="F88" s="96"/>
      <c r="G88" s="96"/>
      <c r="H88" s="96"/>
      <c r="I88" s="93"/>
      <c r="J88" s="94"/>
      <c r="K88" s="313">
        <v>0.05</v>
      </c>
      <c r="L88" s="851">
        <f>N82*K88</f>
        <v>8233.4630968217734</v>
      </c>
      <c r="M88" s="852"/>
      <c r="N88" s="57"/>
    </row>
    <row r="89" spans="1:14" ht="15" thickBot="1">
      <c r="B89" s="97" t="s">
        <v>1058</v>
      </c>
      <c r="C89" s="98"/>
      <c r="D89" s="98"/>
      <c r="E89" s="98"/>
      <c r="F89" s="98"/>
      <c r="G89" s="98"/>
      <c r="H89" s="98"/>
      <c r="I89" s="99"/>
      <c r="J89" s="100"/>
      <c r="K89" s="314">
        <v>0.05</v>
      </c>
      <c r="L89" s="853">
        <f>N82*K89</f>
        <v>8233.4630968217734</v>
      </c>
      <c r="M89" s="854"/>
      <c r="N89" s="57"/>
    </row>
    <row r="90" spans="1:14" ht="15" thickBot="1">
      <c r="B90" s="816" t="s">
        <v>1037</v>
      </c>
      <c r="C90" s="817"/>
      <c r="D90" s="817"/>
      <c r="E90" s="817"/>
      <c r="F90" s="817"/>
      <c r="G90" s="817"/>
      <c r="H90" s="817"/>
      <c r="I90" s="817"/>
      <c r="J90" s="817"/>
      <c r="K90" s="817"/>
      <c r="L90" s="817"/>
      <c r="M90" s="818"/>
      <c r="N90" s="58">
        <f>L87+L88+L89</f>
        <v>49400.778580930644</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214070.04051736608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9</v>
      </c>
      <c r="N37" s="281">
        <f t="shared" ref="N37:N43" si="0">K37/M37</f>
        <v>14409.239516138967</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109314.17524429967</v>
      </c>
      <c r="L38" s="279"/>
      <c r="M38" s="280">
        <v>9</v>
      </c>
      <c r="N38" s="281">
        <f t="shared" si="0"/>
        <v>12146.019471588852</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9</v>
      </c>
      <c r="N42" s="281">
        <f t="shared" si="0"/>
        <v>25106.234976214611</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9</v>
      </c>
      <c r="N43" s="281">
        <f t="shared" si="0"/>
        <v>8772.1251739252821</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66"/>
      <c r="F46" s="866"/>
      <c r="G46" s="866"/>
      <c r="H46" s="867"/>
      <c r="I46" s="42"/>
      <c r="J46" s="43"/>
      <c r="K46" s="283"/>
      <c r="L46" s="285"/>
      <c r="M46" s="286"/>
      <c r="N46" s="287"/>
    </row>
    <row r="47" spans="1:14">
      <c r="B47" s="873" t="s">
        <v>1036</v>
      </c>
      <c r="C47" s="951"/>
      <c r="D47" s="951"/>
      <c r="E47" s="44"/>
      <c r="F47" s="45"/>
      <c r="G47" s="45"/>
      <c r="H47" s="46"/>
      <c r="I47" s="42"/>
      <c r="J47" s="43"/>
      <c r="K47" s="288"/>
      <c r="L47" s="285"/>
      <c r="M47" s="410">
        <v>0.1</v>
      </c>
      <c r="N47" s="353">
        <f>N81*M47</f>
        <v>922.04676066569448</v>
      </c>
    </row>
    <row r="48" spans="1:14" ht="15" thickBot="1">
      <c r="B48" s="952"/>
      <c r="C48" s="953"/>
      <c r="D48" s="953"/>
      <c r="E48" s="953"/>
      <c r="F48" s="953"/>
      <c r="G48" s="953"/>
      <c r="H48" s="954"/>
      <c r="I48" s="875"/>
      <c r="J48" s="876"/>
      <c r="K48" s="47"/>
      <c r="L48" s="877"/>
      <c r="M48" s="955"/>
      <c r="N48" s="111"/>
    </row>
    <row r="49" spans="1:14" ht="15" thickBot="1">
      <c r="B49" s="816" t="s">
        <v>1037</v>
      </c>
      <c r="C49" s="817"/>
      <c r="D49" s="817"/>
      <c r="E49" s="817"/>
      <c r="F49" s="817"/>
      <c r="G49" s="817"/>
      <c r="H49" s="817"/>
      <c r="I49" s="817"/>
      <c r="J49" s="817"/>
      <c r="K49" s="817"/>
      <c r="L49" s="817"/>
      <c r="M49" s="818"/>
      <c r="N49" s="403">
        <f>SUM(N36:N48)</f>
        <v>114728.70752936968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3">
        <f>VLOOKUP(A65,TRANSPORTE!A6:D117,4,FALSE)</f>
        <v>1313</v>
      </c>
      <c r="M65" s="904"/>
      <c r="N65" s="296">
        <f>K65*L65</f>
        <v>1641.25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3479.45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9220.4676066569446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164538.01193643545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32907.602387287094</v>
      </c>
      <c r="M88" s="852"/>
      <c r="N88" s="57"/>
    </row>
    <row r="89" spans="1:14">
      <c r="B89" s="95" t="s">
        <v>1057</v>
      </c>
      <c r="C89" s="96"/>
      <c r="D89" s="96"/>
      <c r="E89" s="96"/>
      <c r="F89" s="96"/>
      <c r="G89" s="96"/>
      <c r="H89" s="96"/>
      <c r="I89" s="93"/>
      <c r="J89" s="94"/>
      <c r="K89" s="313">
        <v>0.05</v>
      </c>
      <c r="L89" s="851">
        <f>N83*K89</f>
        <v>8226.9005968217734</v>
      </c>
      <c r="M89" s="852"/>
      <c r="N89" s="57"/>
    </row>
    <row r="90" spans="1:14" ht="15" thickBot="1">
      <c r="B90" s="97" t="s">
        <v>1058</v>
      </c>
      <c r="C90" s="98"/>
      <c r="D90" s="98"/>
      <c r="E90" s="98"/>
      <c r="F90" s="98"/>
      <c r="G90" s="98"/>
      <c r="H90" s="98"/>
      <c r="I90" s="99"/>
      <c r="J90" s="100"/>
      <c r="K90" s="314">
        <v>0.05</v>
      </c>
      <c r="L90" s="853">
        <f>N83*K90</f>
        <v>8226.9005968217734</v>
      </c>
      <c r="M90" s="854"/>
      <c r="N90" s="57"/>
    </row>
    <row r="91" spans="1:14" ht="15" thickBot="1">
      <c r="B91" s="816" t="s">
        <v>1037</v>
      </c>
      <c r="C91" s="817"/>
      <c r="D91" s="817"/>
      <c r="E91" s="817"/>
      <c r="F91" s="817"/>
      <c r="G91" s="817"/>
      <c r="H91" s="817"/>
      <c r="I91" s="817"/>
      <c r="J91" s="817"/>
      <c r="K91" s="817"/>
      <c r="L91" s="817"/>
      <c r="M91" s="818"/>
      <c r="N91" s="58">
        <f>L88+L89+L90</f>
        <v>49361.403580930644</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213899.41551736608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topLeftCell="A25"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1151</v>
      </c>
      <c r="C31" s="956" t="s">
        <v>1664</v>
      </c>
      <c r="D31" s="956"/>
      <c r="E31" s="956"/>
      <c r="F31" s="957"/>
      <c r="G31" s="957"/>
      <c r="H31" s="957"/>
      <c r="I31" s="957"/>
      <c r="J31" s="957"/>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7</v>
      </c>
      <c r="N37" s="281">
        <f t="shared" ref="N37:N43" si="0">K37/M37</f>
        <v>18526.165092178671</v>
      </c>
    </row>
    <row r="38" spans="1:14">
      <c r="A38" t="s">
        <v>168</v>
      </c>
      <c r="B38" s="865" t="str">
        <f>VLOOKUP(A38,EQUIPOS!A8:D154,3,FALSE)</f>
        <v>Compactador tipo  POTENCIA: 105 HP, PESO: 6 ton</v>
      </c>
      <c r="C38" s="866"/>
      <c r="D38" s="866"/>
      <c r="E38" s="866"/>
      <c r="F38" s="866"/>
      <c r="G38" s="866"/>
      <c r="H38" s="867"/>
      <c r="I38" s="276"/>
      <c r="J38" s="277"/>
      <c r="K38" s="278">
        <f>VLOOKUP(A38,EQUIPOS!A8:D165,4,FALSE)</f>
        <v>109314.17524429967</v>
      </c>
      <c r="L38" s="279"/>
      <c r="M38" s="280">
        <v>7</v>
      </c>
      <c r="N38" s="281">
        <f t="shared" si="0"/>
        <v>15616.310749185666</v>
      </c>
    </row>
    <row r="39" spans="1:14">
      <c r="A39" t="s">
        <v>286</v>
      </c>
      <c r="B39" s="865" t="str">
        <f>VLOOKUP(A39,EQUIPOS!A9:D154,3,FALSE)</f>
        <v>Planta de asfalto en frio</v>
      </c>
      <c r="C39" s="866"/>
      <c r="D39" s="866"/>
      <c r="E39" s="866"/>
      <c r="F39" s="866"/>
      <c r="G39" s="866"/>
      <c r="H39" s="867"/>
      <c r="I39" s="276"/>
      <c r="J39" s="277"/>
      <c r="K39" s="278">
        <f>VLOOKUP(A39,EQUIPOS!A9:D166,4,FALSE)</f>
        <v>233999.27510360343</v>
      </c>
      <c r="L39" s="279"/>
      <c r="M39" s="280">
        <v>9</v>
      </c>
      <c r="N39" s="281">
        <f t="shared" si="0"/>
        <v>25999.919455955936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7</v>
      </c>
      <c r="N42" s="281">
        <f t="shared" si="0"/>
        <v>32279.444969418786</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9</v>
      </c>
      <c r="N43" s="281">
        <f t="shared" si="0"/>
        <v>8772.1251739252821</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1053.7677264750794</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129620.85534201976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3">
        <f>VLOOKUP(A64,TRANSPORTE!A6:D117,4,FALSE)</f>
        <v>1313</v>
      </c>
      <c r="M64" s="904"/>
      <c r="N64" s="296">
        <f>K64*L64</f>
        <v>1641.25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3479.45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10537.677264750793</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180747.36940717936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36149.473881435872</v>
      </c>
      <c r="M87" s="852"/>
      <c r="N87" s="57"/>
    </row>
    <row r="88" spans="1:14">
      <c r="B88" s="95" t="s">
        <v>1057</v>
      </c>
      <c r="C88" s="96"/>
      <c r="D88" s="96"/>
      <c r="E88" s="96"/>
      <c r="F88" s="96"/>
      <c r="G88" s="96"/>
      <c r="H88" s="96"/>
      <c r="I88" s="93"/>
      <c r="J88" s="94"/>
      <c r="K88" s="313">
        <v>0.05</v>
      </c>
      <c r="L88" s="851">
        <f>N82*K88</f>
        <v>9037.3684703589679</v>
      </c>
      <c r="M88" s="852"/>
      <c r="N88" s="57"/>
    </row>
    <row r="89" spans="1:14" ht="15" thickBot="1">
      <c r="B89" s="97" t="s">
        <v>1058</v>
      </c>
      <c r="C89" s="98"/>
      <c r="D89" s="98"/>
      <c r="E89" s="98"/>
      <c r="F89" s="98"/>
      <c r="G89" s="98"/>
      <c r="H89" s="98"/>
      <c r="I89" s="99"/>
      <c r="J89" s="100"/>
      <c r="K89" s="314">
        <v>0.05</v>
      </c>
      <c r="L89" s="853">
        <f>N82*K89</f>
        <v>9037.3684703589679</v>
      </c>
      <c r="M89" s="854"/>
      <c r="N89" s="57"/>
    </row>
    <row r="90" spans="1:14" ht="15" thickBot="1">
      <c r="B90" s="816" t="s">
        <v>1037</v>
      </c>
      <c r="C90" s="817"/>
      <c r="D90" s="817"/>
      <c r="E90" s="817"/>
      <c r="F90" s="817"/>
      <c r="G90" s="817"/>
      <c r="H90" s="817"/>
      <c r="I90" s="817"/>
      <c r="J90" s="817"/>
      <c r="K90" s="817"/>
      <c r="L90" s="817"/>
      <c r="M90" s="818"/>
      <c r="N90" s="58">
        <f>L87+L88+L89</f>
        <v>54224.210822153807</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234971.58022933317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5"/>
      <c r="C47" s="866"/>
      <c r="D47" s="866"/>
      <c r="E47" s="866"/>
      <c r="F47" s="866"/>
      <c r="G47" s="866"/>
      <c r="H47" s="867"/>
      <c r="I47" s="868"/>
      <c r="J47" s="869"/>
      <c r="K47" s="278"/>
      <c r="L47" s="870"/>
      <c r="M47" s="871"/>
      <c r="N47" s="281"/>
    </row>
    <row r="48" spans="1:14">
      <c r="B48" s="865"/>
      <c r="C48" s="866"/>
      <c r="D48" s="866"/>
      <c r="E48" s="872"/>
      <c r="F48" s="866"/>
      <c r="G48" s="866"/>
      <c r="H48" s="867"/>
      <c r="I48" s="42"/>
      <c r="J48" s="43"/>
      <c r="K48" s="283"/>
      <c r="L48" s="285"/>
      <c r="M48" s="286"/>
      <c r="N48" s="287"/>
    </row>
    <row r="49" spans="1:14">
      <c r="B49" s="873" t="s">
        <v>1036</v>
      </c>
      <c r="C49" s="874"/>
      <c r="D49" s="874"/>
      <c r="E49" s="44"/>
      <c r="F49" s="45"/>
      <c r="G49" s="45"/>
      <c r="H49" s="46"/>
      <c r="I49" s="42"/>
      <c r="J49" s="43"/>
      <c r="K49" s="288"/>
      <c r="L49" s="285"/>
      <c r="M49" s="410">
        <v>0.1</v>
      </c>
      <c r="N49" s="353">
        <f>N83*M49</f>
        <v>829.84208459912497</v>
      </c>
    </row>
    <row r="50" spans="1:14" ht="15" thickBot="1">
      <c r="B50" s="865"/>
      <c r="C50" s="866"/>
      <c r="D50" s="866"/>
      <c r="E50" s="866"/>
      <c r="F50" s="866"/>
      <c r="G50" s="866"/>
      <c r="H50" s="867"/>
      <c r="I50" s="875"/>
      <c r="J50" s="876"/>
      <c r="K50" s="47"/>
      <c r="L50" s="877"/>
      <c r="M50" s="878"/>
      <c r="N50" s="111"/>
    </row>
    <row r="51" spans="1:14" ht="15" thickBot="1">
      <c r="B51" s="816" t="s">
        <v>1037</v>
      </c>
      <c r="C51" s="817"/>
      <c r="D51" s="817"/>
      <c r="E51" s="817"/>
      <c r="F51" s="817"/>
      <c r="G51" s="817"/>
      <c r="H51" s="817"/>
      <c r="I51" s="817"/>
      <c r="J51" s="817"/>
      <c r="K51" s="817"/>
      <c r="L51" s="817"/>
      <c r="M51" s="818"/>
      <c r="N51" s="403">
        <f>SUM(N36:N50)</f>
        <v>138497.30705312698</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1" t="s">
        <v>1028</v>
      </c>
      <c r="C55" s="862"/>
      <c r="D55" s="862"/>
      <c r="E55" s="862"/>
      <c r="F55" s="862"/>
      <c r="G55" s="862"/>
      <c r="H55" s="862"/>
      <c r="I55" s="896"/>
      <c r="J55" s="324" t="s">
        <v>1029</v>
      </c>
      <c r="K55" s="91" t="s">
        <v>1030</v>
      </c>
      <c r="L55" s="897" t="s">
        <v>1039</v>
      </c>
      <c r="M55" s="896"/>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25825.120497110383</v>
      </c>
      <c r="N56" s="281">
        <f>K56*M56</f>
        <v>36155.168695954533</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38.168724178170329</v>
      </c>
      <c r="N57" s="281">
        <f>K57*M57</f>
        <v>954.2181044542582</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98"/>
      <c r="C60" s="899"/>
      <c r="D60" s="899"/>
      <c r="E60" s="899"/>
      <c r="F60" s="899"/>
      <c r="G60" s="899"/>
      <c r="H60" s="899"/>
      <c r="I60" s="869"/>
      <c r="J60" s="48"/>
      <c r="K60" s="50"/>
      <c r="L60" s="900"/>
      <c r="M60" s="901"/>
      <c r="N60" s="51"/>
    </row>
    <row r="61" spans="1:14" ht="15" thickBot="1">
      <c r="B61" s="816" t="s">
        <v>1037</v>
      </c>
      <c r="C61" s="817"/>
      <c r="D61" s="817"/>
      <c r="E61" s="817"/>
      <c r="F61" s="817"/>
      <c r="G61" s="817"/>
      <c r="H61" s="817"/>
      <c r="I61" s="817"/>
      <c r="J61" s="817"/>
      <c r="K61" s="817"/>
      <c r="L61" s="817"/>
      <c r="M61" s="818"/>
      <c r="N61" s="403">
        <f>SUM(N56:N60)</f>
        <v>37109.386800408793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3">
        <f>VLOOKUP(A66,TRANSPORTE!A5:D117,4,FALSE)</f>
        <v>1313</v>
      </c>
      <c r="M66" s="904"/>
      <c r="N66" s="296">
        <f>K66*L66</f>
        <v>1838.1999999999998</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3">
        <f>VLOOKUP(A67,TRANSPORTE!A6:D117,4,FALSE)</f>
        <v>1418</v>
      </c>
      <c r="M67" s="904"/>
      <c r="N67" s="296">
        <f>K67*L67</f>
        <v>1772.5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f>N66+N67+N68+N69+N70</f>
        <v>3610.7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51"/>
    </row>
    <row r="83" spans="1:14" ht="15" thickBot="1">
      <c r="B83" s="905" t="s">
        <v>1037</v>
      </c>
      <c r="C83" s="859"/>
      <c r="D83" s="859"/>
      <c r="E83" s="859"/>
      <c r="F83" s="859"/>
      <c r="G83" s="859"/>
      <c r="H83" s="859"/>
      <c r="I83" s="859"/>
      <c r="J83" s="859"/>
      <c r="K83" s="859"/>
      <c r="L83" s="859"/>
      <c r="M83" s="860"/>
      <c r="N83" s="310">
        <f>SUM(N77:N82)</f>
        <v>8298.4208459912497</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N51+N61+N72+N83</f>
        <v>187515.81469952705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37503.162939905415</v>
      </c>
      <c r="M90" s="852"/>
      <c r="N90" s="57"/>
    </row>
    <row r="91" spans="1:14">
      <c r="B91" s="95" t="s">
        <v>1057</v>
      </c>
      <c r="C91" s="96"/>
      <c r="D91" s="96"/>
      <c r="E91" s="96"/>
      <c r="F91" s="96"/>
      <c r="G91" s="96"/>
      <c r="H91" s="96"/>
      <c r="I91" s="93"/>
      <c r="J91" s="94"/>
      <c r="K91" s="313">
        <v>0.05</v>
      </c>
      <c r="L91" s="851">
        <f>N85*K91</f>
        <v>9375.7907349763536</v>
      </c>
      <c r="M91" s="852"/>
      <c r="N91" s="57"/>
    </row>
    <row r="92" spans="1:14" ht="15" thickBot="1">
      <c r="B92" s="97" t="s">
        <v>1058</v>
      </c>
      <c r="C92" s="98"/>
      <c r="D92" s="98"/>
      <c r="E92" s="98"/>
      <c r="F92" s="98"/>
      <c r="G92" s="98"/>
      <c r="H92" s="98"/>
      <c r="I92" s="99"/>
      <c r="J92" s="100"/>
      <c r="K92" s="314">
        <v>0.05</v>
      </c>
      <c r="L92" s="853">
        <f>N85*K92</f>
        <v>9375.7907349763536</v>
      </c>
      <c r="M92" s="854"/>
      <c r="N92" s="57"/>
    </row>
    <row r="93" spans="1:14" ht="15" thickBot="1">
      <c r="B93" s="816" t="s">
        <v>1037</v>
      </c>
      <c r="C93" s="817"/>
      <c r="D93" s="817"/>
      <c r="E93" s="817"/>
      <c r="F93" s="817"/>
      <c r="G93" s="817"/>
      <c r="H93" s="817"/>
      <c r="I93" s="817"/>
      <c r="J93" s="817"/>
      <c r="K93" s="817"/>
      <c r="L93" s="817"/>
      <c r="M93" s="818"/>
      <c r="N93" s="58">
        <f>L90+L91+L92</f>
        <v>56254.744409858125</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243770.55910938518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2"/>
      <c r="K125" s="882"/>
      <c r="L125" s="882"/>
      <c r="M125" s="882"/>
      <c r="N125" s="883"/>
    </row>
    <row r="126" spans="2:14" ht="15" thickBot="1">
      <c r="B126" s="270" t="s">
        <v>2327</v>
      </c>
      <c r="C126" s="402"/>
      <c r="D126" s="402"/>
      <c r="E126" s="63"/>
      <c r="F126" s="63"/>
      <c r="G126" s="63"/>
      <c r="H126" s="63"/>
      <c r="I126" s="63"/>
      <c r="J126" s="884"/>
      <c r="K126" s="884"/>
      <c r="L126" s="884"/>
      <c r="M126" s="884"/>
      <c r="N126" s="885"/>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topLeftCell="A34"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138497.30705312698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903"/>
      <c r="M66" s="904"/>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187515.81469952705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37503.162939905415</v>
      </c>
      <c r="M88" s="852"/>
      <c r="N88" s="57"/>
    </row>
    <row r="89" spans="1:14">
      <c r="B89" s="95" t="s">
        <v>1057</v>
      </c>
      <c r="C89" s="96"/>
      <c r="D89" s="96"/>
      <c r="E89" s="96"/>
      <c r="F89" s="96"/>
      <c r="G89" s="96"/>
      <c r="H89" s="96"/>
      <c r="I89" s="93"/>
      <c r="J89" s="94"/>
      <c r="K89" s="313">
        <v>0.05</v>
      </c>
      <c r="L89" s="851">
        <f>N83*K89</f>
        <v>9375.7907349763536</v>
      </c>
      <c r="M89" s="852"/>
      <c r="N89" s="57"/>
    </row>
    <row r="90" spans="1:14" ht="15" thickBot="1">
      <c r="B90" s="97" t="s">
        <v>1058</v>
      </c>
      <c r="C90" s="98"/>
      <c r="D90" s="98"/>
      <c r="E90" s="98"/>
      <c r="F90" s="98"/>
      <c r="G90" s="98"/>
      <c r="H90" s="98"/>
      <c r="I90" s="99"/>
      <c r="J90" s="100"/>
      <c r="K90" s="314">
        <v>0.05</v>
      </c>
      <c r="L90" s="853">
        <f>N83*K90</f>
        <v>9375.7907349763536</v>
      </c>
      <c r="M90" s="854"/>
      <c r="N90" s="57"/>
    </row>
    <row r="91" spans="1:14" ht="15" thickBot="1">
      <c r="B91" s="816" t="s">
        <v>1037</v>
      </c>
      <c r="C91" s="817"/>
      <c r="D91" s="817"/>
      <c r="E91" s="817"/>
      <c r="F91" s="817"/>
      <c r="G91" s="817"/>
      <c r="H91" s="817"/>
      <c r="I91" s="817"/>
      <c r="J91" s="817"/>
      <c r="K91" s="817"/>
      <c r="L91" s="817"/>
      <c r="M91" s="818"/>
      <c r="N91" s="58">
        <f>L88+L89+L90</f>
        <v>56254.744409858125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243770.55910938518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25"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138497.30705312698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187515.81469952705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37503.162939905415</v>
      </c>
      <c r="M88" s="852"/>
      <c r="N88" s="57"/>
    </row>
    <row r="89" spans="1:14">
      <c r="B89" s="95" t="s">
        <v>1057</v>
      </c>
      <c r="C89" s="96"/>
      <c r="D89" s="96"/>
      <c r="E89" s="96"/>
      <c r="F89" s="96"/>
      <c r="G89" s="96"/>
      <c r="H89" s="96"/>
      <c r="I89" s="93"/>
      <c r="J89" s="94"/>
      <c r="K89" s="313">
        <v>0.05</v>
      </c>
      <c r="L89" s="851">
        <f>N83*K89</f>
        <v>9375.7907349763536</v>
      </c>
      <c r="M89" s="852"/>
      <c r="N89" s="57"/>
    </row>
    <row r="90" spans="1:14" ht="15" thickBot="1">
      <c r="B90" s="97" t="s">
        <v>1058</v>
      </c>
      <c r="C90" s="98"/>
      <c r="D90" s="98"/>
      <c r="E90" s="98"/>
      <c r="F90" s="98"/>
      <c r="G90" s="98"/>
      <c r="H90" s="98"/>
      <c r="I90" s="99"/>
      <c r="J90" s="100"/>
      <c r="K90" s="314">
        <v>0.05</v>
      </c>
      <c r="L90" s="853">
        <f>N83*K90</f>
        <v>9375.7907349763536</v>
      </c>
      <c r="M90" s="854"/>
      <c r="N90" s="57"/>
    </row>
    <row r="91" spans="1:14" ht="15" thickBot="1">
      <c r="B91" s="816" t="s">
        <v>1037</v>
      </c>
      <c r="C91" s="817"/>
      <c r="D91" s="817"/>
      <c r="E91" s="817"/>
      <c r="F91" s="817"/>
      <c r="G91" s="817"/>
      <c r="H91" s="817"/>
      <c r="I91" s="817"/>
      <c r="J91" s="817"/>
      <c r="K91" s="817"/>
      <c r="L91" s="817"/>
      <c r="M91" s="818"/>
      <c r="N91" s="58">
        <f>L88+L89+L90</f>
        <v>56254.744409858125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243770.55910938518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ht="15" customHeight="1">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138497.30705312698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3">
        <f>VLOOKUP(A64,TRANSPORTE!A6:D117,4,FALSE)</f>
        <v>1418</v>
      </c>
      <c r="M64" s="904"/>
      <c r="N64" s="296">
        <f>K64*L64</f>
        <v>1772.5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3610.7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187515.81469952705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37503.162939905415</v>
      </c>
      <c r="M87" s="852"/>
      <c r="N87" s="57"/>
    </row>
    <row r="88" spans="1:14">
      <c r="B88" s="95" t="s">
        <v>1057</v>
      </c>
      <c r="C88" s="96"/>
      <c r="D88" s="96"/>
      <c r="E88" s="96"/>
      <c r="F88" s="96"/>
      <c r="G88" s="96"/>
      <c r="H88" s="96"/>
      <c r="I88" s="93"/>
      <c r="J88" s="94"/>
      <c r="K88" s="313">
        <v>0.05</v>
      </c>
      <c r="L88" s="851">
        <f>N82*K88</f>
        <v>9375.7907349763536</v>
      </c>
      <c r="M88" s="852"/>
      <c r="N88" s="57"/>
    </row>
    <row r="89" spans="1:14" ht="15" thickBot="1">
      <c r="B89" s="97" t="s">
        <v>1058</v>
      </c>
      <c r="C89" s="98"/>
      <c r="D89" s="98"/>
      <c r="E89" s="98"/>
      <c r="F89" s="98"/>
      <c r="G89" s="98"/>
      <c r="H89" s="98"/>
      <c r="I89" s="99"/>
      <c r="J89" s="100"/>
      <c r="K89" s="314">
        <v>0.05</v>
      </c>
      <c r="L89" s="853">
        <f>N82*K89</f>
        <v>9375.7907349763536</v>
      </c>
      <c r="M89" s="854"/>
      <c r="N89" s="57"/>
    </row>
    <row r="90" spans="1:14" ht="15" thickBot="1">
      <c r="B90" s="816" t="s">
        <v>1037</v>
      </c>
      <c r="C90" s="817"/>
      <c r="D90" s="817"/>
      <c r="E90" s="817"/>
      <c r="F90" s="817"/>
      <c r="G90" s="817"/>
      <c r="H90" s="817"/>
      <c r="I90" s="817"/>
      <c r="J90" s="817"/>
      <c r="K90" s="817"/>
      <c r="L90" s="817"/>
      <c r="M90" s="818"/>
      <c r="N90" s="58">
        <f>L87+L88+L89</f>
        <v>56254.744409858125</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243770.55910938518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138497.30705312698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3">
        <f>VLOOKUP(A64,TRANSPORTE!A6:D117,4,FALSE)</f>
        <v>1418</v>
      </c>
      <c r="M64" s="904"/>
      <c r="N64" s="296">
        <f>K64*L64</f>
        <v>1772.5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3610.7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187515.81469952705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37503.162939905415</v>
      </c>
      <c r="M87" s="852"/>
      <c r="N87" s="57"/>
    </row>
    <row r="88" spans="1:14">
      <c r="B88" s="95" t="s">
        <v>1057</v>
      </c>
      <c r="C88" s="96"/>
      <c r="D88" s="96"/>
      <c r="E88" s="96"/>
      <c r="F88" s="96"/>
      <c r="G88" s="96"/>
      <c r="H88" s="96"/>
      <c r="I88" s="93"/>
      <c r="J88" s="94"/>
      <c r="K88" s="313">
        <v>0.05</v>
      </c>
      <c r="L88" s="851">
        <f>N82*K88</f>
        <v>9375.7907349763536</v>
      </c>
      <c r="M88" s="852"/>
      <c r="N88" s="57"/>
    </row>
    <row r="89" spans="1:14" ht="15" thickBot="1">
      <c r="B89" s="97" t="s">
        <v>1058</v>
      </c>
      <c r="C89" s="98"/>
      <c r="D89" s="98"/>
      <c r="E89" s="98"/>
      <c r="F89" s="98"/>
      <c r="G89" s="98"/>
      <c r="H89" s="98"/>
      <c r="I89" s="99"/>
      <c r="J89" s="100"/>
      <c r="K89" s="314">
        <v>0.05</v>
      </c>
      <c r="L89" s="853">
        <f>N82*K89</f>
        <v>9375.7907349763536</v>
      </c>
      <c r="M89" s="854"/>
      <c r="N89" s="57"/>
    </row>
    <row r="90" spans="1:14" ht="15" thickBot="1">
      <c r="B90" s="816" t="s">
        <v>1037</v>
      </c>
      <c r="C90" s="817"/>
      <c r="D90" s="817"/>
      <c r="E90" s="817"/>
      <c r="F90" s="817"/>
      <c r="G90" s="817"/>
      <c r="H90" s="817"/>
      <c r="I90" s="817"/>
      <c r="J90" s="817"/>
      <c r="K90" s="817"/>
      <c r="L90" s="817"/>
      <c r="M90" s="818"/>
      <c r="N90" s="58">
        <f>L87+L88+L89</f>
        <v>56254.744409858125</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243770.55910938518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138497.30705312698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187515.81469952705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37503.162939905415</v>
      </c>
      <c r="M88" s="852"/>
      <c r="N88" s="57"/>
    </row>
    <row r="89" spans="1:14">
      <c r="B89" s="95" t="s">
        <v>1057</v>
      </c>
      <c r="C89" s="96"/>
      <c r="D89" s="96"/>
      <c r="E89" s="96"/>
      <c r="F89" s="96"/>
      <c r="G89" s="96"/>
      <c r="H89" s="96"/>
      <c r="I89" s="93"/>
      <c r="J89" s="94"/>
      <c r="K89" s="313">
        <v>0.05</v>
      </c>
      <c r="L89" s="851">
        <f>N83*K89</f>
        <v>9375.7907349763536</v>
      </c>
      <c r="M89" s="852"/>
      <c r="N89" s="57"/>
    </row>
    <row r="90" spans="1:14" ht="15" thickBot="1">
      <c r="B90" s="97" t="s">
        <v>1058</v>
      </c>
      <c r="C90" s="98"/>
      <c r="D90" s="98"/>
      <c r="E90" s="98"/>
      <c r="F90" s="98"/>
      <c r="G90" s="98"/>
      <c r="H90" s="98"/>
      <c r="I90" s="99"/>
      <c r="J90" s="100"/>
      <c r="K90" s="314">
        <v>0.05</v>
      </c>
      <c r="L90" s="853">
        <f>N83*K90</f>
        <v>9375.7907349763536</v>
      </c>
      <c r="M90" s="854"/>
      <c r="N90" s="57"/>
    </row>
    <row r="91" spans="1:14" ht="15" thickBot="1">
      <c r="B91" s="816" t="s">
        <v>1037</v>
      </c>
      <c r="C91" s="817"/>
      <c r="D91" s="817"/>
      <c r="E91" s="817"/>
      <c r="F91" s="817"/>
      <c r="G91" s="817"/>
      <c r="H91" s="817"/>
      <c r="I91" s="817"/>
      <c r="J91" s="817"/>
      <c r="K91" s="817"/>
      <c r="L91" s="817"/>
      <c r="M91" s="818"/>
      <c r="N91" s="58">
        <f>L88+L89+L90</f>
        <v>56254.744409858125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243770.55910938518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topLeftCell="A19"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138497.30705312698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187515.81469952705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37503.162939905415</v>
      </c>
      <c r="M88" s="852"/>
      <c r="N88" s="57"/>
    </row>
    <row r="89" spans="1:14">
      <c r="B89" s="95" t="s">
        <v>1057</v>
      </c>
      <c r="C89" s="96"/>
      <c r="D89" s="96"/>
      <c r="E89" s="96"/>
      <c r="F89" s="96"/>
      <c r="G89" s="96"/>
      <c r="H89" s="96"/>
      <c r="I89" s="93"/>
      <c r="J89" s="94"/>
      <c r="K89" s="313">
        <v>0.05</v>
      </c>
      <c r="L89" s="851">
        <f>N83*K89</f>
        <v>9375.7907349763536</v>
      </c>
      <c r="M89" s="852"/>
      <c r="N89" s="57"/>
    </row>
    <row r="90" spans="1:14" ht="15" thickBot="1">
      <c r="B90" s="97" t="s">
        <v>1058</v>
      </c>
      <c r="C90" s="98"/>
      <c r="D90" s="98"/>
      <c r="E90" s="98"/>
      <c r="F90" s="98"/>
      <c r="G90" s="98"/>
      <c r="H90" s="98"/>
      <c r="I90" s="99"/>
      <c r="J90" s="100"/>
      <c r="K90" s="314">
        <v>0.05</v>
      </c>
      <c r="L90" s="853">
        <f>N83*K90</f>
        <v>9375.7907349763536</v>
      </c>
      <c r="M90" s="854"/>
      <c r="N90" s="57"/>
    </row>
    <row r="91" spans="1:14" ht="15" thickBot="1">
      <c r="B91" s="816" t="s">
        <v>1037</v>
      </c>
      <c r="C91" s="817"/>
      <c r="D91" s="817"/>
      <c r="E91" s="817"/>
      <c r="F91" s="817"/>
      <c r="G91" s="817"/>
      <c r="H91" s="817"/>
      <c r="I91" s="817"/>
      <c r="J91" s="817"/>
      <c r="K91" s="817"/>
      <c r="L91" s="817"/>
      <c r="M91" s="818"/>
      <c r="N91" s="58">
        <f>L88+L89+L90</f>
        <v>56254.744409858125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243770.55910938518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138497.30705312698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1377</v>
      </c>
      <c r="B65" s="52" t="str">
        <f>VLOOKUP(A65,TRANSPORTE!A6:D117,3,FALSE)</f>
        <v>Transporte de mezcla</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187515.81469952705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37503.162939905415</v>
      </c>
      <c r="M88" s="852"/>
      <c r="N88" s="57"/>
    </row>
    <row r="89" spans="1:14">
      <c r="B89" s="95" t="s">
        <v>1057</v>
      </c>
      <c r="C89" s="96"/>
      <c r="D89" s="96"/>
      <c r="E89" s="96"/>
      <c r="F89" s="96"/>
      <c r="G89" s="96"/>
      <c r="H89" s="96"/>
      <c r="I89" s="93"/>
      <c r="J89" s="94"/>
      <c r="K89" s="313">
        <v>0.05</v>
      </c>
      <c r="L89" s="851">
        <f>N83*K89</f>
        <v>9375.7907349763536</v>
      </c>
      <c r="M89" s="852"/>
      <c r="N89" s="57"/>
    </row>
    <row r="90" spans="1:14" ht="15" thickBot="1">
      <c r="B90" s="97" t="s">
        <v>1058</v>
      </c>
      <c r="C90" s="98"/>
      <c r="D90" s="98"/>
      <c r="E90" s="98"/>
      <c r="F90" s="98"/>
      <c r="G90" s="98"/>
      <c r="H90" s="98"/>
      <c r="I90" s="99"/>
      <c r="J90" s="100"/>
      <c r="K90" s="314">
        <v>0.05</v>
      </c>
      <c r="L90" s="853">
        <f>N83*K90</f>
        <v>9375.7907349763536</v>
      </c>
      <c r="M90" s="854"/>
      <c r="N90" s="57"/>
    </row>
    <row r="91" spans="1:14" ht="15" thickBot="1">
      <c r="B91" s="816" t="s">
        <v>1037</v>
      </c>
      <c r="C91" s="817"/>
      <c r="D91" s="817"/>
      <c r="E91" s="817"/>
      <c r="F91" s="817"/>
      <c r="G91" s="817"/>
      <c r="H91" s="817"/>
      <c r="I91" s="817"/>
      <c r="J91" s="817"/>
      <c r="K91" s="817"/>
      <c r="L91" s="817"/>
      <c r="M91" s="818"/>
      <c r="N91" s="58">
        <f>L88+L89+L90</f>
        <v>56254.744409858125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243770.55910938518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34"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8</v>
      </c>
      <c r="N37" s="281">
        <f t="shared" ref="N37:N43" si="0">K37/M37</f>
        <v>16210.394455656338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8</v>
      </c>
      <c r="N38" s="281">
        <f t="shared" si="0"/>
        <v>14034.266196163589</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8</v>
      </c>
      <c r="N39" s="281">
        <f t="shared" si="0"/>
        <v>69510.112671332041</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8</v>
      </c>
      <c r="N42" s="281">
        <f t="shared" si="0"/>
        <v>28244.514348241439</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8</v>
      </c>
      <c r="N43" s="281">
        <f t="shared" si="0"/>
        <v>9868.6408206659416</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166163.09742760539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3">
        <f>VLOOKUP(A64,TRANSPORTE!A6:D117,4,FALSE)</f>
        <v>1418</v>
      </c>
      <c r="M64" s="904"/>
      <c r="N64" s="296">
        <f>K64*L64</f>
        <v>1772.5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3610.7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216103.65183467115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43220.730366934236</v>
      </c>
      <c r="M87" s="852"/>
      <c r="N87" s="57"/>
    </row>
    <row r="88" spans="1:14">
      <c r="B88" s="95" t="s">
        <v>1057</v>
      </c>
      <c r="C88" s="96"/>
      <c r="D88" s="96"/>
      <c r="E88" s="96"/>
      <c r="F88" s="96"/>
      <c r="G88" s="96"/>
      <c r="H88" s="96"/>
      <c r="I88" s="93"/>
      <c r="J88" s="94"/>
      <c r="K88" s="313">
        <v>0.05</v>
      </c>
      <c r="L88" s="851">
        <f>N82*K88</f>
        <v>10805.182591733559</v>
      </c>
      <c r="M88" s="852"/>
      <c r="N88" s="57"/>
    </row>
    <row r="89" spans="1:14" ht="15" thickBot="1">
      <c r="B89" s="97" t="s">
        <v>1058</v>
      </c>
      <c r="C89" s="98"/>
      <c r="D89" s="98"/>
      <c r="E89" s="98"/>
      <c r="F89" s="98"/>
      <c r="G89" s="98"/>
      <c r="H89" s="98"/>
      <c r="I89" s="99"/>
      <c r="J89" s="100"/>
      <c r="K89" s="314">
        <v>0.05</v>
      </c>
      <c r="L89" s="853">
        <f>N82*K89</f>
        <v>10805.182591733559</v>
      </c>
      <c r="M89" s="854"/>
      <c r="N89" s="57"/>
    </row>
    <row r="90" spans="1:14" ht="15" thickBot="1">
      <c r="B90" s="816" t="s">
        <v>1037</v>
      </c>
      <c r="C90" s="817"/>
      <c r="D90" s="817"/>
      <c r="E90" s="817"/>
      <c r="F90" s="817"/>
      <c r="G90" s="817"/>
      <c r="H90" s="817"/>
      <c r="I90" s="817"/>
      <c r="J90" s="817"/>
      <c r="K90" s="817"/>
      <c r="L90" s="817"/>
      <c r="M90" s="818"/>
      <c r="N90" s="58">
        <f>L87+L88+L89</f>
        <v>64831.095550401355</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280934.74738507252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8</v>
      </c>
      <c r="N37" s="281">
        <f t="shared" ref="N37:N43" si="0">K37/M37</f>
        <v>16210.394455656338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8</v>
      </c>
      <c r="N38" s="281">
        <f t="shared" si="0"/>
        <v>14034.266196163589</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8</v>
      </c>
      <c r="N39" s="281">
        <f t="shared" si="0"/>
        <v>69510.112671332041</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8</v>
      </c>
      <c r="N42" s="281">
        <f t="shared" si="0"/>
        <v>28244.514348241439</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8</v>
      </c>
      <c r="N43" s="281">
        <f t="shared" si="0"/>
        <v>9868.6408206659416</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166163.09742760539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3">
        <f>VLOOKUP(A64,TRANSPORTE!A6:D117,4,FALSE)</f>
        <v>1418</v>
      </c>
      <c r="M64" s="904"/>
      <c r="N64" s="296">
        <f>K64*L64</f>
        <v>1772.5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3610.7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133"/>
    </row>
    <row r="80" spans="1:15" ht="15" thickBot="1">
      <c r="B80" s="905" t="s">
        <v>1037</v>
      </c>
      <c r="C80" s="859"/>
      <c r="D80" s="859"/>
      <c r="E80" s="859"/>
      <c r="F80" s="859"/>
      <c r="G80" s="859"/>
      <c r="H80" s="859"/>
      <c r="I80" s="859"/>
      <c r="J80" s="859"/>
      <c r="K80" s="859"/>
      <c r="L80" s="859"/>
      <c r="M80" s="860"/>
      <c r="N80" s="469">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216103.65183467115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43220.730366934236</v>
      </c>
      <c r="M87" s="852"/>
      <c r="N87" s="57"/>
    </row>
    <row r="88" spans="1:14">
      <c r="B88" s="95" t="s">
        <v>1057</v>
      </c>
      <c r="C88" s="96"/>
      <c r="D88" s="96"/>
      <c r="E88" s="96"/>
      <c r="F88" s="96"/>
      <c r="G88" s="96"/>
      <c r="H88" s="96"/>
      <c r="I88" s="93"/>
      <c r="J88" s="94"/>
      <c r="K88" s="313">
        <v>0.05</v>
      </c>
      <c r="L88" s="851">
        <f>N82*K88</f>
        <v>10805.182591733559</v>
      </c>
      <c r="M88" s="852"/>
      <c r="N88" s="57"/>
    </row>
    <row r="89" spans="1:14" ht="15" thickBot="1">
      <c r="B89" s="97" t="s">
        <v>1058</v>
      </c>
      <c r="C89" s="98"/>
      <c r="D89" s="98"/>
      <c r="E89" s="98"/>
      <c r="F89" s="98"/>
      <c r="G89" s="98"/>
      <c r="H89" s="98"/>
      <c r="I89" s="99"/>
      <c r="J89" s="100"/>
      <c r="K89" s="314">
        <v>0.05</v>
      </c>
      <c r="L89" s="853">
        <f>N82*K89</f>
        <v>10805.182591733559</v>
      </c>
      <c r="M89" s="854"/>
      <c r="N89" s="57"/>
    </row>
    <row r="90" spans="1:14" ht="15" thickBot="1">
      <c r="B90" s="816" t="s">
        <v>1037</v>
      </c>
      <c r="C90" s="817"/>
      <c r="D90" s="817"/>
      <c r="E90" s="817"/>
      <c r="F90" s="817"/>
      <c r="G90" s="817"/>
      <c r="H90" s="817"/>
      <c r="I90" s="817"/>
      <c r="J90" s="817"/>
      <c r="K90" s="817"/>
      <c r="L90" s="817"/>
      <c r="M90" s="818"/>
      <c r="N90" s="58">
        <f>L87+L88+L89</f>
        <v>64831.095550401355</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280934.74738507252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topLeftCell="A31"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8</v>
      </c>
      <c r="N37" s="281">
        <f t="shared" ref="N37:N43" si="0">K37/M37</f>
        <v>16210.394455656338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8</v>
      </c>
      <c r="N38" s="281">
        <f t="shared" si="0"/>
        <v>14034.266196163589</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8</v>
      </c>
      <c r="N39" s="281">
        <f t="shared" si="0"/>
        <v>69510.112671332041</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8</v>
      </c>
      <c r="N42" s="281">
        <f t="shared" si="0"/>
        <v>28244.514348241439</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8</v>
      </c>
      <c r="N43" s="281">
        <f t="shared" si="0"/>
        <v>9868.6408206659416</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166163.09742760539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3">
        <f>VLOOKUP(A64,TRANSPORTE!A6:D117,4,FALSE)</f>
        <v>1418</v>
      </c>
      <c r="M64" s="904"/>
      <c r="N64" s="296">
        <f>K64*L64</f>
        <v>1772.5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3610.7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216103.65183467115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43220.730366934236</v>
      </c>
      <c r="M87" s="852"/>
      <c r="N87" s="57"/>
    </row>
    <row r="88" spans="1:14">
      <c r="B88" s="95" t="s">
        <v>1057</v>
      </c>
      <c r="C88" s="96"/>
      <c r="D88" s="96"/>
      <c r="E88" s="96"/>
      <c r="F88" s="96"/>
      <c r="G88" s="96"/>
      <c r="H88" s="96"/>
      <c r="I88" s="93"/>
      <c r="J88" s="94"/>
      <c r="K88" s="313">
        <v>0.05</v>
      </c>
      <c r="L88" s="851">
        <f>N82*K88</f>
        <v>10805.182591733559</v>
      </c>
      <c r="M88" s="852"/>
      <c r="N88" s="57"/>
    </row>
    <row r="89" spans="1:14" ht="15" thickBot="1">
      <c r="B89" s="97" t="s">
        <v>1058</v>
      </c>
      <c r="C89" s="98"/>
      <c r="D89" s="98"/>
      <c r="E89" s="98"/>
      <c r="F89" s="98"/>
      <c r="G89" s="98"/>
      <c r="H89" s="98"/>
      <c r="I89" s="99"/>
      <c r="J89" s="100"/>
      <c r="K89" s="314">
        <v>0.05</v>
      </c>
      <c r="L89" s="853">
        <f>N82*K89</f>
        <v>10805.182591733559</v>
      </c>
      <c r="M89" s="854"/>
      <c r="N89" s="57"/>
    </row>
    <row r="90" spans="1:14" ht="15" thickBot="1">
      <c r="B90" s="816" t="s">
        <v>1037</v>
      </c>
      <c r="C90" s="817"/>
      <c r="D90" s="817"/>
      <c r="E90" s="817"/>
      <c r="F90" s="817"/>
      <c r="G90" s="817"/>
      <c r="H90" s="817"/>
      <c r="I90" s="817"/>
      <c r="J90" s="817"/>
      <c r="K90" s="817"/>
      <c r="L90" s="817"/>
      <c r="M90" s="818"/>
      <c r="N90" s="58">
        <f>L87+L88+L89</f>
        <v>64831.095550401355</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280934.74738507252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138497.30705312698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3">
        <f>VLOOKUP(A64,TRANSPORTE!A6:D117,4,FALSE)</f>
        <v>1313</v>
      </c>
      <c r="M64" s="904"/>
      <c r="N64" s="296">
        <f>K64*L64</f>
        <v>1641.25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3479.45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187384.56469952705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37476.912939905415</v>
      </c>
      <c r="M87" s="852"/>
      <c r="N87" s="57"/>
    </row>
    <row r="88" spans="1:14">
      <c r="B88" s="95" t="s">
        <v>1057</v>
      </c>
      <c r="C88" s="96"/>
      <c r="D88" s="96"/>
      <c r="E88" s="96"/>
      <c r="F88" s="96"/>
      <c r="G88" s="96"/>
      <c r="H88" s="96"/>
      <c r="I88" s="93"/>
      <c r="J88" s="94"/>
      <c r="K88" s="313">
        <v>0.05</v>
      </c>
      <c r="L88" s="851">
        <f>N82*K88</f>
        <v>9369.2282349763536</v>
      </c>
      <c r="M88" s="852"/>
      <c r="N88" s="57"/>
    </row>
    <row r="89" spans="1:14" ht="15" thickBot="1">
      <c r="B89" s="97" t="s">
        <v>1058</v>
      </c>
      <c r="C89" s="98"/>
      <c r="D89" s="98"/>
      <c r="E89" s="98"/>
      <c r="F89" s="98"/>
      <c r="G89" s="98"/>
      <c r="H89" s="98"/>
      <c r="I89" s="99"/>
      <c r="J89" s="100"/>
      <c r="K89" s="314">
        <v>0.05</v>
      </c>
      <c r="L89" s="853">
        <f>N82*K89</f>
        <v>9369.2282349763536</v>
      </c>
      <c r="M89" s="854"/>
      <c r="N89" s="57"/>
    </row>
    <row r="90" spans="1:14" ht="15" thickBot="1">
      <c r="B90" s="816" t="s">
        <v>1037</v>
      </c>
      <c r="C90" s="817"/>
      <c r="D90" s="817"/>
      <c r="E90" s="817"/>
      <c r="F90" s="817"/>
      <c r="G90" s="817"/>
      <c r="H90" s="817"/>
      <c r="I90" s="817"/>
      <c r="J90" s="817"/>
      <c r="K90" s="817"/>
      <c r="L90" s="817"/>
      <c r="M90" s="818"/>
      <c r="N90" s="58">
        <f>L87+L88+L89</f>
        <v>56215.369409858125</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243599.93410938518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138497.30705312698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133"/>
    </row>
    <row r="81" spans="1:14" ht="15" thickBot="1">
      <c r="B81" s="905" t="s">
        <v>1037</v>
      </c>
      <c r="C81" s="859"/>
      <c r="D81" s="859"/>
      <c r="E81" s="859"/>
      <c r="F81" s="859"/>
      <c r="G81" s="859"/>
      <c r="H81" s="859"/>
      <c r="I81" s="859"/>
      <c r="J81" s="859"/>
      <c r="K81" s="859"/>
      <c r="L81" s="859"/>
      <c r="M81" s="860"/>
      <c r="N81" s="469">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187515.81469952705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37503.162939905415</v>
      </c>
      <c r="M88" s="852"/>
      <c r="N88" s="57"/>
    </row>
    <row r="89" spans="1:14">
      <c r="B89" s="95" t="s">
        <v>1057</v>
      </c>
      <c r="C89" s="96"/>
      <c r="D89" s="96"/>
      <c r="E89" s="96"/>
      <c r="F89" s="96"/>
      <c r="G89" s="96"/>
      <c r="H89" s="96"/>
      <c r="I89" s="93"/>
      <c r="J89" s="94"/>
      <c r="K89" s="313">
        <v>0.05</v>
      </c>
      <c r="L89" s="851">
        <f>N83*K89</f>
        <v>9375.7907349763536</v>
      </c>
      <c r="M89" s="852"/>
      <c r="N89" s="57"/>
    </row>
    <row r="90" spans="1:14" ht="15" thickBot="1">
      <c r="B90" s="97" t="s">
        <v>1058</v>
      </c>
      <c r="C90" s="98"/>
      <c r="D90" s="98"/>
      <c r="E90" s="98"/>
      <c r="F90" s="98"/>
      <c r="G90" s="98"/>
      <c r="H90" s="98"/>
      <c r="I90" s="99"/>
      <c r="J90" s="100"/>
      <c r="K90" s="314">
        <v>0.05</v>
      </c>
      <c r="L90" s="853">
        <f>N83*K90</f>
        <v>9375.7907349763536</v>
      </c>
      <c r="M90" s="854"/>
      <c r="N90" s="57"/>
    </row>
    <row r="91" spans="1:14" ht="15" thickBot="1">
      <c r="B91" s="816" t="s">
        <v>1037</v>
      </c>
      <c r="C91" s="817"/>
      <c r="D91" s="817"/>
      <c r="E91" s="817"/>
      <c r="F91" s="817"/>
      <c r="G91" s="817"/>
      <c r="H91" s="817"/>
      <c r="I91" s="817"/>
      <c r="J91" s="817"/>
      <c r="K91" s="817"/>
      <c r="L91" s="817"/>
      <c r="M91" s="818"/>
      <c r="N91" s="58">
        <f>L88+L89+L90</f>
        <v>56254.744409858125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243770.55910938518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topLeftCell="A28"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138497.30705312698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3">
        <f>VLOOKUP(A64,TRANSPORTE!A6:D117,4,FALSE)</f>
        <v>1418</v>
      </c>
      <c r="M64" s="904"/>
      <c r="N64" s="296">
        <f>K64*L64</f>
        <v>1772.5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3610.7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187515.81469952705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37503.162939905415</v>
      </c>
      <c r="M87" s="852"/>
      <c r="N87" s="57"/>
    </row>
    <row r="88" spans="1:14">
      <c r="B88" s="95" t="s">
        <v>1057</v>
      </c>
      <c r="C88" s="96"/>
      <c r="D88" s="96"/>
      <c r="E88" s="96"/>
      <c r="F88" s="96"/>
      <c r="G88" s="96"/>
      <c r="H88" s="96"/>
      <c r="I88" s="93"/>
      <c r="J88" s="94"/>
      <c r="K88" s="313">
        <v>0.05</v>
      </c>
      <c r="L88" s="851">
        <f>N82*K88</f>
        <v>9375.7907349763536</v>
      </c>
      <c r="M88" s="852"/>
      <c r="N88" s="57"/>
    </row>
    <row r="89" spans="1:14" ht="15" thickBot="1">
      <c r="B89" s="97" t="s">
        <v>1058</v>
      </c>
      <c r="C89" s="98"/>
      <c r="D89" s="98"/>
      <c r="E89" s="98"/>
      <c r="F89" s="98"/>
      <c r="G89" s="98"/>
      <c r="H89" s="98"/>
      <c r="I89" s="99"/>
      <c r="J89" s="100"/>
      <c r="K89" s="314">
        <v>0.05</v>
      </c>
      <c r="L89" s="853">
        <f>N82*K89</f>
        <v>9375.7907349763536</v>
      </c>
      <c r="M89" s="854"/>
      <c r="N89" s="57"/>
    </row>
    <row r="90" spans="1:14" ht="15" thickBot="1">
      <c r="B90" s="816" t="s">
        <v>1037</v>
      </c>
      <c r="C90" s="817"/>
      <c r="D90" s="817"/>
      <c r="E90" s="817"/>
      <c r="F90" s="817"/>
      <c r="G90" s="817"/>
      <c r="H90" s="817"/>
      <c r="I90" s="817"/>
      <c r="J90" s="817"/>
      <c r="K90" s="817"/>
      <c r="L90" s="817"/>
      <c r="M90" s="818"/>
      <c r="N90" s="58">
        <f>L87+L88+L89</f>
        <v>56254.744409858125</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243770.55910938518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8</v>
      </c>
      <c r="N37" s="281">
        <f t="shared" ref="N37:N43" si="0">K37/M37</f>
        <v>16210.394455656338</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8</v>
      </c>
      <c r="N38" s="281">
        <f t="shared" si="0"/>
        <v>14034.266196163589</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8</v>
      </c>
      <c r="N39" s="281">
        <f t="shared" si="0"/>
        <v>69510.112671332041</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8</v>
      </c>
      <c r="N42" s="281">
        <f t="shared" si="0"/>
        <v>28244.514348241439</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8</v>
      </c>
      <c r="N43" s="281">
        <f t="shared" si="0"/>
        <v>9868.6408206659416</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922.04676066569448</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166163.09742760539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3">
        <f>VLOOKUP(A64,TRANSPORTE!A6:D117,4,FALSE)</f>
        <v>1418</v>
      </c>
      <c r="M64" s="904"/>
      <c r="N64" s="296">
        <f>K64*L64</f>
        <v>1772.5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3610.7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9220.4676066569446</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216103.65183467115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43220.730366934236</v>
      </c>
      <c r="M87" s="852"/>
      <c r="N87" s="57"/>
    </row>
    <row r="88" spans="1:14">
      <c r="B88" s="95" t="s">
        <v>1057</v>
      </c>
      <c r="C88" s="96"/>
      <c r="D88" s="96"/>
      <c r="E88" s="96"/>
      <c r="F88" s="96"/>
      <c r="G88" s="96"/>
      <c r="H88" s="96"/>
      <c r="I88" s="93"/>
      <c r="J88" s="94"/>
      <c r="K88" s="313">
        <v>0.05</v>
      </c>
      <c r="L88" s="851">
        <f>N82*K88</f>
        <v>10805.182591733559</v>
      </c>
      <c r="M88" s="852"/>
      <c r="N88" s="57"/>
    </row>
    <row r="89" spans="1:14" ht="15" thickBot="1">
      <c r="B89" s="97" t="s">
        <v>1058</v>
      </c>
      <c r="C89" s="98"/>
      <c r="D89" s="98"/>
      <c r="E89" s="98"/>
      <c r="F89" s="98"/>
      <c r="G89" s="98"/>
      <c r="H89" s="98"/>
      <c r="I89" s="99"/>
      <c r="J89" s="100"/>
      <c r="K89" s="314">
        <v>0.05</v>
      </c>
      <c r="L89" s="853">
        <f>N82*K89</f>
        <v>10805.182591733559</v>
      </c>
      <c r="M89" s="854"/>
      <c r="N89" s="57"/>
    </row>
    <row r="90" spans="1:14" ht="15" thickBot="1">
      <c r="B90" s="816" t="s">
        <v>1037</v>
      </c>
      <c r="C90" s="817"/>
      <c r="D90" s="817"/>
      <c r="E90" s="817"/>
      <c r="F90" s="817"/>
      <c r="G90" s="817"/>
      <c r="H90" s="817"/>
      <c r="I90" s="817"/>
      <c r="J90" s="817"/>
      <c r="K90" s="817"/>
      <c r="L90" s="817"/>
      <c r="M90" s="818"/>
      <c r="N90" s="58">
        <f>L87+L88+L89</f>
        <v>64831.095550401355</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280934.74738507252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138497.30705312698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187515.81469952705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37503.162939905415</v>
      </c>
      <c r="M88" s="852"/>
      <c r="N88" s="57"/>
    </row>
    <row r="89" spans="1:14">
      <c r="B89" s="95" t="s">
        <v>1057</v>
      </c>
      <c r="C89" s="96"/>
      <c r="D89" s="96"/>
      <c r="E89" s="96"/>
      <c r="F89" s="96"/>
      <c r="G89" s="96"/>
      <c r="H89" s="96"/>
      <c r="I89" s="93"/>
      <c r="J89" s="94"/>
      <c r="K89" s="313">
        <v>0.05</v>
      </c>
      <c r="L89" s="851">
        <f>N83*K89</f>
        <v>9375.7907349763536</v>
      </c>
      <c r="M89" s="852"/>
      <c r="N89" s="57"/>
    </row>
    <row r="90" spans="1:14" ht="15" thickBot="1">
      <c r="B90" s="97" t="s">
        <v>1058</v>
      </c>
      <c r="C90" s="98"/>
      <c r="D90" s="98"/>
      <c r="E90" s="98"/>
      <c r="F90" s="98"/>
      <c r="G90" s="98"/>
      <c r="H90" s="98"/>
      <c r="I90" s="99"/>
      <c r="J90" s="100"/>
      <c r="K90" s="314">
        <v>0.05</v>
      </c>
      <c r="L90" s="853">
        <f>N83*K90</f>
        <v>9375.7907349763536</v>
      </c>
      <c r="M90" s="854"/>
      <c r="N90" s="57"/>
    </row>
    <row r="91" spans="1:14" ht="15" thickBot="1">
      <c r="B91" s="816" t="s">
        <v>1037</v>
      </c>
      <c r="C91" s="817"/>
      <c r="D91" s="817"/>
      <c r="E91" s="817"/>
      <c r="F91" s="817"/>
      <c r="G91" s="817"/>
      <c r="H91" s="817"/>
      <c r="I91" s="817"/>
      <c r="J91" s="817"/>
      <c r="K91" s="817"/>
      <c r="L91" s="817"/>
      <c r="M91" s="818"/>
      <c r="N91" s="58">
        <f>L88+L89+L90</f>
        <v>56254.744409858125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243770.55910938518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138497.30705312698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187515.81469952705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37503.162939905415</v>
      </c>
      <c r="M88" s="852"/>
      <c r="N88" s="57"/>
    </row>
    <row r="89" spans="1:14">
      <c r="B89" s="95" t="s">
        <v>1057</v>
      </c>
      <c r="C89" s="96"/>
      <c r="D89" s="96"/>
      <c r="E89" s="96"/>
      <c r="F89" s="96"/>
      <c r="G89" s="96"/>
      <c r="H89" s="96"/>
      <c r="I89" s="93"/>
      <c r="J89" s="94"/>
      <c r="K89" s="313">
        <v>0.05</v>
      </c>
      <c r="L89" s="851">
        <f>N83*K89</f>
        <v>9375.7907349763536</v>
      </c>
      <c r="M89" s="852"/>
      <c r="N89" s="57"/>
    </row>
    <row r="90" spans="1:14" ht="15" thickBot="1">
      <c r="B90" s="97" t="s">
        <v>1058</v>
      </c>
      <c r="C90" s="98"/>
      <c r="D90" s="98"/>
      <c r="E90" s="98"/>
      <c r="F90" s="98"/>
      <c r="G90" s="98"/>
      <c r="H90" s="98"/>
      <c r="I90" s="99"/>
      <c r="J90" s="100"/>
      <c r="K90" s="314">
        <v>0.05</v>
      </c>
      <c r="L90" s="853">
        <f>N83*K90</f>
        <v>9375.7907349763536</v>
      </c>
      <c r="M90" s="854"/>
      <c r="N90" s="57"/>
    </row>
    <row r="91" spans="1:14" ht="15" thickBot="1">
      <c r="B91" s="816" t="s">
        <v>1037</v>
      </c>
      <c r="C91" s="817"/>
      <c r="D91" s="817"/>
      <c r="E91" s="817"/>
      <c r="F91" s="817"/>
      <c r="G91" s="817"/>
      <c r="H91" s="817"/>
      <c r="I91" s="817"/>
      <c r="J91" s="817"/>
      <c r="K91" s="817"/>
      <c r="L91" s="817"/>
      <c r="M91" s="818"/>
      <c r="N91" s="58">
        <f>L88+L89+L90</f>
        <v>56254.744409858125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243770.55910938518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829.84208459912497</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138497.30705312698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37109.386800408793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3">
        <f>VLOOKUP(A64,TRANSPORTE!A6:D117,4,FALSE)</f>
        <v>1601</v>
      </c>
      <c r="M64" s="904"/>
      <c r="N64" s="296">
        <f>K64*L64</f>
        <v>2001.25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3839.45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8298.4208459912497</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187744.56469952705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37548.912939905415</v>
      </c>
      <c r="M87" s="852"/>
      <c r="N87" s="57"/>
    </row>
    <row r="88" spans="1:14">
      <c r="B88" s="95" t="s">
        <v>1057</v>
      </c>
      <c r="C88" s="96"/>
      <c r="D88" s="96"/>
      <c r="E88" s="96"/>
      <c r="F88" s="96"/>
      <c r="G88" s="96"/>
      <c r="H88" s="96"/>
      <c r="I88" s="93"/>
      <c r="J88" s="94"/>
      <c r="K88" s="313">
        <v>0.05</v>
      </c>
      <c r="L88" s="851">
        <f>N82*K88</f>
        <v>9387.2282349763536</v>
      </c>
      <c r="M88" s="852"/>
      <c r="N88" s="57"/>
    </row>
    <row r="89" spans="1:14" ht="15" thickBot="1">
      <c r="B89" s="97" t="s">
        <v>1058</v>
      </c>
      <c r="C89" s="98"/>
      <c r="D89" s="98"/>
      <c r="E89" s="98"/>
      <c r="F89" s="98"/>
      <c r="G89" s="98"/>
      <c r="H89" s="98"/>
      <c r="I89" s="99"/>
      <c r="J89" s="100"/>
      <c r="K89" s="314">
        <v>0.05</v>
      </c>
      <c r="L89" s="853">
        <f>N82*K89</f>
        <v>9387.2282349763536</v>
      </c>
      <c r="M89" s="854"/>
      <c r="N89" s="57"/>
    </row>
    <row r="90" spans="1:14" ht="15" thickBot="1">
      <c r="B90" s="816" t="s">
        <v>1037</v>
      </c>
      <c r="C90" s="817"/>
      <c r="D90" s="817"/>
      <c r="E90" s="817"/>
      <c r="F90" s="817"/>
      <c r="G90" s="817"/>
      <c r="H90" s="817"/>
      <c r="I90" s="817"/>
      <c r="J90" s="817"/>
      <c r="K90" s="817"/>
      <c r="L90" s="817"/>
      <c r="M90" s="818"/>
      <c r="N90" s="58">
        <f>L87+L88+L89</f>
        <v>56323.369409858125</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244067.93410938518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150</v>
      </c>
      <c r="B36" s="865" t="str">
        <f>VLOOKUP(A36,EQUIPOS!A6:D154,3,FALSE)</f>
        <v>Cargador : Potencia en el volante 125 hp, Clasificación de RPM del motor 2300.</v>
      </c>
      <c r="C36" s="866"/>
      <c r="D36" s="866"/>
      <c r="E36" s="866"/>
      <c r="F36" s="866"/>
      <c r="G36" s="866"/>
      <c r="H36" s="867"/>
      <c r="I36" s="276"/>
      <c r="J36" s="277"/>
      <c r="K36" s="278">
        <f>VLOOKUP(A36,EQUIPOS!A6:D163,4,FALSE)</f>
        <v>195969.38979370249</v>
      </c>
      <c r="L36" s="279"/>
      <c r="M36" s="280">
        <v>30</v>
      </c>
      <c r="N36" s="281">
        <f>K36/M36</f>
        <v>6532.3129931234162</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166</v>
      </c>
      <c r="B38" s="865" t="str">
        <f>VLOOKUP(A38,EQUIPOS!A8:D154,3,FALSE)</f>
        <v>Compactador de Rodillo POTENCIA: 99HP, PESO: 8 ton</v>
      </c>
      <c r="C38" s="866"/>
      <c r="D38" s="866"/>
      <c r="E38" s="866"/>
      <c r="F38" s="866"/>
      <c r="G38" s="866"/>
      <c r="H38" s="867"/>
      <c r="I38" s="276"/>
      <c r="J38" s="277"/>
      <c r="K38" s="278">
        <f>VLOOKUP(A38,EQUIPOS!A8:D165,4,FALSE)</f>
        <v>112274.12956930872</v>
      </c>
      <c r="L38" s="279"/>
      <c r="M38" s="280">
        <v>10</v>
      </c>
      <c r="N38" s="281">
        <f t="shared" si="0"/>
        <v>11227.412956930872</v>
      </c>
    </row>
    <row r="39" spans="1:14">
      <c r="A39" t="s">
        <v>284</v>
      </c>
      <c r="B39" s="865" t="str">
        <f>VLOOKUP(A39,EQUIPOS!A9:D154,3,FALSE)</f>
        <v>Planta de asfalto en caliente</v>
      </c>
      <c r="C39" s="866"/>
      <c r="D39" s="866"/>
      <c r="E39" s="866"/>
      <c r="F39" s="866"/>
      <c r="G39" s="866"/>
      <c r="H39" s="867"/>
      <c r="I39" s="276"/>
      <c r="J39" s="277"/>
      <c r="K39" s="278">
        <f>VLOOKUP(A39,EQUIPOS!A9:D166,4,FALSE)</f>
        <v>556080.90137065633</v>
      </c>
      <c r="L39" s="279"/>
      <c r="M39" s="280">
        <v>10</v>
      </c>
      <c r="N39" s="281">
        <f t="shared" si="0"/>
        <v>55608.090137065636</v>
      </c>
    </row>
    <row r="40" spans="1:14">
      <c r="A40" t="s">
        <v>290</v>
      </c>
      <c r="B40" s="865" t="str">
        <f>VLOOKUP(A40,EQUIPOS!A10:D154,3,FALSE)</f>
        <v>Planta trituradora</v>
      </c>
      <c r="C40" s="866"/>
      <c r="D40" s="866"/>
      <c r="E40" s="866"/>
      <c r="F40" s="866"/>
      <c r="G40" s="866"/>
      <c r="H40" s="867"/>
      <c r="I40" s="276"/>
      <c r="J40" s="277"/>
      <c r="K40" s="278">
        <f>VLOOKUP(A40,EQUIPOS!A10:D167,4,FALSE)</f>
        <v>460562.08868081728</v>
      </c>
      <c r="L40" s="279"/>
      <c r="M40" s="280">
        <v>30</v>
      </c>
      <c r="N40" s="281">
        <f t="shared" si="0"/>
        <v>15352.069622693909</v>
      </c>
    </row>
    <row r="41" spans="1:14">
      <c r="A41" t="s">
        <v>314</v>
      </c>
      <c r="B41" s="865" t="str">
        <f>VLOOKUP(A41,EQUIPOS!A11:D155,3,FALSE)</f>
        <v xml:space="preserve">Retroexcavadora E-200 sobre orugas
</v>
      </c>
      <c r="C41" s="866"/>
      <c r="D41" s="866"/>
      <c r="E41" s="866"/>
      <c r="F41" s="866"/>
      <c r="G41" s="866"/>
      <c r="H41" s="867"/>
      <c r="I41" s="276"/>
      <c r="J41" s="277"/>
      <c r="K41" s="278">
        <f>VLOOKUP(A41,EQUIPOS!A11:D168,4,FALSE)</f>
        <v>164662.18677189099</v>
      </c>
      <c r="L41" s="279"/>
      <c r="M41" s="280">
        <v>30</v>
      </c>
      <c r="N41" s="281">
        <f t="shared" si="0"/>
        <v>5488.7395590630331</v>
      </c>
    </row>
    <row r="42" spans="1:14">
      <c r="A42" t="s">
        <v>358</v>
      </c>
      <c r="B42" s="865" t="str">
        <f>VLOOKUP(A42,EQUIPOS!A12:D156,3,FALSE)</f>
        <v xml:space="preserve">Terminadora de asfalto (Finisher), potencia en el volante 174 HP, R=20M3/H, velocidad de desplazamiento 114 m/min
</v>
      </c>
      <c r="C42" s="866"/>
      <c r="D42" s="866"/>
      <c r="E42" s="866"/>
      <c r="F42" s="866"/>
      <c r="G42" s="866"/>
      <c r="H42" s="867"/>
      <c r="I42" s="276"/>
      <c r="J42" s="277"/>
      <c r="K42" s="278">
        <f>VLOOKUP(A42,EQUIPOS!A12:D169,4,FALSE)</f>
        <v>225956.11478593151</v>
      </c>
      <c r="L42" s="279"/>
      <c r="M42" s="280">
        <v>10</v>
      </c>
      <c r="N42" s="281">
        <f t="shared" si="0"/>
        <v>22595.61147859315</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329"/>
      <c r="C44" s="330"/>
      <c r="D44" s="330"/>
      <c r="E44" s="330"/>
      <c r="F44" s="330"/>
      <c r="G44" s="330"/>
      <c r="H44" s="331"/>
      <c r="I44" s="276"/>
      <c r="J44" s="277"/>
      <c r="K44" s="278"/>
      <c r="L44" s="279"/>
      <c r="M44" s="280"/>
      <c r="N44" s="281"/>
    </row>
    <row r="45" spans="1:14">
      <c r="B45" s="865"/>
      <c r="C45" s="866"/>
      <c r="D45" s="866"/>
      <c r="E45" s="866"/>
      <c r="F45" s="866"/>
      <c r="G45" s="866"/>
      <c r="H45" s="867"/>
      <c r="I45" s="868"/>
      <c r="J45" s="869"/>
      <c r="K45" s="278"/>
      <c r="L45" s="870"/>
      <c r="M45" s="871"/>
      <c r="N45" s="281"/>
    </row>
    <row r="46" spans="1:14">
      <c r="B46" s="865"/>
      <c r="C46" s="866"/>
      <c r="D46" s="866"/>
      <c r="E46" s="872"/>
      <c r="F46" s="866"/>
      <c r="G46" s="866"/>
      <c r="H46" s="867"/>
      <c r="I46" s="42"/>
      <c r="J46" s="43"/>
      <c r="K46" s="283"/>
      <c r="L46" s="285"/>
      <c r="M46" s="286"/>
      <c r="N46" s="287"/>
    </row>
    <row r="47" spans="1:14">
      <c r="B47" s="873" t="s">
        <v>1036</v>
      </c>
      <c r="C47" s="874"/>
      <c r="D47" s="874"/>
      <c r="E47" s="44"/>
      <c r="F47" s="45"/>
      <c r="G47" s="45"/>
      <c r="H47" s="46"/>
      <c r="I47" s="42"/>
      <c r="J47" s="43"/>
      <c r="K47" s="288"/>
      <c r="L47" s="285"/>
      <c r="M47" s="410">
        <v>0.1</v>
      </c>
      <c r="N47" s="353">
        <f>N81*M47</f>
        <v>829.84208459912497</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138497.30705312698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25825.120497110383</v>
      </c>
      <c r="N54" s="281">
        <f>K54*M54</f>
        <v>36155.168695954533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8"/>
      <c r="C58" s="899"/>
      <c r="D58" s="899"/>
      <c r="E58" s="899"/>
      <c r="F58" s="899"/>
      <c r="G58" s="899"/>
      <c r="H58" s="899"/>
      <c r="I58" s="869"/>
      <c r="J58" s="48"/>
      <c r="K58" s="50"/>
      <c r="L58" s="900"/>
      <c r="M58" s="901"/>
      <c r="N58" s="51"/>
    </row>
    <row r="59" spans="1:14" ht="15" thickBot="1">
      <c r="B59" s="816" t="s">
        <v>1037</v>
      </c>
      <c r="C59" s="817"/>
      <c r="D59" s="817"/>
      <c r="E59" s="817"/>
      <c r="F59" s="817"/>
      <c r="G59" s="817"/>
      <c r="H59" s="817"/>
      <c r="I59" s="817"/>
      <c r="J59" s="817"/>
      <c r="K59" s="817"/>
      <c r="L59" s="817"/>
      <c r="M59" s="818"/>
      <c r="N59" s="403">
        <f>SUM(N54:N58)</f>
        <v>37109.386800408793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3">
        <f>VLOOKUP(A64,TRANSPORTE!A5:D117,4,FALSE)</f>
        <v>1313</v>
      </c>
      <c r="M64" s="904"/>
      <c r="N64" s="296">
        <f>K64*L64</f>
        <v>1838.1999999999998</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3">
        <f>VLOOKUP(A65,TRANSPORTE!A6:D117,4,FALSE)</f>
        <v>1418</v>
      </c>
      <c r="M65" s="904"/>
      <c r="N65" s="296">
        <f>K65*L65</f>
        <v>1772.5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3610.7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8298.4208459912497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N49+N59+N70+N81</f>
        <v>187515.81469952705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37503.162939905415</v>
      </c>
      <c r="M88" s="852"/>
      <c r="N88" s="57"/>
    </row>
    <row r="89" spans="1:14">
      <c r="B89" s="95" t="s">
        <v>1057</v>
      </c>
      <c r="C89" s="96"/>
      <c r="D89" s="96"/>
      <c r="E89" s="96"/>
      <c r="F89" s="96"/>
      <c r="G89" s="96"/>
      <c r="H89" s="96"/>
      <c r="I89" s="93"/>
      <c r="J89" s="94"/>
      <c r="K89" s="313">
        <v>0.05</v>
      </c>
      <c r="L89" s="851">
        <f>N83*K89</f>
        <v>9375.7907349763536</v>
      </c>
      <c r="M89" s="852"/>
      <c r="N89" s="57"/>
    </row>
    <row r="90" spans="1:14" ht="15" thickBot="1">
      <c r="B90" s="97" t="s">
        <v>1058</v>
      </c>
      <c r="C90" s="98"/>
      <c r="D90" s="98"/>
      <c r="E90" s="98"/>
      <c r="F90" s="98"/>
      <c r="G90" s="98"/>
      <c r="H90" s="98"/>
      <c r="I90" s="99"/>
      <c r="J90" s="100"/>
      <c r="K90" s="314">
        <v>0.05</v>
      </c>
      <c r="L90" s="853">
        <f>N83*K90</f>
        <v>9375.7907349763536</v>
      </c>
      <c r="M90" s="854"/>
      <c r="N90" s="57"/>
    </row>
    <row r="91" spans="1:14" ht="15" thickBot="1">
      <c r="B91" s="816" t="s">
        <v>1037</v>
      </c>
      <c r="C91" s="817"/>
      <c r="D91" s="817"/>
      <c r="E91" s="817"/>
      <c r="F91" s="817"/>
      <c r="G91" s="817"/>
      <c r="H91" s="817"/>
      <c r="I91" s="817"/>
      <c r="J91" s="817"/>
      <c r="K91" s="817"/>
      <c r="L91" s="817"/>
      <c r="M91" s="818"/>
      <c r="N91" s="58">
        <f>L88+L89+L90</f>
        <v>56254.744409858125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243770.55910938518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19" t="s">
        <v>2324</v>
      </c>
      <c r="C110" s="820"/>
      <c r="D110" s="820"/>
      <c r="E110" s="820"/>
      <c r="F110" s="820"/>
      <c r="G110" s="820"/>
      <c r="H110" s="820"/>
      <c r="I110" s="820"/>
      <c r="J110" s="820"/>
      <c r="K110" s="820"/>
      <c r="L110" s="820"/>
      <c r="M110" s="820"/>
      <c r="N110" s="821"/>
    </row>
    <row r="111" spans="2:14" ht="15" customHeight="1">
      <c r="B111" s="819"/>
      <c r="C111" s="820"/>
      <c r="D111" s="820"/>
      <c r="E111" s="820"/>
      <c r="F111" s="820"/>
      <c r="G111" s="820"/>
      <c r="H111" s="820"/>
      <c r="I111" s="820"/>
      <c r="J111" s="820"/>
      <c r="K111" s="820"/>
      <c r="L111" s="820"/>
      <c r="M111" s="820"/>
      <c r="N111" s="821"/>
    </row>
    <row r="112" spans="2:14" ht="30" customHeight="1">
      <c r="B112" s="822" t="s">
        <v>2325</v>
      </c>
      <c r="C112" s="823"/>
      <c r="D112" s="823"/>
      <c r="E112" s="823"/>
      <c r="F112" s="823"/>
      <c r="G112" s="823"/>
      <c r="H112" s="823"/>
      <c r="I112" s="823"/>
      <c r="J112" s="823"/>
      <c r="K112" s="823"/>
      <c r="L112" s="823"/>
      <c r="M112" s="823"/>
      <c r="N112" s="824"/>
    </row>
    <row r="113" spans="2:14">
      <c r="B113" s="822"/>
      <c r="C113" s="823"/>
      <c r="D113" s="823"/>
      <c r="E113" s="823"/>
      <c r="F113" s="823"/>
      <c r="G113" s="823"/>
      <c r="H113" s="823"/>
      <c r="I113" s="823"/>
      <c r="J113" s="823"/>
      <c r="K113" s="823"/>
      <c r="L113" s="823"/>
      <c r="M113" s="823"/>
      <c r="N113" s="82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2"/>
      <c r="K123" s="882"/>
      <c r="L123" s="882"/>
      <c r="M123" s="882"/>
      <c r="N123" s="883"/>
    </row>
    <row r="124" spans="2:14" ht="15" thickBot="1">
      <c r="B124" s="270" t="s">
        <v>2327</v>
      </c>
      <c r="C124" s="402"/>
      <c r="D124" s="402"/>
      <c r="E124" s="63"/>
      <c r="F124" s="63"/>
      <c r="G124" s="63"/>
      <c r="H124" s="63"/>
      <c r="I124" s="63"/>
      <c r="J124" s="884"/>
      <c r="K124" s="884"/>
      <c r="L124" s="884"/>
      <c r="M124" s="884"/>
      <c r="N124" s="88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topLeftCell="A34"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148</v>
      </c>
      <c r="B36" s="865" t="str">
        <f>VLOOKUP(A36,EQUIPOS!A6:D154,3,FALSE)</f>
        <v>Cargador : Potencia en el volante 110 hp, Clasificación de RPM del motor 2300.</v>
      </c>
      <c r="C36" s="866"/>
      <c r="D36" s="866"/>
      <c r="E36" s="866"/>
      <c r="F36" s="866"/>
      <c r="G36" s="866"/>
      <c r="H36" s="867"/>
      <c r="I36" s="276"/>
      <c r="J36" s="277"/>
      <c r="K36" s="278">
        <f>VLOOKUP(A36,EQUIPOS!A6:D163,4,FALSE)</f>
        <v>142894.34672457475</v>
      </c>
      <c r="L36" s="279"/>
      <c r="M36" s="280">
        <v>30</v>
      </c>
      <c r="N36" s="281">
        <f>K36/M36</f>
        <v>4763.1448908191578</v>
      </c>
    </row>
    <row r="37" spans="1:14">
      <c r="A37" s="119" t="s">
        <v>173</v>
      </c>
      <c r="B37" s="865" t="str">
        <f>VLOOKUP(A37,EQUIPOS!A7:D154,3,FALSE)</f>
        <v>Compactador neumático de Potencia 70 HP, peso de 13 ton</v>
      </c>
      <c r="C37" s="866"/>
      <c r="D37" s="866"/>
      <c r="E37" s="866"/>
      <c r="F37" s="866"/>
      <c r="G37" s="866"/>
      <c r="H37" s="867"/>
      <c r="I37" s="276"/>
      <c r="J37" s="277"/>
      <c r="K37" s="278">
        <f>VLOOKUP(A37,EQUIPOS!A7:D164,4,FALSE)</f>
        <v>129683.15564525071</v>
      </c>
      <c r="L37" s="279"/>
      <c r="M37" s="280">
        <v>10</v>
      </c>
      <c r="N37" s="281">
        <f t="shared" ref="N37:N43" si="0">K37/M37</f>
        <v>12968.31556452507</v>
      </c>
    </row>
    <row r="38" spans="1:14">
      <c r="A38" t="s">
        <v>284</v>
      </c>
      <c r="B38" s="865" t="str">
        <f>VLOOKUP(A38,EQUIPOS!A8:D154,3,FALSE)</f>
        <v>Planta de asfalto en caliente</v>
      </c>
      <c r="C38" s="866"/>
      <c r="D38" s="866"/>
      <c r="E38" s="866"/>
      <c r="F38" s="866"/>
      <c r="G38" s="866"/>
      <c r="H38" s="867"/>
      <c r="I38" s="276"/>
      <c r="J38" s="277"/>
      <c r="K38" s="278">
        <f>VLOOKUP(A38,EQUIPOS!A8:D165,4,FALSE)</f>
        <v>556080.90137065633</v>
      </c>
      <c r="L38" s="279"/>
      <c r="M38" s="280">
        <v>10</v>
      </c>
      <c r="N38" s="281">
        <f t="shared" si="0"/>
        <v>55608.090137065636</v>
      </c>
    </row>
    <row r="39" spans="1:14">
      <c r="A39" t="s">
        <v>290</v>
      </c>
      <c r="B39" s="865" t="str">
        <f>VLOOKUP(A39,EQUIPOS!A9:D154,3,FALSE)</f>
        <v>Planta trituradora</v>
      </c>
      <c r="C39" s="866"/>
      <c r="D39" s="866"/>
      <c r="E39" s="866"/>
      <c r="F39" s="866"/>
      <c r="G39" s="866"/>
      <c r="H39" s="867"/>
      <c r="I39" s="276"/>
      <c r="J39" s="277"/>
      <c r="K39" s="278">
        <f>VLOOKUP(A39,EQUIPOS!A9:D166,4,FALSE)</f>
        <v>460562.08868081728</v>
      </c>
      <c r="L39" s="279"/>
      <c r="M39" s="280">
        <v>30</v>
      </c>
      <c r="N39" s="281">
        <f t="shared" si="0"/>
        <v>15352.069622693909</v>
      </c>
    </row>
    <row r="40" spans="1:14">
      <c r="A40" t="s">
        <v>316</v>
      </c>
      <c r="B40" s="865" t="str">
        <f>VLOOKUP(A40,EQUIPOS!A10:D154,3,FALSE)</f>
        <v>Retroexcavadora Tipo E-200 o  Equivalente</v>
      </c>
      <c r="C40" s="866"/>
      <c r="D40" s="866"/>
      <c r="E40" s="866"/>
      <c r="F40" s="866"/>
      <c r="G40" s="866"/>
      <c r="H40" s="867"/>
      <c r="I40" s="276"/>
      <c r="J40" s="277"/>
      <c r="K40" s="278">
        <f>VLOOKUP(A40,EQUIPOS!A10:D167,4,FALSE)</f>
        <v>164702.9850142923</v>
      </c>
      <c r="L40" s="279"/>
      <c r="M40" s="280">
        <v>30</v>
      </c>
      <c r="N40" s="281">
        <f t="shared" si="0"/>
        <v>5490.09950047641</v>
      </c>
    </row>
    <row r="41" spans="1:14">
      <c r="A41" t="s">
        <v>358</v>
      </c>
      <c r="B41" s="865" t="str">
        <f>VLOOKUP(A41,EQUIPOS!A11:D155,3,FALSE)</f>
        <v xml:space="preserve">Terminadora de asfalto (Finisher), potencia en el volante 174 HP, R=20M3/H, velocidad de desplazamiento 114 m/min
</v>
      </c>
      <c r="C41" s="866"/>
      <c r="D41" s="866"/>
      <c r="E41" s="866"/>
      <c r="F41" s="866"/>
      <c r="G41" s="866"/>
      <c r="H41" s="867"/>
      <c r="I41" s="276"/>
      <c r="J41" s="277"/>
      <c r="K41" s="278">
        <f>VLOOKUP(A41,EQUIPOS!A11:D168,4,FALSE)</f>
        <v>225956.11478593151</v>
      </c>
      <c r="L41" s="279"/>
      <c r="M41" s="280">
        <v>10</v>
      </c>
      <c r="N41" s="281">
        <f t="shared" si="0"/>
        <v>22595.61147859315</v>
      </c>
    </row>
    <row r="42" spans="1:14">
      <c r="A42" t="s">
        <v>166</v>
      </c>
      <c r="B42" s="865" t="str">
        <f>VLOOKUP(A42,EQUIPOS!A12:D156,3,FALSE)</f>
        <v>Compactador de Rodillo POTENCIA: 99HP, PESO: 8 ton</v>
      </c>
      <c r="C42" s="866"/>
      <c r="D42" s="866"/>
      <c r="E42" s="866"/>
      <c r="F42" s="866"/>
      <c r="G42" s="866"/>
      <c r="H42" s="867"/>
      <c r="I42" s="276"/>
      <c r="J42" s="277"/>
      <c r="K42" s="278">
        <f>VLOOKUP(A42,EQUIPOS!A12:D169,4,FALSE)</f>
        <v>112274.12956930872</v>
      </c>
      <c r="L42" s="279"/>
      <c r="M42" s="280">
        <v>10</v>
      </c>
      <c r="N42" s="281">
        <f t="shared" si="0"/>
        <v>11227.412956930872</v>
      </c>
    </row>
    <row r="43" spans="1:14">
      <c r="A43" t="s">
        <v>373</v>
      </c>
      <c r="B43" s="865" t="str">
        <f>VLOOKUP(A43,EQUIPOS!A13:D157,3,FALSE)</f>
        <v>Volqueta 6 m3</v>
      </c>
      <c r="C43" s="866"/>
      <c r="D43" s="866"/>
      <c r="E43" s="866"/>
      <c r="F43" s="866"/>
      <c r="G43" s="866"/>
      <c r="H43" s="867"/>
      <c r="I43" s="276"/>
      <c r="J43" s="277"/>
      <c r="K43" s="278">
        <f>VLOOKUP(A43,EQUIPOS!A13:D170,4,FALSE)</f>
        <v>78949.126565327533</v>
      </c>
      <c r="L43" s="279"/>
      <c r="M43" s="280">
        <v>10</v>
      </c>
      <c r="N43" s="281">
        <f t="shared" si="0"/>
        <v>7894.9126565327533</v>
      </c>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1085.1781106296251</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136984.83491826654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25825.120497110383</v>
      </c>
      <c r="N53" s="281">
        <f>K53*M53</f>
        <v>36155.168695954533</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36155.168695954533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3">
        <f>VLOOKUP(A63,TRANSPORTE!A5:D117,4,FALSE)</f>
        <v>1313</v>
      </c>
      <c r="M63" s="904"/>
      <c r="N63" s="296">
        <f>K63*L63</f>
        <v>1838.1999999999998</v>
      </c>
    </row>
    <row r="64" spans="1:14">
      <c r="A64" t="s">
        <v>1377</v>
      </c>
      <c r="B64" s="52" t="str">
        <f>VLOOKUP(A64,TRANSPORTE!A6:D117,3,FALSE)</f>
        <v>Transporte de mezcla</v>
      </c>
      <c r="C64" s="53"/>
      <c r="D64" s="53"/>
      <c r="E64" s="53"/>
      <c r="F64" s="53"/>
      <c r="G64" s="53"/>
      <c r="H64" s="320" t="s">
        <v>1552</v>
      </c>
      <c r="I64" s="288">
        <v>1.25</v>
      </c>
      <c r="J64" s="295">
        <v>1</v>
      </c>
      <c r="K64" s="288">
        <f>I64*J64</f>
        <v>1.25</v>
      </c>
      <c r="L64" s="903">
        <f>VLOOKUP(A64,TRANSPORTE!A6:D117,4,FALSE)</f>
        <v>1418</v>
      </c>
      <c r="M64" s="904"/>
      <c r="N64" s="296">
        <f>K64*L64</f>
        <v>1772.5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3610.7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10851.78110629625</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187602.48472051733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37520.49694410347</v>
      </c>
      <c r="M87" s="852"/>
      <c r="N87" s="57"/>
    </row>
    <row r="88" spans="1:14">
      <c r="B88" s="95" t="s">
        <v>1057</v>
      </c>
      <c r="C88" s="96"/>
      <c r="D88" s="96"/>
      <c r="E88" s="96"/>
      <c r="F88" s="96"/>
      <c r="G88" s="96"/>
      <c r="H88" s="96"/>
      <c r="I88" s="93"/>
      <c r="J88" s="94"/>
      <c r="K88" s="313">
        <v>0.05</v>
      </c>
      <c r="L88" s="851">
        <f>N82*K88</f>
        <v>9380.1242360258675</v>
      </c>
      <c r="M88" s="852"/>
      <c r="N88" s="57"/>
    </row>
    <row r="89" spans="1:14" ht="15" thickBot="1">
      <c r="B89" s="97" t="s">
        <v>1058</v>
      </c>
      <c r="C89" s="98"/>
      <c r="D89" s="98"/>
      <c r="E89" s="98"/>
      <c r="F89" s="98"/>
      <c r="G89" s="98"/>
      <c r="H89" s="98"/>
      <c r="I89" s="99"/>
      <c r="J89" s="100"/>
      <c r="K89" s="314">
        <v>0.05</v>
      </c>
      <c r="L89" s="853">
        <f>N82*K89</f>
        <v>9380.1242360258675</v>
      </c>
      <c r="M89" s="854"/>
      <c r="N89" s="57"/>
    </row>
    <row r="90" spans="1:14" ht="15" thickBot="1">
      <c r="B90" s="816" t="s">
        <v>1037</v>
      </c>
      <c r="C90" s="817"/>
      <c r="D90" s="817"/>
      <c r="E90" s="817"/>
      <c r="F90" s="817"/>
      <c r="G90" s="817"/>
      <c r="H90" s="817"/>
      <c r="I90" s="817"/>
      <c r="J90" s="817"/>
      <c r="K90" s="817"/>
      <c r="L90" s="817"/>
      <c r="M90" s="818"/>
      <c r="N90" s="58">
        <f>L87+L88+L89</f>
        <v>56280.745416155209</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243883.23013667253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117</v>
      </c>
      <c r="B36" s="865" t="str">
        <f>VLOOKUP(A36,EQUIPOS!A6:D154,3,FALSE)</f>
        <v xml:space="preserve">Barredora mecánica de cepillo de 3658 mm ; 6 m3 </v>
      </c>
      <c r="C36" s="866"/>
      <c r="D36" s="866"/>
      <c r="E36" s="866"/>
      <c r="F36" s="866"/>
      <c r="G36" s="866"/>
      <c r="H36" s="867"/>
      <c r="I36" s="276"/>
      <c r="J36" s="277"/>
      <c r="K36" s="278">
        <f>VLOOKUP(A36,EQUIPOS!A6:D163,4,FALSE)</f>
        <v>48713.166407914105</v>
      </c>
      <c r="L36" s="279"/>
      <c r="M36" s="280">
        <v>150</v>
      </c>
      <c r="N36" s="281">
        <f>K36/M36</f>
        <v>324.75444271942735</v>
      </c>
    </row>
    <row r="37" spans="1:14">
      <c r="A37" s="119" t="s">
        <v>148</v>
      </c>
      <c r="B37" s="865" t="str">
        <f>VLOOKUP(A37,EQUIPOS!A7:D154,3,FALSE)</f>
        <v>Cargador : Potencia en el volante 110 hp, Clasificación de RPM del motor 2300.</v>
      </c>
      <c r="C37" s="866"/>
      <c r="D37" s="866"/>
      <c r="E37" s="866"/>
      <c r="F37" s="866"/>
      <c r="G37" s="866"/>
      <c r="H37" s="867"/>
      <c r="I37" s="276"/>
      <c r="J37" s="277"/>
      <c r="K37" s="278">
        <f>VLOOKUP(A37,EQUIPOS!A7:D164,4,FALSE)</f>
        <v>142894.34672457475</v>
      </c>
      <c r="L37" s="279"/>
      <c r="M37" s="280">
        <v>150</v>
      </c>
      <c r="N37" s="281">
        <f>K37/M37</f>
        <v>952.62897816383168</v>
      </c>
    </row>
    <row r="38" spans="1:14">
      <c r="A38" t="s">
        <v>236</v>
      </c>
      <c r="B38" s="865" t="str">
        <f>VLOOKUP(A38,EQUIPOS!A8:D154,3,FALSE)</f>
        <v>Fresadora de pavimento, potencia 255 HP, peso 19 Ton, PROFUNDIDAD DE CORTE 305 mm</v>
      </c>
      <c r="C38" s="866"/>
      <c r="D38" s="866"/>
      <c r="E38" s="866"/>
      <c r="F38" s="866"/>
      <c r="G38" s="866"/>
      <c r="H38" s="867"/>
      <c r="I38" s="276"/>
      <c r="J38" s="277"/>
      <c r="K38" s="278">
        <f>VLOOKUP(A38,EQUIPOS!A8:D165,4,FALSE)</f>
        <v>419037.67176981544</v>
      </c>
      <c r="L38" s="279"/>
      <c r="M38" s="280">
        <v>150</v>
      </c>
      <c r="N38" s="281">
        <f>K38/M38</f>
        <v>2793.5844784654364</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1.7022401735366666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4072.6701395222321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3">
        <f>VLOOKUP(A58,TRANSPORTE!A5:D117,4,FALSE)</f>
        <v>1313</v>
      </c>
      <c r="M58" s="904"/>
      <c r="N58" s="296">
        <f>K58*L58</f>
        <v>170.69</v>
      </c>
    </row>
    <row r="59" spans="1:14">
      <c r="B59" s="52"/>
      <c r="C59" s="53"/>
      <c r="D59" s="53"/>
      <c r="E59" s="53"/>
      <c r="F59" s="53"/>
      <c r="G59" s="53"/>
      <c r="H59" s="320"/>
      <c r="I59" s="288"/>
      <c r="J59" s="295"/>
      <c r="K59" s="288"/>
      <c r="L59" s="903"/>
      <c r="M59" s="904"/>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170.69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170.22401735366665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4413.5841568758988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882.71683137517982</v>
      </c>
      <c r="M82" s="852"/>
      <c r="N82" s="57"/>
    </row>
    <row r="83" spans="1:14">
      <c r="B83" s="95" t="s">
        <v>1057</v>
      </c>
      <c r="C83" s="96"/>
      <c r="D83" s="96"/>
      <c r="E83" s="96"/>
      <c r="F83" s="96"/>
      <c r="G83" s="96"/>
      <c r="H83" s="96"/>
      <c r="I83" s="93"/>
      <c r="J83" s="94"/>
      <c r="K83" s="313">
        <v>0.05</v>
      </c>
      <c r="L83" s="851">
        <f>N77*K83</f>
        <v>220.67920784379496</v>
      </c>
      <c r="M83" s="852"/>
      <c r="N83" s="57"/>
    </row>
    <row r="84" spans="1:14" ht="15" thickBot="1">
      <c r="B84" s="97" t="s">
        <v>1058</v>
      </c>
      <c r="C84" s="98"/>
      <c r="D84" s="98"/>
      <c r="E84" s="98"/>
      <c r="F84" s="98"/>
      <c r="G84" s="98"/>
      <c r="H84" s="98"/>
      <c r="I84" s="99"/>
      <c r="J84" s="100"/>
      <c r="K84" s="314">
        <v>0.05</v>
      </c>
      <c r="L84" s="853">
        <f>N77*K84</f>
        <v>220.67920784379496</v>
      </c>
      <c r="M84" s="854"/>
      <c r="N84" s="57"/>
    </row>
    <row r="85" spans="1:14" ht="15" thickBot="1">
      <c r="B85" s="816" t="s">
        <v>1037</v>
      </c>
      <c r="C85" s="817"/>
      <c r="D85" s="817"/>
      <c r="E85" s="817"/>
      <c r="F85" s="817"/>
      <c r="G85" s="817"/>
      <c r="H85" s="817"/>
      <c r="I85" s="817"/>
      <c r="J85" s="817"/>
      <c r="K85" s="817"/>
      <c r="L85" s="817"/>
      <c r="M85" s="818"/>
      <c r="N85" s="58">
        <f>L82+L83+L84</f>
        <v>1324.0752470627697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5737.6594039386682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topLeftCell="A37"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117</v>
      </c>
      <c r="B36" s="865" t="str">
        <f>VLOOKUP(A36,EQUIPOS!A6:D154,3,FALSE)</f>
        <v xml:space="preserve">Barredora mecánica de cepillo de 3658 mm ; 6 m3 </v>
      </c>
      <c r="C36" s="866"/>
      <c r="D36" s="866"/>
      <c r="E36" s="866"/>
      <c r="F36" s="866"/>
      <c r="G36" s="866"/>
      <c r="H36" s="867"/>
      <c r="I36" s="276"/>
      <c r="J36" s="277"/>
      <c r="K36" s="278">
        <f>VLOOKUP(A36,EQUIPOS!A6:D163,4,FALSE)</f>
        <v>48713.166407914105</v>
      </c>
      <c r="L36" s="279"/>
      <c r="M36" s="280">
        <v>300</v>
      </c>
      <c r="N36" s="281">
        <f>K36/M36</f>
        <v>162.37722135971367</v>
      </c>
    </row>
    <row r="37" spans="1:14">
      <c r="A37" s="119" t="s">
        <v>148</v>
      </c>
      <c r="B37" s="865" t="str">
        <f>VLOOKUP(A37,EQUIPOS!A7:D154,3,FALSE)</f>
        <v>Cargador : Potencia en el volante 110 hp, Clasificación de RPM del motor 2300.</v>
      </c>
      <c r="C37" s="866"/>
      <c r="D37" s="866"/>
      <c r="E37" s="866"/>
      <c r="F37" s="866"/>
      <c r="G37" s="866"/>
      <c r="H37" s="867"/>
      <c r="I37" s="276"/>
      <c r="J37" s="277"/>
      <c r="K37" s="278">
        <f>VLOOKUP(A37,EQUIPOS!A7:D164,4,FALSE)</f>
        <v>142894.34672457475</v>
      </c>
      <c r="L37" s="279"/>
      <c r="M37" s="280">
        <v>300</v>
      </c>
      <c r="N37" s="281">
        <f>K37/M37</f>
        <v>476.31448908191584</v>
      </c>
    </row>
    <row r="38" spans="1:14">
      <c r="A38" t="s">
        <v>236</v>
      </c>
      <c r="B38" s="865" t="str">
        <f>VLOOKUP(A38,EQUIPOS!A8:D154,3,FALSE)</f>
        <v>Fresadora de pavimento, potencia 255 HP, peso 19 Ton, PROFUNDIDAD DE CORTE 305 mm</v>
      </c>
      <c r="C38" s="866"/>
      <c r="D38" s="866"/>
      <c r="E38" s="866"/>
      <c r="F38" s="866"/>
      <c r="G38" s="866"/>
      <c r="H38" s="867"/>
      <c r="I38" s="276"/>
      <c r="J38" s="277"/>
      <c r="K38" s="278">
        <f>VLOOKUP(A38,EQUIPOS!A8:D165,4,FALSE)</f>
        <v>419037.67176981544</v>
      </c>
      <c r="L38" s="279"/>
      <c r="M38" s="280">
        <v>300</v>
      </c>
      <c r="N38" s="281">
        <f>K38/M38</f>
        <v>1396.7922392327182</v>
      </c>
    </row>
    <row r="39" spans="1:14">
      <c r="B39" s="865"/>
      <c r="C39" s="866"/>
      <c r="D39" s="866"/>
      <c r="E39" s="866"/>
      <c r="F39" s="866"/>
      <c r="G39" s="866"/>
      <c r="H39" s="867"/>
      <c r="I39" s="868"/>
      <c r="J39" s="869"/>
      <c r="K39" s="278"/>
      <c r="L39" s="870"/>
      <c r="M39" s="871"/>
      <c r="N39" s="281"/>
    </row>
    <row r="40" spans="1:14">
      <c r="B40" s="865"/>
      <c r="C40" s="866"/>
      <c r="D40" s="866"/>
      <c r="E40" s="872"/>
      <c r="F40" s="866"/>
      <c r="G40" s="866"/>
      <c r="H40" s="867"/>
      <c r="I40" s="42"/>
      <c r="J40" s="43"/>
      <c r="K40" s="283"/>
      <c r="L40" s="285"/>
      <c r="M40" s="286"/>
      <c r="N40" s="287"/>
    </row>
    <row r="41" spans="1:14">
      <c r="B41" s="873" t="s">
        <v>1036</v>
      </c>
      <c r="C41" s="874"/>
      <c r="D41" s="874"/>
      <c r="E41" s="44"/>
      <c r="F41" s="45"/>
      <c r="G41" s="45"/>
      <c r="H41" s="46"/>
      <c r="I41" s="42"/>
      <c r="J41" s="43"/>
      <c r="K41" s="288"/>
      <c r="L41" s="285"/>
      <c r="M41" s="410">
        <v>0.01</v>
      </c>
      <c r="N41" s="353">
        <f>N75*M41</f>
        <v>0.85112008676833328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2036.3350697611161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3">
        <f>VLOOKUP(A58,TRANSPORTE!A5:D117,4,FALSE)</f>
        <v>1313</v>
      </c>
      <c r="M58" s="904"/>
      <c r="N58" s="296">
        <f>K58*L58</f>
        <v>85.344999999999999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85.344999999999999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85.112008676833327</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2206.7920784379494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441.35841568758991</v>
      </c>
      <c r="M82" s="852"/>
      <c r="N82" s="57"/>
    </row>
    <row r="83" spans="1:14">
      <c r="B83" s="95" t="s">
        <v>1057</v>
      </c>
      <c r="C83" s="96"/>
      <c r="D83" s="96"/>
      <c r="E83" s="96"/>
      <c r="F83" s="96"/>
      <c r="G83" s="96"/>
      <c r="H83" s="96"/>
      <c r="I83" s="93"/>
      <c r="J83" s="94"/>
      <c r="K83" s="313">
        <v>0.05</v>
      </c>
      <c r="L83" s="851">
        <f>N77*K83</f>
        <v>110.33960392189748</v>
      </c>
      <c r="M83" s="852"/>
      <c r="N83" s="57"/>
    </row>
    <row r="84" spans="1:14" ht="15" thickBot="1">
      <c r="B84" s="97" t="s">
        <v>1058</v>
      </c>
      <c r="C84" s="98"/>
      <c r="D84" s="98"/>
      <c r="E84" s="98"/>
      <c r="F84" s="98"/>
      <c r="G84" s="98"/>
      <c r="H84" s="98"/>
      <c r="I84" s="99"/>
      <c r="J84" s="100"/>
      <c r="K84" s="314">
        <v>0.05</v>
      </c>
      <c r="L84" s="853">
        <f>N77*K84</f>
        <v>110.33960392189748</v>
      </c>
      <c r="M84" s="854"/>
      <c r="N84" s="57"/>
    </row>
    <row r="85" spans="1:14" ht="15" thickBot="1">
      <c r="B85" s="816" t="s">
        <v>1037</v>
      </c>
      <c r="C85" s="817"/>
      <c r="D85" s="817"/>
      <c r="E85" s="817"/>
      <c r="F85" s="817"/>
      <c r="G85" s="817"/>
      <c r="H85" s="817"/>
      <c r="I85" s="817"/>
      <c r="J85" s="817"/>
      <c r="K85" s="817"/>
      <c r="L85" s="817"/>
      <c r="M85" s="818"/>
      <c r="N85" s="58">
        <f>L82+L83+L84</f>
        <v>662.03762353138484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2868.8297019693341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18</v>
      </c>
      <c r="N36" s="281">
        <f>K36/M36</f>
        <v>3862.1257383562865</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93171.783898501235</v>
      </c>
      <c r="L37" s="279"/>
      <c r="M37" s="280">
        <v>18</v>
      </c>
      <c r="N37" s="281">
        <f>K37/M37</f>
        <v>5176.2102165834021</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163307.8248280854</v>
      </c>
      <c r="L38" s="279"/>
      <c r="M38" s="280">
        <v>18</v>
      </c>
      <c r="N38" s="281">
        <f>K38/M38</f>
        <v>9072.6569348936337</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419037.67176981544</v>
      </c>
      <c r="L39" s="870">
        <v>18</v>
      </c>
      <c r="M39" s="871"/>
      <c r="N39" s="281">
        <f>K39/L39</f>
        <v>23279.870653878635</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142077.80760043429</v>
      </c>
      <c r="L40" s="285"/>
      <c r="M40" s="286">
        <v>18</v>
      </c>
      <c r="N40" s="281">
        <f>K40/M40</f>
        <v>7893.2115333574602</v>
      </c>
    </row>
    <row r="41" spans="1:14">
      <c r="B41" s="873" t="s">
        <v>1036</v>
      </c>
      <c r="C41" s="874"/>
      <c r="D41" s="874"/>
      <c r="E41" s="44"/>
      <c r="F41" s="45"/>
      <c r="G41" s="45"/>
      <c r="H41" s="46"/>
      <c r="I41" s="42"/>
      <c r="J41" s="43"/>
      <c r="K41" s="288"/>
      <c r="L41" s="285"/>
      <c r="M41" s="410">
        <v>0.01</v>
      </c>
      <c r="N41" s="353">
        <f>N75*M41</f>
        <v>28.370669558944442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49312.445746628364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873</v>
      </c>
      <c r="B48" s="49" t="str">
        <f>VLOOKUP(A48,MATERIALES!A5:D373,3,FALSE)</f>
        <v>Arena lavada</v>
      </c>
      <c r="C48" s="290"/>
      <c r="D48" s="290"/>
      <c r="E48" s="290"/>
      <c r="F48" s="290"/>
      <c r="G48" s="290"/>
      <c r="H48" s="290"/>
      <c r="I48" s="277"/>
      <c r="J48" s="233" t="str">
        <f ca="1">VLOOKUP(A48,MATERIALES!A4:D640,2,FALSE)</f>
        <v>m3</v>
      </c>
      <c r="K48" s="291">
        <v>3.5000000000000003E-2</v>
      </c>
      <c r="L48" s="276"/>
      <c r="M48" s="411">
        <f>VLOOKUP(A48,MATERIALES!A5:D396,4,FALSE)</f>
        <v>44960.44647038223</v>
      </c>
      <c r="N48" s="281">
        <f>K48*M48</f>
        <v>1573.6156264633782</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65602.930946076842</v>
      </c>
      <c r="N49" s="281">
        <f>K49*M49</f>
        <v>16400.73273651921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8"/>
      <c r="C52" s="899"/>
      <c r="D52" s="899"/>
      <c r="E52" s="899"/>
      <c r="F52" s="899"/>
      <c r="G52" s="899"/>
      <c r="H52" s="899"/>
      <c r="I52" s="869"/>
      <c r="J52" s="48"/>
      <c r="K52" s="50"/>
      <c r="L52" s="900"/>
      <c r="M52" s="901"/>
      <c r="N52" s="51"/>
    </row>
    <row r="53" spans="1:14" ht="15" thickBot="1">
      <c r="B53" s="816" t="s">
        <v>1037</v>
      </c>
      <c r="C53" s="817"/>
      <c r="D53" s="817"/>
      <c r="E53" s="817"/>
      <c r="F53" s="817"/>
      <c r="G53" s="817"/>
      <c r="H53" s="817"/>
      <c r="I53" s="817"/>
      <c r="J53" s="817"/>
      <c r="K53" s="817"/>
      <c r="L53" s="817"/>
      <c r="M53" s="818"/>
      <c r="N53" s="403">
        <f>SUM(N48:N52)</f>
        <v>17974.34836298259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3">
        <f>VLOOKUP(A58,TRANSPORTE!A5:D117,4,FALSE)</f>
        <v>1313</v>
      </c>
      <c r="M58" s="904"/>
      <c r="N58" s="296">
        <f>K58*L58</f>
        <v>374.20500000000004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374.20500000000004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2837.0669558944442</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70498.066065505409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14099.613213101082</v>
      </c>
      <c r="M82" s="852"/>
      <c r="N82" s="57"/>
    </row>
    <row r="83" spans="1:14">
      <c r="B83" s="95" t="s">
        <v>1057</v>
      </c>
      <c r="C83" s="96"/>
      <c r="D83" s="96"/>
      <c r="E83" s="96"/>
      <c r="F83" s="96"/>
      <c r="G83" s="96"/>
      <c r="H83" s="96"/>
      <c r="I83" s="93"/>
      <c r="J83" s="94"/>
      <c r="K83" s="313">
        <v>0.05</v>
      </c>
      <c r="L83" s="851">
        <f>N77*K83</f>
        <v>3524.9033032752704</v>
      </c>
      <c r="M83" s="852"/>
      <c r="N83" s="57"/>
    </row>
    <row r="84" spans="1:14" ht="15" thickBot="1">
      <c r="B84" s="97" t="s">
        <v>1058</v>
      </c>
      <c r="C84" s="98"/>
      <c r="D84" s="98"/>
      <c r="E84" s="98"/>
      <c r="F84" s="98"/>
      <c r="G84" s="98"/>
      <c r="H84" s="98"/>
      <c r="I84" s="99"/>
      <c r="J84" s="100"/>
      <c r="K84" s="314">
        <v>0.05</v>
      </c>
      <c r="L84" s="853">
        <f>N77*K84</f>
        <v>3524.9033032752704</v>
      </c>
      <c r="M84" s="854"/>
      <c r="N84" s="57"/>
    </row>
    <row r="85" spans="1:14" ht="15" thickBot="1">
      <c r="B85" s="816" t="s">
        <v>1037</v>
      </c>
      <c r="C85" s="817"/>
      <c r="D85" s="817"/>
      <c r="E85" s="817"/>
      <c r="F85" s="817"/>
      <c r="G85" s="817"/>
      <c r="H85" s="817"/>
      <c r="I85" s="817"/>
      <c r="J85" s="817"/>
      <c r="K85" s="817"/>
      <c r="L85" s="817"/>
      <c r="M85" s="818"/>
      <c r="N85" s="58">
        <f>L82+L83+L84</f>
        <v>21149.419819651623</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91647.485885157032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19" t="s">
        <v>2324</v>
      </c>
      <c r="C104" s="820"/>
      <c r="D104" s="820"/>
      <c r="E104" s="820"/>
      <c r="F104" s="820"/>
      <c r="G104" s="820"/>
      <c r="H104" s="820"/>
      <c r="I104" s="820"/>
      <c r="J104" s="820"/>
      <c r="K104" s="820"/>
      <c r="L104" s="820"/>
      <c r="M104" s="820"/>
      <c r="N104" s="821"/>
    </row>
    <row r="105" spans="2:14" ht="15" customHeight="1">
      <c r="B105" s="819"/>
      <c r="C105" s="820"/>
      <c r="D105" s="820"/>
      <c r="E105" s="820"/>
      <c r="F105" s="820"/>
      <c r="G105" s="820"/>
      <c r="H105" s="820"/>
      <c r="I105" s="820"/>
      <c r="J105" s="820"/>
      <c r="K105" s="820"/>
      <c r="L105" s="820"/>
      <c r="M105" s="820"/>
      <c r="N105" s="821"/>
    </row>
    <row r="106" spans="2:14" ht="30" customHeight="1">
      <c r="B106" s="822" t="s">
        <v>2325</v>
      </c>
      <c r="C106" s="823"/>
      <c r="D106" s="823"/>
      <c r="E106" s="823"/>
      <c r="F106" s="823"/>
      <c r="G106" s="823"/>
      <c r="H106" s="823"/>
      <c r="I106" s="823"/>
      <c r="J106" s="823"/>
      <c r="K106" s="823"/>
      <c r="L106" s="823"/>
      <c r="M106" s="823"/>
      <c r="N106" s="824"/>
    </row>
    <row r="107" spans="2:14">
      <c r="B107" s="822"/>
      <c r="C107" s="823"/>
      <c r="D107" s="823"/>
      <c r="E107" s="823"/>
      <c r="F107" s="823"/>
      <c r="G107" s="823"/>
      <c r="H107" s="823"/>
      <c r="I107" s="823"/>
      <c r="J107" s="823"/>
      <c r="K107" s="823"/>
      <c r="L107" s="823"/>
      <c r="M107" s="823"/>
      <c r="N107" s="82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2"/>
      <c r="K117" s="882"/>
      <c r="L117" s="882"/>
      <c r="M117" s="882"/>
      <c r="N117" s="883"/>
    </row>
    <row r="118" spans="2:14" ht="15" thickBot="1">
      <c r="B118" s="270" t="s">
        <v>2327</v>
      </c>
      <c r="C118" s="402"/>
      <c r="D118" s="402"/>
      <c r="E118" s="63"/>
      <c r="F118" s="63"/>
      <c r="G118" s="63"/>
      <c r="H118" s="63"/>
      <c r="I118" s="63"/>
      <c r="J118" s="884"/>
      <c r="K118" s="884"/>
      <c r="L118" s="884"/>
      <c r="M118" s="884"/>
      <c r="N118" s="88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topLeftCell="A25"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12</v>
      </c>
      <c r="N36" s="281">
        <f>K36/M36</f>
        <v>5793.18860753443</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93171.783898501235</v>
      </c>
      <c r="L37" s="279"/>
      <c r="M37" s="280">
        <v>12</v>
      </c>
      <c r="N37" s="281">
        <f>K37/M37</f>
        <v>7764.3153248751032</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163307.8248280854</v>
      </c>
      <c r="L38" s="279"/>
      <c r="M38" s="280">
        <v>12</v>
      </c>
      <c r="N38" s="281">
        <f>K38/M38</f>
        <v>13608.98540234045</v>
      </c>
    </row>
    <row r="39" spans="1:14">
      <c r="A39" s="119" t="s">
        <v>299</v>
      </c>
      <c r="B39" s="865" t="str">
        <f>VLOOKUP(A39,EQUIPOS!A7:D154,3,FALSE)</f>
        <v xml:space="preserve">Recicladora, potencia 430HP </v>
      </c>
      <c r="C39" s="866"/>
      <c r="D39" s="866"/>
      <c r="E39" s="866"/>
      <c r="F39" s="866"/>
      <c r="G39" s="866"/>
      <c r="H39" s="867"/>
      <c r="I39" s="276"/>
      <c r="J39" s="277"/>
      <c r="K39" s="278">
        <f>VLOOKUP(A39,EQUIPOS!A7:D164,4,FALSE)</f>
        <v>419037.67176981544</v>
      </c>
      <c r="L39" s="279"/>
      <c r="M39" s="280">
        <v>12</v>
      </c>
      <c r="N39" s="281">
        <f>K39/M39</f>
        <v>34919.805980817953</v>
      </c>
    </row>
    <row r="40" spans="1:14">
      <c r="A40" t="s">
        <v>365</v>
      </c>
      <c r="B40" s="865" t="str">
        <f>VLOOKUP(A40,EQUIPOS!A8:D154,3,FALSE)</f>
        <v xml:space="preserve">Vibrocompatador, potencia 153 HP, peso 10 Ton. </v>
      </c>
      <c r="C40" s="866"/>
      <c r="D40" s="866"/>
      <c r="E40" s="866"/>
      <c r="F40" s="866"/>
      <c r="G40" s="866"/>
      <c r="H40" s="867"/>
      <c r="I40" s="276"/>
      <c r="J40" s="277"/>
      <c r="K40" s="278">
        <f>VLOOKUP(A40,EQUIPOS!A8:D165,4,FALSE)</f>
        <v>142077.80760043429</v>
      </c>
      <c r="L40" s="279"/>
      <c r="M40" s="280">
        <v>12</v>
      </c>
      <c r="N40" s="281">
        <f>K40/M40</f>
        <v>11839.817300036191</v>
      </c>
    </row>
    <row r="41" spans="1:14">
      <c r="B41" s="865"/>
      <c r="C41" s="866"/>
      <c r="D41" s="866"/>
      <c r="E41" s="866"/>
      <c r="F41" s="866"/>
      <c r="G41" s="866"/>
      <c r="H41" s="867"/>
      <c r="I41" s="868"/>
      <c r="J41" s="869"/>
      <c r="K41" s="278"/>
      <c r="L41" s="870"/>
      <c r="M41" s="871"/>
      <c r="N41" s="281"/>
    </row>
    <row r="42" spans="1:14">
      <c r="B42" s="865"/>
      <c r="C42" s="866"/>
      <c r="D42" s="866"/>
      <c r="E42" s="872"/>
      <c r="F42" s="866"/>
      <c r="G42" s="866"/>
      <c r="H42" s="867"/>
      <c r="I42" s="42"/>
      <c r="J42" s="43"/>
      <c r="K42" s="283"/>
      <c r="L42" s="285"/>
      <c r="M42" s="286"/>
      <c r="N42" s="287"/>
    </row>
    <row r="43" spans="1:14">
      <c r="B43" s="873" t="s">
        <v>1036</v>
      </c>
      <c r="C43" s="951"/>
      <c r="D43" s="951"/>
      <c r="E43" s="44"/>
      <c r="F43" s="45"/>
      <c r="G43" s="45"/>
      <c r="H43" s="46"/>
      <c r="I43" s="42"/>
      <c r="J43" s="43"/>
      <c r="K43" s="288"/>
      <c r="L43" s="285"/>
      <c r="M43" s="410">
        <v>0.1</v>
      </c>
      <c r="N43" s="353">
        <f>N77*M43</f>
        <v>425.56004338416665</v>
      </c>
    </row>
    <row r="44" spans="1:14" ht="15" thickBot="1">
      <c r="B44" s="865"/>
      <c r="C44" s="866"/>
      <c r="D44" s="866"/>
      <c r="E44" s="866"/>
      <c r="F44" s="866"/>
      <c r="G44" s="866"/>
      <c r="H44" s="867"/>
      <c r="I44" s="875"/>
      <c r="J44" s="876"/>
      <c r="K44" s="47"/>
      <c r="L44" s="877"/>
      <c r="M44" s="878"/>
      <c r="N44" s="111"/>
    </row>
    <row r="45" spans="1:14" ht="15" thickBot="1">
      <c r="B45" s="816" t="s">
        <v>1037</v>
      </c>
      <c r="C45" s="817"/>
      <c r="D45" s="817"/>
      <c r="E45" s="817"/>
      <c r="F45" s="817"/>
      <c r="G45" s="817"/>
      <c r="H45" s="817"/>
      <c r="I45" s="817"/>
      <c r="J45" s="817"/>
      <c r="K45" s="817"/>
      <c r="L45" s="817"/>
      <c r="M45" s="818"/>
      <c r="N45" s="403">
        <f>SUM(N36:N44)</f>
        <v>74351.672658988289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t="s">
        <v>845</v>
      </c>
      <c r="B50" s="49" t="str">
        <f>VLOOKUP(A50,MATERIALES!A5:D373,3,FALSE)</f>
        <v>Agua</v>
      </c>
      <c r="C50" s="290"/>
      <c r="D50" s="290"/>
      <c r="E50" s="290"/>
      <c r="F50" s="290"/>
      <c r="G50" s="290"/>
      <c r="H50" s="290"/>
      <c r="I50" s="277"/>
      <c r="J50" s="233" t="str">
        <f ca="1">VLOOKUP(A50,MATERIALES!A4:D640,2,FALSE)</f>
        <v>lt</v>
      </c>
      <c r="K50" s="291">
        <v>75</v>
      </c>
      <c r="L50" s="276"/>
      <c r="M50" s="411">
        <f>VLOOKUP(A50,MATERIALES!A5:D396,4,FALSE)</f>
        <v>38.168724178170329</v>
      </c>
      <c r="N50" s="281">
        <f>K50*M50</f>
        <v>2862.6543133627747</v>
      </c>
    </row>
    <row r="51" spans="1:14">
      <c r="A51" t="s">
        <v>879</v>
      </c>
      <c r="B51" s="49" t="str">
        <f>VLOOKUP(A51,MATERIALES!A5:D373,3,FALSE)</f>
        <v xml:space="preserve">Cemento Asfáltico </v>
      </c>
      <c r="C51" s="290"/>
      <c r="D51" s="290"/>
      <c r="E51" s="290"/>
      <c r="F51" s="290"/>
      <c r="G51" s="290"/>
      <c r="H51" s="290"/>
      <c r="I51" s="277"/>
      <c r="J51" s="233" t="str">
        <f ca="1">VLOOKUP(A51,MATERIALES!A4:D640,2,FALSE)</f>
        <v>kg</v>
      </c>
      <c r="K51" s="291">
        <v>1.3</v>
      </c>
      <c r="L51" s="276"/>
      <c r="M51" s="411">
        <f>VLOOKUP(A51,MATERIALES!A5:D396,4,FALSE)</f>
        <v>1822.9875402001935</v>
      </c>
      <c r="N51" s="281">
        <f>K51*M51</f>
        <v>2369.8838022602517</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98"/>
      <c r="C54" s="899"/>
      <c r="D54" s="899"/>
      <c r="E54" s="899"/>
      <c r="F54" s="899"/>
      <c r="G54" s="899"/>
      <c r="H54" s="899"/>
      <c r="I54" s="869"/>
      <c r="J54" s="48"/>
      <c r="K54" s="50"/>
      <c r="L54" s="900"/>
      <c r="M54" s="901"/>
      <c r="N54" s="51"/>
    </row>
    <row r="55" spans="1:14" ht="15" thickBot="1">
      <c r="B55" s="816" t="s">
        <v>1037</v>
      </c>
      <c r="C55" s="817"/>
      <c r="D55" s="817"/>
      <c r="E55" s="817"/>
      <c r="F55" s="817"/>
      <c r="G55" s="817"/>
      <c r="H55" s="817"/>
      <c r="I55" s="817"/>
      <c r="J55" s="817"/>
      <c r="K55" s="817"/>
      <c r="L55" s="817"/>
      <c r="M55" s="818"/>
      <c r="N55" s="403">
        <f>SUM(N50:N54)</f>
        <v>5232.5381156230269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4255.600433841666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N45+N55+N66+N77</f>
        <v>83839.811208452986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16767.962241690599</v>
      </c>
      <c r="M84" s="852"/>
      <c r="N84" s="57"/>
    </row>
    <row r="85" spans="1:14">
      <c r="B85" s="95" t="s">
        <v>1057</v>
      </c>
      <c r="C85" s="96"/>
      <c r="D85" s="96"/>
      <c r="E85" s="96"/>
      <c r="F85" s="96"/>
      <c r="G85" s="96"/>
      <c r="H85" s="96"/>
      <c r="I85" s="93"/>
      <c r="J85" s="94"/>
      <c r="K85" s="313">
        <v>0.05</v>
      </c>
      <c r="L85" s="851">
        <f>N79*K85</f>
        <v>4191.9905604226497</v>
      </c>
      <c r="M85" s="852"/>
      <c r="N85" s="57"/>
    </row>
    <row r="86" spans="1:14" ht="15" thickBot="1">
      <c r="B86" s="97" t="s">
        <v>1058</v>
      </c>
      <c r="C86" s="98"/>
      <c r="D86" s="98"/>
      <c r="E86" s="98"/>
      <c r="F86" s="98"/>
      <c r="G86" s="98"/>
      <c r="H86" s="98"/>
      <c r="I86" s="99"/>
      <c r="J86" s="100"/>
      <c r="K86" s="314">
        <v>0.05</v>
      </c>
      <c r="L86" s="853">
        <f>N79*K86</f>
        <v>4191.9905604226497</v>
      </c>
      <c r="M86" s="854"/>
      <c r="N86" s="57"/>
    </row>
    <row r="87" spans="1:14" ht="15" thickBot="1">
      <c r="B87" s="816" t="s">
        <v>1037</v>
      </c>
      <c r="C87" s="817"/>
      <c r="D87" s="817"/>
      <c r="E87" s="817"/>
      <c r="F87" s="817"/>
      <c r="G87" s="817"/>
      <c r="H87" s="817"/>
      <c r="I87" s="817"/>
      <c r="J87" s="817"/>
      <c r="K87" s="817"/>
      <c r="L87" s="817"/>
      <c r="M87" s="818"/>
      <c r="N87" s="58">
        <f>L84+L85+L86</f>
        <v>25151.943362535902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108991.75457098888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19" t="s">
        <v>2324</v>
      </c>
      <c r="C106" s="820"/>
      <c r="D106" s="820"/>
      <c r="E106" s="820"/>
      <c r="F106" s="820"/>
      <c r="G106" s="820"/>
      <c r="H106" s="820"/>
      <c r="I106" s="820"/>
      <c r="J106" s="820"/>
      <c r="K106" s="820"/>
      <c r="L106" s="820"/>
      <c r="M106" s="820"/>
      <c r="N106" s="821"/>
    </row>
    <row r="107" spans="2:14" ht="15" customHeight="1">
      <c r="B107" s="819"/>
      <c r="C107" s="820"/>
      <c r="D107" s="820"/>
      <c r="E107" s="820"/>
      <c r="F107" s="820"/>
      <c r="G107" s="820"/>
      <c r="H107" s="820"/>
      <c r="I107" s="820"/>
      <c r="J107" s="820"/>
      <c r="K107" s="820"/>
      <c r="L107" s="820"/>
      <c r="M107" s="820"/>
      <c r="N107" s="821"/>
    </row>
    <row r="108" spans="2:14" ht="30" customHeight="1">
      <c r="B108" s="822" t="s">
        <v>2325</v>
      </c>
      <c r="C108" s="823"/>
      <c r="D108" s="823"/>
      <c r="E108" s="823"/>
      <c r="F108" s="823"/>
      <c r="G108" s="823"/>
      <c r="H108" s="823"/>
      <c r="I108" s="823"/>
      <c r="J108" s="823"/>
      <c r="K108" s="823"/>
      <c r="L108" s="823"/>
      <c r="M108" s="823"/>
      <c r="N108" s="824"/>
    </row>
    <row r="109" spans="2:14">
      <c r="B109" s="822"/>
      <c r="C109" s="823"/>
      <c r="D109" s="823"/>
      <c r="E109" s="823"/>
      <c r="F109" s="823"/>
      <c r="G109" s="823"/>
      <c r="H109" s="823"/>
      <c r="I109" s="823"/>
      <c r="J109" s="823"/>
      <c r="K109" s="823"/>
      <c r="L109" s="823"/>
      <c r="M109" s="823"/>
      <c r="N109" s="82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2"/>
      <c r="K119" s="882"/>
      <c r="L119" s="882"/>
      <c r="M119" s="882"/>
      <c r="N119" s="883"/>
    </row>
    <row r="120" spans="2:14" ht="15" thickBot="1">
      <c r="B120" s="270" t="s">
        <v>2327</v>
      </c>
      <c r="C120" s="402"/>
      <c r="D120" s="402"/>
      <c r="E120" s="63"/>
      <c r="F120" s="63"/>
      <c r="G120" s="63"/>
      <c r="H120" s="63"/>
      <c r="I120" s="63"/>
      <c r="J120" s="884"/>
      <c r="K120" s="884"/>
      <c r="L120" s="884"/>
      <c r="M120" s="884"/>
      <c r="N120" s="885"/>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topLeftCell="A34"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18</v>
      </c>
      <c r="N36" s="281">
        <f>K36/M36</f>
        <v>3862.1257383562865</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93171.783898501235</v>
      </c>
      <c r="L37" s="279"/>
      <c r="M37" s="280">
        <v>18</v>
      </c>
      <c r="N37" s="281">
        <f>K37/M37</f>
        <v>5176.2102165834021</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163307.8248280854</v>
      </c>
      <c r="L38" s="279"/>
      <c r="M38" s="280">
        <v>18</v>
      </c>
      <c r="N38" s="281">
        <f>K38/M38</f>
        <v>9072.6569348936337</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419037.67176981544</v>
      </c>
      <c r="L39" s="870">
        <v>18</v>
      </c>
      <c r="M39" s="871"/>
      <c r="N39" s="281">
        <f>K39/L39</f>
        <v>23279.870653878635</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142077.80760043429</v>
      </c>
      <c r="L40" s="285"/>
      <c r="M40" s="286">
        <v>18</v>
      </c>
      <c r="N40" s="281">
        <f>K40/M40</f>
        <v>7893.2115333574602</v>
      </c>
    </row>
    <row r="41" spans="1:14">
      <c r="B41" s="329"/>
      <c r="C41" s="330"/>
      <c r="D41" s="330"/>
      <c r="E41" s="330"/>
      <c r="F41" s="332"/>
      <c r="G41" s="332"/>
      <c r="H41" s="131"/>
      <c r="I41" s="42"/>
      <c r="J41" s="43"/>
      <c r="K41" s="283"/>
      <c r="L41" s="285"/>
      <c r="M41" s="286"/>
      <c r="N41" s="281"/>
    </row>
    <row r="42" spans="1:14">
      <c r="B42" s="873" t="s">
        <v>1036</v>
      </c>
      <c r="C42" s="874"/>
      <c r="D42" s="874"/>
      <c r="E42" s="44"/>
      <c r="F42" s="45"/>
      <c r="G42" s="45"/>
      <c r="H42" s="46"/>
      <c r="I42" s="42"/>
      <c r="J42" s="43"/>
      <c r="K42" s="288"/>
      <c r="L42" s="285"/>
      <c r="M42" s="410">
        <v>0.01</v>
      </c>
      <c r="N42" s="353">
        <f>N76*M42</f>
        <v>28.370669558944442</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49312.445746628364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478494.087181143</v>
      </c>
      <c r="N49" s="281">
        <f>K49*M49</f>
        <v>73209.595338714877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73209.595338714877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3">
        <f>VLOOKUP(A59,TRANSPORTE!A5:D117,4,FALSE)</f>
        <v>1418</v>
      </c>
      <c r="M59" s="904"/>
      <c r="N59" s="296">
        <f>K59*L59</f>
        <v>216.95400000000001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216.95400000000001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2837.0669558944442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125576.06204123769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25115.212408247538</v>
      </c>
      <c r="M83" s="852"/>
      <c r="N83" s="57"/>
    </row>
    <row r="84" spans="1:14">
      <c r="B84" s="95" t="s">
        <v>1057</v>
      </c>
      <c r="C84" s="96"/>
      <c r="D84" s="96"/>
      <c r="E84" s="96"/>
      <c r="F84" s="96"/>
      <c r="G84" s="96"/>
      <c r="H84" s="96"/>
      <c r="I84" s="93"/>
      <c r="J84" s="94"/>
      <c r="K84" s="313">
        <v>0.05</v>
      </c>
      <c r="L84" s="851">
        <f>N78*K84</f>
        <v>6278.8031020618846</v>
      </c>
      <c r="M84" s="852"/>
      <c r="N84" s="57"/>
    </row>
    <row r="85" spans="1:14" ht="15" thickBot="1">
      <c r="B85" s="97" t="s">
        <v>1058</v>
      </c>
      <c r="C85" s="98"/>
      <c r="D85" s="98"/>
      <c r="E85" s="98"/>
      <c r="F85" s="98"/>
      <c r="G85" s="98"/>
      <c r="H85" s="98"/>
      <c r="I85" s="99"/>
      <c r="J85" s="100"/>
      <c r="K85" s="314">
        <v>0.05</v>
      </c>
      <c r="L85" s="853">
        <f>N78*K85</f>
        <v>6278.8031020618846</v>
      </c>
      <c r="M85" s="854"/>
      <c r="N85" s="57"/>
    </row>
    <row r="86" spans="1:14" ht="15" thickBot="1">
      <c r="B86" s="816" t="s">
        <v>1037</v>
      </c>
      <c r="C86" s="817"/>
      <c r="D86" s="817"/>
      <c r="E86" s="817"/>
      <c r="F86" s="817"/>
      <c r="G86" s="817"/>
      <c r="H86" s="817"/>
      <c r="I86" s="817"/>
      <c r="J86" s="817"/>
      <c r="K86" s="817"/>
      <c r="L86" s="817"/>
      <c r="M86" s="818"/>
      <c r="N86" s="58">
        <f>L83+L84+L85</f>
        <v>37672.818612371309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163248.880653609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18</v>
      </c>
      <c r="N36" s="281">
        <f>K36/M36</f>
        <v>3862.1257383562865</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93171.783898501235</v>
      </c>
      <c r="L37" s="279"/>
      <c r="M37" s="280">
        <v>18</v>
      </c>
      <c r="N37" s="281">
        <f>K37/M37</f>
        <v>5176.2102165834021</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163307.8248280854</v>
      </c>
      <c r="L38" s="279"/>
      <c r="M38" s="280">
        <v>18</v>
      </c>
      <c r="N38" s="281">
        <f>K38/M38</f>
        <v>9072.6569348936337</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419037.67176981544</v>
      </c>
      <c r="L39" s="870">
        <v>18</v>
      </c>
      <c r="M39" s="871"/>
      <c r="N39" s="281">
        <f>K39/L39</f>
        <v>23279.870653878635</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142077.80760043429</v>
      </c>
      <c r="L40" s="285"/>
      <c r="M40" s="286">
        <v>18</v>
      </c>
      <c r="N40" s="281">
        <f>K40/M40</f>
        <v>7893.2115333574602</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28.370669558944442</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49312.445746628364</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581</v>
      </c>
      <c r="B49" s="49" t="str">
        <f ca="1">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459225.86890539224</v>
      </c>
      <c r="N49" s="281">
        <f>K49*M49</f>
        <v>70261.557942525018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70261.557942525018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3">
        <f>VLOOKUP(A59,TRANSPORTE!A5:D117,4,FALSE)</f>
        <v>1418</v>
      </c>
      <c r="M59" s="904"/>
      <c r="N59" s="296">
        <f>K59*L59</f>
        <v>216.95400000000001</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216.95400000000001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2837.0669558944442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122628.02464504783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24525.604929009569</v>
      </c>
      <c r="M83" s="852"/>
      <c r="N83" s="57"/>
    </row>
    <row r="84" spans="1:14">
      <c r="B84" s="95" t="s">
        <v>1057</v>
      </c>
      <c r="C84" s="96"/>
      <c r="D84" s="96"/>
      <c r="E84" s="96"/>
      <c r="F84" s="96"/>
      <c r="G84" s="96"/>
      <c r="H84" s="96"/>
      <c r="I84" s="93"/>
      <c r="J84" s="94"/>
      <c r="K84" s="313">
        <v>0.05</v>
      </c>
      <c r="L84" s="851">
        <f>N78*K84</f>
        <v>6131.4012322523922</v>
      </c>
      <c r="M84" s="852"/>
      <c r="N84" s="57"/>
    </row>
    <row r="85" spans="1:14" ht="15" thickBot="1">
      <c r="B85" s="97" t="s">
        <v>1058</v>
      </c>
      <c r="C85" s="98"/>
      <c r="D85" s="98"/>
      <c r="E85" s="98"/>
      <c r="F85" s="98"/>
      <c r="G85" s="98"/>
      <c r="H85" s="98"/>
      <c r="I85" s="99"/>
      <c r="J85" s="100"/>
      <c r="K85" s="314">
        <v>0.05</v>
      </c>
      <c r="L85" s="853">
        <f>N78*K85</f>
        <v>6131.4012322523922</v>
      </c>
      <c r="M85" s="854"/>
      <c r="N85" s="57"/>
    </row>
    <row r="86" spans="1:14" ht="15" thickBot="1">
      <c r="B86" s="816" t="s">
        <v>1037</v>
      </c>
      <c r="C86" s="817"/>
      <c r="D86" s="817"/>
      <c r="E86" s="817"/>
      <c r="F86" s="817"/>
      <c r="G86" s="817"/>
      <c r="H86" s="817"/>
      <c r="I86" s="817"/>
      <c r="J86" s="817"/>
      <c r="K86" s="817"/>
      <c r="L86" s="817"/>
      <c r="M86" s="818"/>
      <c r="N86" s="58">
        <f>L83+L84+L85</f>
        <v>36788.407393514353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159416.4320385622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15</v>
      </c>
      <c r="N36" s="281">
        <f>K36/M36</f>
        <v>4634.550886027544</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93171.783898501235</v>
      </c>
      <c r="L37" s="279"/>
      <c r="M37" s="280">
        <v>15</v>
      </c>
      <c r="N37" s="281">
        <f>K37/M37</f>
        <v>6211.452259900082</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163307.8248280854</v>
      </c>
      <c r="L38" s="279"/>
      <c r="M38" s="280">
        <v>15</v>
      </c>
      <c r="N38" s="281">
        <f>K38/M38</f>
        <v>10887.18832187236</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419037.67176981544</v>
      </c>
      <c r="L39" s="870">
        <v>15</v>
      </c>
      <c r="M39" s="871"/>
      <c r="N39" s="281">
        <f>K39/L39</f>
        <v>27935.844784654364</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142077.80760043429</v>
      </c>
      <c r="L40" s="285"/>
      <c r="M40" s="286">
        <v>15</v>
      </c>
      <c r="N40" s="281">
        <f>K40/M40</f>
        <v>9471.8538400289526</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34.044803470733335</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59174.934895954037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583</v>
      </c>
      <c r="B49" s="49" t="str">
        <f ca="1">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478494.087181143</v>
      </c>
      <c r="N49" s="281">
        <f>K49*M49</f>
        <v>73209.595338714877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73209.595338714877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3">
        <f>VLOOKUP(A59,TRANSPORTE!A5:D117,4,FALSE)</f>
        <v>1418</v>
      </c>
      <c r="M59" s="904"/>
      <c r="N59" s="296">
        <f>K59*L59</f>
        <v>216.95400000000001</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216.95400000000001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3404.4803470733332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136005.96458174227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27201.192916348456</v>
      </c>
      <c r="M83" s="852"/>
      <c r="N83" s="57"/>
    </row>
    <row r="84" spans="1:14">
      <c r="B84" s="95" t="s">
        <v>1057</v>
      </c>
      <c r="C84" s="96"/>
      <c r="D84" s="96"/>
      <c r="E84" s="96"/>
      <c r="F84" s="96"/>
      <c r="G84" s="96"/>
      <c r="H84" s="96"/>
      <c r="I84" s="93"/>
      <c r="J84" s="94"/>
      <c r="K84" s="313">
        <v>0.05</v>
      </c>
      <c r="L84" s="851">
        <f>N78*K84</f>
        <v>6800.2982290871141</v>
      </c>
      <c r="M84" s="852"/>
      <c r="N84" s="57"/>
    </row>
    <row r="85" spans="1:14" ht="15" thickBot="1">
      <c r="B85" s="97" t="s">
        <v>1058</v>
      </c>
      <c r="C85" s="98"/>
      <c r="D85" s="98"/>
      <c r="E85" s="98"/>
      <c r="F85" s="98"/>
      <c r="G85" s="98"/>
      <c r="H85" s="98"/>
      <c r="I85" s="99"/>
      <c r="J85" s="100"/>
      <c r="K85" s="314">
        <v>0.05</v>
      </c>
      <c r="L85" s="853">
        <f>N78*K85</f>
        <v>6800.2982290871141</v>
      </c>
      <c r="M85" s="854"/>
      <c r="N85" s="57"/>
    </row>
    <row r="86" spans="1:14" ht="15" thickBot="1">
      <c r="B86" s="816" t="s">
        <v>1037</v>
      </c>
      <c r="C86" s="817"/>
      <c r="D86" s="817"/>
      <c r="E86" s="817"/>
      <c r="F86" s="817"/>
      <c r="G86" s="817"/>
      <c r="H86" s="817"/>
      <c r="I86" s="817"/>
      <c r="J86" s="817"/>
      <c r="K86" s="817"/>
      <c r="L86" s="817"/>
      <c r="M86" s="818"/>
      <c r="N86" s="58">
        <f>L83+L84+L85</f>
        <v>40801.789374522683</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176807.75395626496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280">
        <v>15</v>
      </c>
      <c r="N36" s="281">
        <f>K36/M36</f>
        <v>4634.550886027544</v>
      </c>
    </row>
    <row r="37" spans="1:14">
      <c r="A37" s="119" t="s">
        <v>154</v>
      </c>
      <c r="B37" s="865" t="str">
        <f>VLOOKUP(A37,EQUIPOS!A7:D154,3,FALSE)</f>
        <v>Carrotanque Irrigador de asfalto, 1000 GALONES DE CAPACIDAD</v>
      </c>
      <c r="C37" s="866"/>
      <c r="D37" s="866"/>
      <c r="E37" s="866"/>
      <c r="F37" s="866"/>
      <c r="G37" s="866"/>
      <c r="H37" s="867"/>
      <c r="I37" s="276"/>
      <c r="J37" s="277"/>
      <c r="K37" s="278">
        <f>VLOOKUP(A37,EQUIPOS!A7:D164,4,FALSE)</f>
        <v>93171.783898501235</v>
      </c>
      <c r="L37" s="279"/>
      <c r="M37" s="280">
        <v>15</v>
      </c>
      <c r="N37" s="281">
        <f>K37/M37</f>
        <v>6211.452259900082</v>
      </c>
    </row>
    <row r="38" spans="1:14">
      <c r="A38" t="s">
        <v>269</v>
      </c>
      <c r="B38" s="865" t="str">
        <f>VLOOKUP(A38,EQUIPOS!A8:D154,3,FALSE)</f>
        <v>Motoniveladora  potencia 215 HP, ancho de cuchilla 4,27 m, peso 18 ton.</v>
      </c>
      <c r="C38" s="866"/>
      <c r="D38" s="866"/>
      <c r="E38" s="866"/>
      <c r="F38" s="866"/>
      <c r="G38" s="866"/>
      <c r="H38" s="867"/>
      <c r="I38" s="276"/>
      <c r="J38" s="277"/>
      <c r="K38" s="278">
        <f>VLOOKUP(A38,EQUIPOS!A8:D165,4,FALSE)</f>
        <v>163307.8248280854</v>
      </c>
      <c r="L38" s="279"/>
      <c r="M38" s="280">
        <v>15</v>
      </c>
      <c r="N38" s="281">
        <f>K38/M38</f>
        <v>10887.18832187236</v>
      </c>
    </row>
    <row r="39" spans="1:14">
      <c r="A39" t="s">
        <v>299</v>
      </c>
      <c r="B39" s="865" t="str">
        <f>VLOOKUP(A39,EQUIPOS!A9:D154,3,FALSE)</f>
        <v xml:space="preserve">Recicladora, potencia 430HP </v>
      </c>
      <c r="C39" s="866"/>
      <c r="D39" s="866"/>
      <c r="E39" s="866"/>
      <c r="F39" s="866"/>
      <c r="G39" s="866"/>
      <c r="H39" s="867"/>
      <c r="I39" s="868"/>
      <c r="J39" s="869"/>
      <c r="K39" s="278">
        <f>VLOOKUP(A39,EQUIPOS!A9:D166,4,FALSE)</f>
        <v>419037.67176981544</v>
      </c>
      <c r="L39" s="870">
        <v>15</v>
      </c>
      <c r="M39" s="871"/>
      <c r="N39" s="281">
        <f>K39/L39</f>
        <v>27935.844784654364</v>
      </c>
    </row>
    <row r="40" spans="1:14">
      <c r="A40" t="s">
        <v>365</v>
      </c>
      <c r="B40" s="865" t="str">
        <f>VLOOKUP(A40,EQUIPOS!A10:D154,3,FALSE)</f>
        <v xml:space="preserve">Vibrocompatador, potencia 153 HP, peso 10 Ton. </v>
      </c>
      <c r="C40" s="866"/>
      <c r="D40" s="866"/>
      <c r="E40" s="866"/>
      <c r="F40" s="866"/>
      <c r="G40" s="866"/>
      <c r="H40" s="867"/>
      <c r="I40" s="42"/>
      <c r="J40" s="43"/>
      <c r="K40" s="278">
        <f>VLOOKUP(A40,EQUIPOS!A10:D167,4,FALSE)</f>
        <v>142077.80760043429</v>
      </c>
      <c r="L40" s="285"/>
      <c r="M40" s="286">
        <v>15</v>
      </c>
      <c r="N40" s="281">
        <f>K40/M40</f>
        <v>9471.8538400289526</v>
      </c>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34.044803470733335</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59174.934895954037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581</v>
      </c>
      <c r="B49" s="49" t="str">
        <f ca="1">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459225.86890539224</v>
      </c>
      <c r="N49" s="281">
        <f>K49*M49</f>
        <v>70261.557942525018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70261.557942525018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3">
        <f>VLOOKUP(A59,TRANSPORTE!A5:D117,4,FALSE)</f>
        <v>1418</v>
      </c>
      <c r="M59" s="904"/>
      <c r="N59" s="296">
        <f>K59*L59</f>
        <v>216.95400000000001</v>
      </c>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216.95400000000001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3404.4803470733332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133057.9271855524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26611.58543711048</v>
      </c>
      <c r="M83" s="852"/>
      <c r="N83" s="57"/>
    </row>
    <row r="84" spans="1:14">
      <c r="B84" s="95" t="s">
        <v>1057</v>
      </c>
      <c r="C84" s="96"/>
      <c r="D84" s="96"/>
      <c r="E84" s="96"/>
      <c r="F84" s="96"/>
      <c r="G84" s="96"/>
      <c r="H84" s="96"/>
      <c r="I84" s="93"/>
      <c r="J84" s="94"/>
      <c r="K84" s="313">
        <v>0.05</v>
      </c>
      <c r="L84" s="851">
        <f>N78*K84</f>
        <v>6652.8963592776199</v>
      </c>
      <c r="M84" s="852"/>
      <c r="N84" s="57"/>
    </row>
    <row r="85" spans="1:14" ht="15" thickBot="1">
      <c r="B85" s="97" t="s">
        <v>1058</v>
      </c>
      <c r="C85" s="98"/>
      <c r="D85" s="98"/>
      <c r="E85" s="98"/>
      <c r="F85" s="98"/>
      <c r="G85" s="98"/>
      <c r="H85" s="98"/>
      <c r="I85" s="99"/>
      <c r="J85" s="100"/>
      <c r="K85" s="314">
        <v>0.05</v>
      </c>
      <c r="L85" s="853">
        <f>N78*K85</f>
        <v>6652.8963592776199</v>
      </c>
      <c r="M85" s="854"/>
      <c r="N85" s="57"/>
    </row>
    <row r="86" spans="1:14" ht="15" thickBot="1">
      <c r="B86" s="816" t="s">
        <v>1037</v>
      </c>
      <c r="C86" s="817"/>
      <c r="D86" s="817"/>
      <c r="E86" s="817"/>
      <c r="F86" s="817"/>
      <c r="G86" s="817"/>
      <c r="H86" s="817"/>
      <c r="I86" s="817"/>
      <c r="J86" s="817"/>
      <c r="K86" s="817"/>
      <c r="L86" s="817"/>
      <c r="M86" s="818"/>
      <c r="N86" s="58">
        <f>L83+L84+L85</f>
        <v>39917.37815566572</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172975.30534121813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topLeftCell="A22" zoomScale="78" zoomScaleNormal="78" workbookViewId="0">
      <selection activeCell="B49" sqref="B49"/>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t="s">
        <v>1036</v>
      </c>
      <c r="C42" s="874"/>
      <c r="D42" s="874"/>
      <c r="E42" s="44"/>
      <c r="F42" s="45"/>
      <c r="G42" s="45"/>
      <c r="H42" s="46"/>
      <c r="I42" s="42"/>
      <c r="J42" s="43"/>
      <c r="K42" s="288"/>
      <c r="L42" s="285"/>
      <c r="M42" s="410">
        <v>0.01</v>
      </c>
      <c r="N42" s="353">
        <f>N76*M42</f>
        <v>4.0853764164879998</v>
      </c>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965</v>
      </c>
      <c r="B49" s="49" t="str">
        <f ca="1">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5033.2867962544387</v>
      </c>
      <c r="N49" s="281">
        <f>K49*M49</f>
        <v>5310.1175700484328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5310.1175700484328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408.53764164879999</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N44+N54+N65+N76</f>
        <v>5722.7405881137202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1144.548117622744</v>
      </c>
      <c r="M83" s="852"/>
      <c r="N83" s="57"/>
    </row>
    <row r="84" spans="1:14">
      <c r="B84" s="95" t="s">
        <v>1057</v>
      </c>
      <c r="C84" s="96"/>
      <c r="D84" s="96"/>
      <c r="E84" s="96"/>
      <c r="F84" s="96"/>
      <c r="G84" s="96"/>
      <c r="H84" s="96"/>
      <c r="I84" s="93"/>
      <c r="J84" s="94"/>
      <c r="K84" s="313">
        <v>0.05</v>
      </c>
      <c r="L84" s="851">
        <f>N78*K84</f>
        <v>286.13702940568601</v>
      </c>
      <c r="M84" s="852"/>
      <c r="N84" s="57"/>
    </row>
    <row r="85" spans="1:14" ht="15" thickBot="1">
      <c r="B85" s="97" t="s">
        <v>1058</v>
      </c>
      <c r="C85" s="98"/>
      <c r="D85" s="98"/>
      <c r="E85" s="98"/>
      <c r="F85" s="98"/>
      <c r="G85" s="98"/>
      <c r="H85" s="98"/>
      <c r="I85" s="99"/>
      <c r="J85" s="100"/>
      <c r="K85" s="314">
        <v>0.05</v>
      </c>
      <c r="L85" s="853">
        <f>N78*K85</f>
        <v>286.13702940568601</v>
      </c>
      <c r="M85" s="854"/>
      <c r="N85" s="57"/>
    </row>
    <row r="86" spans="1:14" ht="15" thickBot="1">
      <c r="B86" s="816" t="s">
        <v>1037</v>
      </c>
      <c r="C86" s="817"/>
      <c r="D86" s="817"/>
      <c r="E86" s="817"/>
      <c r="F86" s="817"/>
      <c r="G86" s="817"/>
      <c r="H86" s="817"/>
      <c r="I86" s="817"/>
      <c r="J86" s="817"/>
      <c r="K86" s="817"/>
      <c r="L86" s="817"/>
      <c r="M86" s="818"/>
      <c r="N86" s="58">
        <f>L83+L84+L85</f>
        <v>1716.822176434116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7439.5627645478362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30"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2"/>
      <c r="K118" s="882"/>
      <c r="L118" s="882"/>
      <c r="M118" s="882"/>
      <c r="N118" s="883"/>
    </row>
    <row r="119" spans="2:14" ht="15" thickBot="1">
      <c r="B119" s="270" t="s">
        <v>2327</v>
      </c>
      <c r="C119" s="402"/>
      <c r="D119" s="402"/>
      <c r="E119" s="63"/>
      <c r="F119" s="63"/>
      <c r="G119" s="63"/>
      <c r="H119" s="63"/>
      <c r="I119" s="63"/>
      <c r="J119" s="884"/>
      <c r="K119" s="884"/>
      <c r="L119" s="884"/>
      <c r="M119" s="884"/>
      <c r="N119" s="88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164</v>
      </c>
      <c r="B36" s="865" t="str">
        <f>VLOOKUP(A36,EQUIPOS!A6:D154,3,FALSE)</f>
        <v>Compactador manual de rodillo</v>
      </c>
      <c r="C36" s="866"/>
      <c r="D36" s="866"/>
      <c r="E36" s="866"/>
      <c r="F36" s="866"/>
      <c r="G36" s="866"/>
      <c r="H36" s="867"/>
      <c r="I36" s="276"/>
      <c r="J36" s="277"/>
      <c r="K36" s="278">
        <f>VLOOKUP(A36,EQUIPOS!A6:D163,4,FALSE)</f>
        <v>15761.498490454725</v>
      </c>
      <c r="L36" s="279"/>
      <c r="M36" s="280">
        <v>2</v>
      </c>
      <c r="N36" s="281">
        <f>K36/M36</f>
        <v>7880.7492452273627</v>
      </c>
    </row>
    <row r="37" spans="1:14">
      <c r="A37" s="119" t="s">
        <v>180</v>
      </c>
      <c r="B37" s="865" t="str">
        <f>VLOOKUP(A37,EQUIPOS!A7:D154,3,FALSE)</f>
        <v>Compresor 120 HP, con martillo.</v>
      </c>
      <c r="C37" s="866"/>
      <c r="D37" s="866"/>
      <c r="E37" s="866"/>
      <c r="F37" s="866"/>
      <c r="G37" s="866"/>
      <c r="H37" s="867"/>
      <c r="I37" s="276"/>
      <c r="J37" s="277"/>
      <c r="K37" s="278">
        <f>VLOOKUP(A37,EQUIPOS!A7:D164,4,FALSE)</f>
        <v>70171.330980817947</v>
      </c>
      <c r="L37" s="279"/>
      <c r="M37" s="280">
        <v>4</v>
      </c>
      <c r="N37" s="281">
        <f>K37/M37</f>
        <v>17542.832745204487</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14404.017355510614</v>
      </c>
      <c r="L38" s="279"/>
      <c r="M38" s="280">
        <v>10</v>
      </c>
      <c r="N38" s="281">
        <f>K38/M38</f>
        <v>1440.4017355510614</v>
      </c>
    </row>
    <row r="39" spans="1:14">
      <c r="A39" t="s">
        <v>303</v>
      </c>
      <c r="B39" s="865" t="str">
        <f>VLOOKUP(A39,EQUIPOS!A9:D154,3,FALSE)</f>
        <v>Retrocargador, pala de 1,1 m3 de capacidad, profundidad de excavación de 4.400 mm y una altura de 5.680 mm</v>
      </c>
      <c r="C39" s="866"/>
      <c r="D39" s="866"/>
      <c r="E39" s="866"/>
      <c r="F39" s="866"/>
      <c r="G39" s="866"/>
      <c r="H39" s="867"/>
      <c r="I39" s="276"/>
      <c r="J39" s="277"/>
      <c r="K39" s="278">
        <f>VLOOKUP(A39,EQUIPOS!A9:D166,4,FALSE)</f>
        <v>114422.88335273202</v>
      </c>
      <c r="L39" s="279"/>
      <c r="M39" s="280">
        <v>10</v>
      </c>
      <c r="N39" s="281">
        <f>K39/M39</f>
        <v>11442.288335273202</v>
      </c>
    </row>
    <row r="40" spans="1:14">
      <c r="A40" t="s">
        <v>129</v>
      </c>
      <c r="B40" s="865" t="str">
        <f>VLOOKUP(A40,EQUIPOS!A10:D154,3,FALSE)</f>
        <v xml:space="preserve">Buldozer, Potencia al volante de 140 HP, motor de 2200 RPM, longitud de hoja 4,80m. </v>
      </c>
      <c r="C40" s="866"/>
      <c r="D40" s="866"/>
      <c r="E40" s="866"/>
      <c r="F40" s="866"/>
      <c r="G40" s="866"/>
      <c r="H40" s="867"/>
      <c r="I40" s="276"/>
      <c r="J40" s="277"/>
      <c r="K40" s="278">
        <f>VLOOKUP(A40,EQUIPOS!A10:D167,4,FALSE)</f>
        <v>167702.18023737866</v>
      </c>
      <c r="L40" s="279"/>
      <c r="M40" s="280">
        <v>100</v>
      </c>
      <c r="N40" s="281">
        <f>K40/M40</f>
        <v>1677.0218023737866</v>
      </c>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N80*M46</f>
        <v>1276.6801301525002</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41259.973993782391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2981.0955331337973</v>
      </c>
      <c r="N53" s="281">
        <f>K53*M53</f>
        <v>2981.0955331337973</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2981.0955331337973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3">
        <f>VLOOKUP(A63,TRANSPORTE!A5:D117,4,FALSE)</f>
        <v>1313</v>
      </c>
      <c r="M63" s="904"/>
      <c r="N63" s="296">
        <f>K63*L63</f>
        <v>1706.9</v>
      </c>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f>N63+N64+N65+N66+N67</f>
        <v>1706.9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133"/>
    </row>
    <row r="80" spans="1:15" ht="15" thickBot="1">
      <c r="B80" s="905" t="s">
        <v>1037</v>
      </c>
      <c r="C80" s="859"/>
      <c r="D80" s="859"/>
      <c r="E80" s="859"/>
      <c r="F80" s="859"/>
      <c r="G80" s="859"/>
      <c r="H80" s="859"/>
      <c r="I80" s="859"/>
      <c r="J80" s="859"/>
      <c r="K80" s="859"/>
      <c r="L80" s="859"/>
      <c r="M80" s="860"/>
      <c r="N80" s="469">
        <f>SUM(N74:N79)</f>
        <v>12766.801301525</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58714.770828441193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11742.954165688239</v>
      </c>
      <c r="M87" s="852"/>
      <c r="N87" s="57"/>
    </row>
    <row r="88" spans="1:14">
      <c r="B88" s="95" t="s">
        <v>1057</v>
      </c>
      <c r="C88" s="96"/>
      <c r="D88" s="96"/>
      <c r="E88" s="96"/>
      <c r="F88" s="96"/>
      <c r="G88" s="96"/>
      <c r="H88" s="96"/>
      <c r="I88" s="93"/>
      <c r="J88" s="94"/>
      <c r="K88" s="313">
        <v>0.05</v>
      </c>
      <c r="L88" s="851">
        <f>N82*K88</f>
        <v>2935.7385414220598</v>
      </c>
      <c r="M88" s="852"/>
      <c r="N88" s="57"/>
    </row>
    <row r="89" spans="1:14" ht="15" thickBot="1">
      <c r="B89" s="97" t="s">
        <v>1058</v>
      </c>
      <c r="C89" s="98"/>
      <c r="D89" s="98"/>
      <c r="E89" s="98"/>
      <c r="F89" s="98"/>
      <c r="G89" s="98"/>
      <c r="H89" s="98"/>
      <c r="I89" s="99"/>
      <c r="J89" s="100"/>
      <c r="K89" s="314">
        <v>0.05</v>
      </c>
      <c r="L89" s="853">
        <f>N82*K89</f>
        <v>2935.7385414220598</v>
      </c>
      <c r="M89" s="854"/>
      <c r="N89" s="57"/>
    </row>
    <row r="90" spans="1:14" ht="15" thickBot="1">
      <c r="B90" s="816" t="s">
        <v>1037</v>
      </c>
      <c r="C90" s="817"/>
      <c r="D90" s="817"/>
      <c r="E90" s="817"/>
      <c r="F90" s="817"/>
      <c r="G90" s="817"/>
      <c r="H90" s="817"/>
      <c r="I90" s="817"/>
      <c r="J90" s="817"/>
      <c r="K90" s="817"/>
      <c r="L90" s="817"/>
      <c r="M90" s="818"/>
      <c r="N90" s="58">
        <f>L87+L88+L89</f>
        <v>17614.431248532357</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76329.202076973554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topLeftCell="A37"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8350.1332182410424</v>
      </c>
      <c r="L36" s="279"/>
      <c r="M36" s="280">
        <v>2</v>
      </c>
      <c r="N36" s="281">
        <f>K36/M36</f>
        <v>4175.0666091205212</v>
      </c>
    </row>
    <row r="37" spans="1:14">
      <c r="A37" s="119" t="s">
        <v>303</v>
      </c>
      <c r="B37" s="865" t="str">
        <f>VLOOKUP(A37,EQUIPOS!A7:D154,3,FALSE)</f>
        <v>Retrocargador, pala de 1,1 m3 de capacidad, profundidad de excavación de 4.400 mm y una altura de 5.680 mm</v>
      </c>
      <c r="C37" s="866"/>
      <c r="D37" s="866"/>
      <c r="E37" s="866"/>
      <c r="F37" s="866"/>
      <c r="G37" s="866"/>
      <c r="H37" s="867"/>
      <c r="I37" s="276"/>
      <c r="J37" s="277"/>
      <c r="K37" s="278">
        <f>VLOOKUP(A37,EQUIPOS!A7:D164,4,FALSE)</f>
        <v>114422.88335273202</v>
      </c>
      <c r="L37" s="279"/>
      <c r="M37" s="280">
        <v>10</v>
      </c>
      <c r="N37" s="281">
        <f>K37/M37</f>
        <v>11442.288335273202</v>
      </c>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276"/>
      <c r="J39" s="277"/>
      <c r="K39" s="278"/>
      <c r="L39" s="279"/>
      <c r="M39" s="280"/>
      <c r="N39" s="281"/>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N80*M46</f>
        <v>255.33602603049999</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15872.690970424223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B63" s="52"/>
      <c r="C63" s="326"/>
      <c r="D63" s="326"/>
      <c r="E63" s="326"/>
      <c r="F63" s="326"/>
      <c r="G63" s="326"/>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5106.7205206099998</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20979.411491034221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4195.8822982068441</v>
      </c>
      <c r="M87" s="852"/>
      <c r="N87" s="57"/>
    </row>
    <row r="88" spans="1:14">
      <c r="B88" s="95" t="s">
        <v>1057</v>
      </c>
      <c r="C88" s="96"/>
      <c r="D88" s="96"/>
      <c r="E88" s="96"/>
      <c r="F88" s="96"/>
      <c r="G88" s="96"/>
      <c r="H88" s="96"/>
      <c r="I88" s="93"/>
      <c r="J88" s="94"/>
      <c r="K88" s="313">
        <v>0.05</v>
      </c>
      <c r="L88" s="851">
        <f>N82*K88</f>
        <v>1048.970574551711</v>
      </c>
      <c r="M88" s="852"/>
      <c r="N88" s="57"/>
    </row>
    <row r="89" spans="1:14" ht="15" thickBot="1">
      <c r="B89" s="97" t="s">
        <v>1058</v>
      </c>
      <c r="C89" s="98"/>
      <c r="D89" s="98"/>
      <c r="E89" s="98"/>
      <c r="F89" s="98"/>
      <c r="G89" s="98"/>
      <c r="H89" s="98"/>
      <c r="I89" s="99"/>
      <c r="J89" s="100"/>
      <c r="K89" s="314">
        <v>0.05</v>
      </c>
      <c r="L89" s="853">
        <f>N82*K89</f>
        <v>1048.970574551711</v>
      </c>
      <c r="M89" s="854"/>
      <c r="N89" s="57"/>
    </row>
    <row r="90" spans="1:14" ht="15" thickBot="1">
      <c r="B90" s="816" t="s">
        <v>1037</v>
      </c>
      <c r="C90" s="817"/>
      <c r="D90" s="817"/>
      <c r="E90" s="817"/>
      <c r="F90" s="817"/>
      <c r="G90" s="817"/>
      <c r="H90" s="817"/>
      <c r="I90" s="817"/>
      <c r="J90" s="817"/>
      <c r="K90" s="817"/>
      <c r="L90" s="817"/>
      <c r="M90" s="818"/>
      <c r="N90" s="58">
        <f>L87+L88+L89</f>
        <v>6293.8234473102666</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27273.234938344489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1687</v>
      </c>
      <c r="B36" s="865" t="str">
        <f>VLOOKUP(A36,EQUIPOS!A6:D154,3,FALSE)</f>
        <v>Derretidora de asfalto (crafco o similar)</v>
      </c>
      <c r="C36" s="866"/>
      <c r="D36" s="866"/>
      <c r="E36" s="866"/>
      <c r="F36" s="866"/>
      <c r="G36" s="866"/>
      <c r="H36" s="867"/>
      <c r="I36" s="276"/>
      <c r="J36" s="277"/>
      <c r="K36" s="278">
        <f>VLOOKUP(A36,EQUIPOS!A6:D163,4,FALSE)</f>
        <v>2001.2447649296573</v>
      </c>
      <c r="L36" s="279"/>
      <c r="M36" s="280">
        <v>60</v>
      </c>
      <c r="N36" s="281">
        <f>K36/M36</f>
        <v>33.35407941549429</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60</v>
      </c>
      <c r="N37" s="281">
        <f>K37/M37</f>
        <v>1085.316585836651</v>
      </c>
    </row>
    <row r="38" spans="1:14">
      <c r="A38" t="s">
        <v>138</v>
      </c>
      <c r="B38" s="865" t="str">
        <f>VLOOKUP(A38,EQUIPOS!A8:D154,3,FALSE)</f>
        <v>Camioneta D-300</v>
      </c>
      <c r="C38" s="866"/>
      <c r="D38" s="866"/>
      <c r="E38" s="866"/>
      <c r="F38" s="866"/>
      <c r="G38" s="866"/>
      <c r="H38" s="867"/>
      <c r="I38" s="276"/>
      <c r="J38" s="277"/>
      <c r="K38" s="278">
        <f>VLOOKUP(A38,EQUIPOS!A8:D165,4,FALSE)</f>
        <v>45033.144203338554</v>
      </c>
      <c r="L38" s="279"/>
      <c r="M38" s="280">
        <v>60</v>
      </c>
      <c r="N38" s="281">
        <f>K38/M38</f>
        <v>750.5524033889759</v>
      </c>
    </row>
    <row r="39" spans="1:14">
      <c r="B39" s="865"/>
      <c r="C39" s="866"/>
      <c r="D39" s="866"/>
      <c r="E39" s="866"/>
      <c r="F39" s="866"/>
      <c r="G39" s="866"/>
      <c r="H39" s="867"/>
      <c r="I39" s="276"/>
      <c r="J39" s="277"/>
      <c r="K39" s="278"/>
      <c r="L39" s="279"/>
      <c r="M39" s="280"/>
      <c r="N39" s="281"/>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N80*M46</f>
        <v>21.278002169208335</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1890.5010708103296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2030.6561149499514</v>
      </c>
      <c r="N53" s="281">
        <f>K53*M53</f>
        <v>243.67873379399416</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8"/>
      <c r="C57" s="899"/>
      <c r="D57" s="899"/>
      <c r="E57" s="899"/>
      <c r="F57" s="899"/>
      <c r="G57" s="899"/>
      <c r="H57" s="899"/>
      <c r="I57" s="869"/>
      <c r="J57" s="48"/>
      <c r="K57" s="50"/>
      <c r="L57" s="900"/>
      <c r="M57" s="901"/>
      <c r="N57" s="51"/>
    </row>
    <row r="58" spans="1:14" ht="15" thickBot="1">
      <c r="B58" s="816" t="s">
        <v>1037</v>
      </c>
      <c r="C58" s="817"/>
      <c r="D58" s="817"/>
      <c r="E58" s="817"/>
      <c r="F58" s="817"/>
      <c r="G58" s="817"/>
      <c r="H58" s="817"/>
      <c r="I58" s="817"/>
      <c r="J58" s="817"/>
      <c r="K58" s="817"/>
      <c r="L58" s="817"/>
      <c r="M58" s="818"/>
      <c r="N58" s="403">
        <f>SUM(N53:N57)</f>
        <v>243.67873379399416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B63" s="52"/>
      <c r="C63" s="326"/>
      <c r="D63" s="326"/>
      <c r="E63" s="326"/>
      <c r="F63" s="326"/>
      <c r="G63" s="326"/>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4"/>
      <c r="M68" s="895"/>
      <c r="N68" s="133"/>
    </row>
    <row r="69" spans="1:15" ht="15" thickBot="1">
      <c r="B69" s="905" t="s">
        <v>1037</v>
      </c>
      <c r="C69" s="859"/>
      <c r="D69" s="859"/>
      <c r="E69" s="859"/>
      <c r="F69" s="859"/>
      <c r="G69" s="859"/>
      <c r="H69" s="859"/>
      <c r="I69" s="859"/>
      <c r="J69" s="859"/>
      <c r="K69" s="859"/>
      <c r="L69" s="859"/>
      <c r="M69" s="860"/>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5" t="s">
        <v>1047</v>
      </c>
      <c r="C73" s="856"/>
      <c r="D73" s="856"/>
      <c r="E73" s="856"/>
      <c r="F73" s="856"/>
      <c r="G73" s="856"/>
      <c r="H73" s="856"/>
      <c r="I73" s="79" t="s">
        <v>1048</v>
      </c>
      <c r="J73" s="81" t="s">
        <v>1494</v>
      </c>
      <c r="K73" s="80" t="s">
        <v>1050</v>
      </c>
      <c r="L73" s="857" t="s">
        <v>1034</v>
      </c>
      <c r="M73" s="858"/>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2"/>
      <c r="C79" s="893"/>
      <c r="D79" s="893"/>
      <c r="E79" s="893"/>
      <c r="F79" s="893"/>
      <c r="G79" s="893"/>
      <c r="H79" s="893"/>
      <c r="I79" s="132"/>
      <c r="J79" s="132"/>
      <c r="K79" s="132"/>
      <c r="L79" s="906"/>
      <c r="M79" s="906"/>
      <c r="N79" s="51"/>
    </row>
    <row r="80" spans="1:15" ht="15" thickBot="1">
      <c r="B80" s="905" t="s">
        <v>1037</v>
      </c>
      <c r="C80" s="859"/>
      <c r="D80" s="859"/>
      <c r="E80" s="859"/>
      <c r="F80" s="859"/>
      <c r="G80" s="859"/>
      <c r="H80" s="859"/>
      <c r="I80" s="859"/>
      <c r="J80" s="859"/>
      <c r="K80" s="859"/>
      <c r="L80" s="859"/>
      <c r="M80" s="860"/>
      <c r="N80" s="310">
        <f>SUM(N74:N79)</f>
        <v>425.56004338416665</v>
      </c>
    </row>
    <row r="81" spans="1:14" ht="15" thickBot="1">
      <c r="B81" s="39"/>
      <c r="C81" s="40"/>
      <c r="D81" s="40"/>
      <c r="E81" s="40"/>
      <c r="F81" s="40"/>
      <c r="G81" s="40"/>
      <c r="H81" s="40"/>
      <c r="I81" s="40"/>
      <c r="J81" s="40"/>
      <c r="K81" s="40"/>
      <c r="L81" s="40"/>
      <c r="M81" s="40"/>
      <c r="N81" s="41"/>
    </row>
    <row r="82" spans="1:14" ht="15" thickBot="1">
      <c r="B82" s="816" t="s">
        <v>1051</v>
      </c>
      <c r="C82" s="817"/>
      <c r="D82" s="817"/>
      <c r="E82" s="817"/>
      <c r="F82" s="817"/>
      <c r="G82" s="817"/>
      <c r="H82" s="817"/>
      <c r="I82" s="817"/>
      <c r="J82" s="817"/>
      <c r="K82" s="817"/>
      <c r="L82" s="817"/>
      <c r="M82" s="818"/>
      <c r="N82" s="105">
        <f>N48+N58+N69+N80</f>
        <v>2559.7398479884905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1" t="s">
        <v>1053</v>
      </c>
      <c r="C86" s="862"/>
      <c r="D86" s="862"/>
      <c r="E86" s="862"/>
      <c r="F86" s="862"/>
      <c r="G86" s="862"/>
      <c r="H86" s="862"/>
      <c r="I86" s="323"/>
      <c r="J86" s="343"/>
      <c r="K86" s="311" t="s">
        <v>1054</v>
      </c>
      <c r="L86" s="863" t="s">
        <v>1055</v>
      </c>
      <c r="M86" s="864"/>
      <c r="N86" s="312"/>
    </row>
    <row r="87" spans="1:14">
      <c r="B87" s="849" t="s">
        <v>1056</v>
      </c>
      <c r="C87" s="850"/>
      <c r="D87" s="850"/>
      <c r="E87" s="850"/>
      <c r="F87" s="850"/>
      <c r="G87" s="850"/>
      <c r="H87" s="850"/>
      <c r="I87" s="93"/>
      <c r="J87" s="94"/>
      <c r="K87" s="313">
        <v>0.2</v>
      </c>
      <c r="L87" s="851">
        <f>N82*K87</f>
        <v>511.94796959769815</v>
      </c>
      <c r="M87" s="852"/>
      <c r="N87" s="57"/>
    </row>
    <row r="88" spans="1:14">
      <c r="B88" s="95" t="s">
        <v>1057</v>
      </c>
      <c r="C88" s="96"/>
      <c r="D88" s="96"/>
      <c r="E88" s="96"/>
      <c r="F88" s="96"/>
      <c r="G88" s="96"/>
      <c r="H88" s="96"/>
      <c r="I88" s="93"/>
      <c r="J88" s="94"/>
      <c r="K88" s="313">
        <v>0.05</v>
      </c>
      <c r="L88" s="851">
        <f>N82*K88</f>
        <v>127.98699239942454</v>
      </c>
      <c r="M88" s="852"/>
      <c r="N88" s="57"/>
    </row>
    <row r="89" spans="1:14" ht="15" thickBot="1">
      <c r="B89" s="97" t="s">
        <v>1058</v>
      </c>
      <c r="C89" s="98"/>
      <c r="D89" s="98"/>
      <c r="E89" s="98"/>
      <c r="F89" s="98"/>
      <c r="G89" s="98"/>
      <c r="H89" s="98"/>
      <c r="I89" s="99"/>
      <c r="J89" s="100"/>
      <c r="K89" s="314">
        <v>0.05</v>
      </c>
      <c r="L89" s="853">
        <f>N82*K89</f>
        <v>127.98699239942454</v>
      </c>
      <c r="M89" s="854"/>
      <c r="N89" s="57"/>
    </row>
    <row r="90" spans="1:14" ht="15" thickBot="1">
      <c r="B90" s="816" t="s">
        <v>1037</v>
      </c>
      <c r="C90" s="817"/>
      <c r="D90" s="817"/>
      <c r="E90" s="817"/>
      <c r="F90" s="817"/>
      <c r="G90" s="817"/>
      <c r="H90" s="817"/>
      <c r="I90" s="817"/>
      <c r="J90" s="817"/>
      <c r="K90" s="817"/>
      <c r="L90" s="817"/>
      <c r="M90" s="818"/>
      <c r="N90" s="58">
        <f>L87+L88+L89</f>
        <v>767.92195439654711</v>
      </c>
    </row>
    <row r="91" spans="1:14" ht="15" thickBot="1">
      <c r="B91" s="39"/>
      <c r="C91" s="40"/>
      <c r="D91" s="40"/>
      <c r="E91" s="40"/>
      <c r="F91" s="40"/>
      <c r="G91" s="40"/>
      <c r="H91" s="40"/>
      <c r="I91" s="40"/>
      <c r="J91" s="40"/>
      <c r="K91" s="40"/>
      <c r="L91" s="40"/>
      <c r="M91" s="40"/>
      <c r="N91" s="41"/>
    </row>
    <row r="92" spans="1:14" ht="15" thickBot="1">
      <c r="A92" t="s">
        <v>2122</v>
      </c>
      <c r="B92" s="816" t="s">
        <v>1059</v>
      </c>
      <c r="C92" s="817"/>
      <c r="D92" s="817"/>
      <c r="E92" s="817"/>
      <c r="F92" s="817"/>
      <c r="G92" s="817"/>
      <c r="H92" s="817"/>
      <c r="I92" s="817"/>
      <c r="J92" s="817"/>
      <c r="K92" s="817"/>
      <c r="L92" s="817"/>
      <c r="M92" s="818"/>
      <c r="N92" s="196">
        <f>N82+N90</f>
        <v>3327.6618023850378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19" t="s">
        <v>2324</v>
      </c>
      <c r="C109" s="820"/>
      <c r="D109" s="820"/>
      <c r="E109" s="820"/>
      <c r="F109" s="820"/>
      <c r="G109" s="820"/>
      <c r="H109" s="820"/>
      <c r="I109" s="820"/>
      <c r="J109" s="820"/>
      <c r="K109" s="820"/>
      <c r="L109" s="820"/>
      <c r="M109" s="820"/>
      <c r="N109" s="821"/>
    </row>
    <row r="110" spans="2:14" ht="15" customHeight="1">
      <c r="B110" s="819"/>
      <c r="C110" s="820"/>
      <c r="D110" s="820"/>
      <c r="E110" s="820"/>
      <c r="F110" s="820"/>
      <c r="G110" s="820"/>
      <c r="H110" s="820"/>
      <c r="I110" s="820"/>
      <c r="J110" s="820"/>
      <c r="K110" s="820"/>
      <c r="L110" s="820"/>
      <c r="M110" s="820"/>
      <c r="N110" s="821"/>
    </row>
    <row r="111" spans="2:14" ht="30" customHeight="1">
      <c r="B111" s="822" t="s">
        <v>2325</v>
      </c>
      <c r="C111" s="823"/>
      <c r="D111" s="823"/>
      <c r="E111" s="823"/>
      <c r="F111" s="823"/>
      <c r="G111" s="823"/>
      <c r="H111" s="823"/>
      <c r="I111" s="823"/>
      <c r="J111" s="823"/>
      <c r="K111" s="823"/>
      <c r="L111" s="823"/>
      <c r="M111" s="823"/>
      <c r="N111" s="824"/>
    </row>
    <row r="112" spans="2:14">
      <c r="B112" s="822"/>
      <c r="C112" s="823"/>
      <c r="D112" s="823"/>
      <c r="E112" s="823"/>
      <c r="F112" s="823"/>
      <c r="G112" s="823"/>
      <c r="H112" s="823"/>
      <c r="I112" s="823"/>
      <c r="J112" s="823"/>
      <c r="K112" s="823"/>
      <c r="L112" s="823"/>
      <c r="M112" s="823"/>
      <c r="N112" s="82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2"/>
      <c r="K122" s="882"/>
      <c r="L122" s="882"/>
      <c r="M122" s="882"/>
      <c r="N122" s="883"/>
    </row>
    <row r="123" spans="2:14" ht="15" thickBot="1">
      <c r="B123" s="270" t="s">
        <v>2327</v>
      </c>
      <c r="C123" s="402"/>
      <c r="D123" s="402"/>
      <c r="E123" s="63"/>
      <c r="F123" s="63"/>
      <c r="G123" s="63"/>
      <c r="H123" s="63"/>
      <c r="I123" s="63"/>
      <c r="J123" s="884"/>
      <c r="K123" s="884"/>
      <c r="L123" s="884"/>
      <c r="M123" s="884"/>
      <c r="N123" s="88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31"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1687</v>
      </c>
      <c r="B36" s="865" t="str">
        <f>VLOOKUP(A36,EQUIPOS!A6:D154,3,FALSE)</f>
        <v>Derretidora de asfalto (crafco o similar)</v>
      </c>
      <c r="C36" s="866"/>
      <c r="D36" s="866"/>
      <c r="E36" s="866"/>
      <c r="F36" s="866"/>
      <c r="G36" s="866"/>
      <c r="H36" s="867"/>
      <c r="I36" s="276"/>
      <c r="J36" s="277"/>
      <c r="K36" s="278">
        <f>VLOOKUP(A36,EQUIPOS!A6:D163,4,FALSE)</f>
        <v>2001.2447649296573</v>
      </c>
      <c r="L36" s="279"/>
      <c r="M36" s="280">
        <v>60</v>
      </c>
      <c r="N36" s="281">
        <f t="shared" ref="N36:N39" si="0">K36/M36</f>
        <v>33.35407941549429</v>
      </c>
    </row>
    <row r="37" spans="1:14">
      <c r="A37" s="119" t="s">
        <v>324</v>
      </c>
      <c r="B37" s="865" t="str">
        <f>VLOOKUP(A37,EQUIPOS!A7:D154,3,FALSE)</f>
        <v xml:space="preserve">Ruteadora </v>
      </c>
      <c r="C37" s="866"/>
      <c r="D37" s="866"/>
      <c r="E37" s="866"/>
      <c r="F37" s="866"/>
      <c r="G37" s="866"/>
      <c r="H37" s="867"/>
      <c r="I37" s="276"/>
      <c r="J37" s="277"/>
      <c r="K37" s="278">
        <f>VLOOKUP(A37,EQUIPOS!A7:D164,4,FALSE)</f>
        <v>4838.7337413370797</v>
      </c>
      <c r="L37" s="279"/>
      <c r="M37" s="280">
        <v>60</v>
      </c>
      <c r="N37" s="281">
        <f t="shared" si="0"/>
        <v>80.645562355617997</v>
      </c>
    </row>
    <row r="38" spans="1:14">
      <c r="A38" t="s">
        <v>176</v>
      </c>
      <c r="B38" s="865" t="str">
        <f>VLOOKUP(A38,EQUIPOS!A8:D154,3,FALSE)</f>
        <v xml:space="preserve">Compresor (barrido y soplado)
</v>
      </c>
      <c r="C38" s="866"/>
      <c r="D38" s="866"/>
      <c r="E38" s="866"/>
      <c r="F38" s="866"/>
      <c r="G38" s="866"/>
      <c r="H38" s="867"/>
      <c r="I38" s="276"/>
      <c r="J38" s="277"/>
      <c r="K38" s="278">
        <f>VLOOKUP(A38,EQUIPOS!A8:D165,4,FALSE)</f>
        <v>65118.995150199058</v>
      </c>
      <c r="L38" s="279"/>
      <c r="M38" s="280">
        <v>60</v>
      </c>
      <c r="N38" s="281">
        <f t="shared" si="0"/>
        <v>1085.316585836651</v>
      </c>
    </row>
    <row r="39" spans="1:14">
      <c r="A39" t="s">
        <v>138</v>
      </c>
      <c r="B39" s="865" t="str">
        <f>VLOOKUP(A39,EQUIPOS!A9:D154,3,FALSE)</f>
        <v>Camioneta D-300</v>
      </c>
      <c r="C39" s="866"/>
      <c r="D39" s="866"/>
      <c r="E39" s="866"/>
      <c r="F39" s="866"/>
      <c r="G39" s="866"/>
      <c r="H39" s="867"/>
      <c r="I39" s="276"/>
      <c r="J39" s="277"/>
      <c r="K39" s="278">
        <f>VLOOKUP(A39,EQUIPOS!A9:D166,4,FALSE)</f>
        <v>45033.144203338554</v>
      </c>
      <c r="L39" s="279"/>
      <c r="M39" s="280">
        <v>60</v>
      </c>
      <c r="N39" s="281">
        <f t="shared" si="0"/>
        <v>750.5524033889759</v>
      </c>
    </row>
    <row r="40" spans="1:14">
      <c r="B40" s="865"/>
      <c r="C40" s="866"/>
      <c r="D40" s="866"/>
      <c r="E40" s="866"/>
      <c r="F40" s="866"/>
      <c r="G40" s="866"/>
      <c r="H40" s="867"/>
      <c r="I40" s="276"/>
      <c r="J40" s="277"/>
      <c r="K40" s="278"/>
      <c r="L40" s="279"/>
      <c r="M40" s="280"/>
      <c r="N40" s="281"/>
    </row>
    <row r="41" spans="1:14">
      <c r="B41" s="865"/>
      <c r="C41" s="866"/>
      <c r="D41" s="866"/>
      <c r="E41" s="866"/>
      <c r="F41" s="866"/>
      <c r="G41" s="866"/>
      <c r="H41" s="867"/>
      <c r="I41" s="276"/>
      <c r="J41" s="277"/>
      <c r="K41" s="278"/>
      <c r="L41" s="279"/>
      <c r="M41" s="280"/>
      <c r="N41" s="281"/>
    </row>
    <row r="42" spans="1:14">
      <c r="B42" s="865"/>
      <c r="C42" s="866"/>
      <c r="D42" s="866"/>
      <c r="E42" s="866"/>
      <c r="F42" s="866"/>
      <c r="G42" s="866"/>
      <c r="H42" s="867"/>
      <c r="I42" s="276"/>
      <c r="J42" s="277"/>
      <c r="K42" s="278"/>
      <c r="L42" s="279"/>
      <c r="M42" s="280"/>
      <c r="N42" s="281"/>
    </row>
    <row r="43" spans="1:14">
      <c r="B43" s="865"/>
      <c r="C43" s="866"/>
      <c r="D43" s="866"/>
      <c r="E43" s="866"/>
      <c r="F43" s="866"/>
      <c r="G43" s="866"/>
      <c r="H43" s="867"/>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0.05</v>
      </c>
      <c r="N46" s="353">
        <f>N84*M46</f>
        <v>21.278002169208335</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1971.1466331659476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43503.355040361632</v>
      </c>
      <c r="N53" s="281">
        <f t="shared" ref="N53:N54" si="1">K53*M53</f>
        <v>304.52348528253145</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2030.6561149499514</v>
      </c>
      <c r="N54" s="281">
        <f t="shared" si="1"/>
        <v>243.67873379399416</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98"/>
      <c r="C61" s="899"/>
      <c r="D61" s="899"/>
      <c r="E61" s="899"/>
      <c r="F61" s="899"/>
      <c r="G61" s="899"/>
      <c r="H61" s="899"/>
      <c r="I61" s="869"/>
      <c r="J61" s="48"/>
      <c r="K61" s="50"/>
      <c r="L61" s="900"/>
      <c r="M61" s="901"/>
      <c r="N61" s="51"/>
    </row>
    <row r="62" spans="1:14" ht="15" thickBot="1">
      <c r="B62" s="816" t="s">
        <v>1037</v>
      </c>
      <c r="C62" s="817"/>
      <c r="D62" s="817"/>
      <c r="E62" s="817"/>
      <c r="F62" s="817"/>
      <c r="G62" s="817"/>
      <c r="H62" s="817"/>
      <c r="I62" s="817"/>
      <c r="J62" s="817"/>
      <c r="K62" s="817"/>
      <c r="L62" s="817"/>
      <c r="M62" s="818"/>
      <c r="N62" s="403">
        <f>SUM(N53:N61)</f>
        <v>548.20221907652558</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902" t="s">
        <v>1045</v>
      </c>
      <c r="M66" s="881"/>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3">
        <f>VLOOKUP(A67,TRANSPORTE!A6:D120,4,FALSE)</f>
        <v>1313</v>
      </c>
      <c r="M67" s="904"/>
      <c r="N67" s="296">
        <f>L67*K67</f>
        <v>9.1910000000000007</v>
      </c>
    </row>
    <row r="68" spans="1:15">
      <c r="B68" s="52"/>
      <c r="C68" s="53"/>
      <c r="D68" s="53"/>
      <c r="E68" s="53"/>
      <c r="F68" s="53"/>
      <c r="G68" s="53"/>
      <c r="H68" s="320"/>
      <c r="I68" s="288"/>
      <c r="J68" s="295"/>
      <c r="K68" s="288"/>
      <c r="L68" s="903"/>
      <c r="M68" s="904"/>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94"/>
      <c r="M72" s="895"/>
      <c r="N72" s="133"/>
    </row>
    <row r="73" spans="1:15" ht="15" thickBot="1">
      <c r="B73" s="905" t="s">
        <v>1037</v>
      </c>
      <c r="C73" s="859"/>
      <c r="D73" s="859"/>
      <c r="E73" s="859"/>
      <c r="F73" s="859"/>
      <c r="G73" s="859"/>
      <c r="H73" s="859"/>
      <c r="I73" s="859"/>
      <c r="J73" s="859"/>
      <c r="K73" s="859"/>
      <c r="L73" s="859"/>
      <c r="M73" s="860"/>
      <c r="N73" s="110">
        <f>N67+N68+N69+N70+N71</f>
        <v>9.1910000000000007</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5" t="s">
        <v>1047</v>
      </c>
      <c r="C77" s="856"/>
      <c r="D77" s="856"/>
      <c r="E77" s="856"/>
      <c r="F77" s="856"/>
      <c r="G77" s="856"/>
      <c r="H77" s="856"/>
      <c r="I77" s="79" t="s">
        <v>1048</v>
      </c>
      <c r="J77" s="81" t="s">
        <v>1494</v>
      </c>
      <c r="K77" s="80" t="s">
        <v>1050</v>
      </c>
      <c r="L77" s="857" t="s">
        <v>1034</v>
      </c>
      <c r="M77" s="858"/>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92"/>
      <c r="C83" s="893"/>
      <c r="D83" s="893"/>
      <c r="E83" s="893"/>
      <c r="F83" s="893"/>
      <c r="G83" s="893"/>
      <c r="H83" s="893"/>
      <c r="I83" s="132"/>
      <c r="J83" s="132"/>
      <c r="K83" s="132"/>
      <c r="L83" s="906"/>
      <c r="M83" s="906"/>
      <c r="N83" s="51"/>
    </row>
    <row r="84" spans="1:14" ht="15" thickBot="1">
      <c r="B84" s="905" t="s">
        <v>1037</v>
      </c>
      <c r="C84" s="859"/>
      <c r="D84" s="859"/>
      <c r="E84" s="859"/>
      <c r="F84" s="859"/>
      <c r="G84" s="859"/>
      <c r="H84" s="859"/>
      <c r="I84" s="859"/>
      <c r="J84" s="859"/>
      <c r="K84" s="859"/>
      <c r="L84" s="859"/>
      <c r="M84" s="860"/>
      <c r="N84" s="310">
        <f>SUM(N78:N83)</f>
        <v>425.56004338416665</v>
      </c>
    </row>
    <row r="85" spans="1:14" ht="15" thickBot="1">
      <c r="B85" s="39"/>
      <c r="C85" s="40"/>
      <c r="D85" s="40"/>
      <c r="E85" s="40"/>
      <c r="F85" s="40"/>
      <c r="G85" s="40"/>
      <c r="H85" s="40"/>
      <c r="I85" s="40"/>
      <c r="J85" s="40"/>
      <c r="K85" s="40"/>
      <c r="L85" s="40"/>
      <c r="M85" s="40"/>
      <c r="N85" s="41"/>
    </row>
    <row r="86" spans="1:14" ht="15" thickBot="1">
      <c r="B86" s="816" t="s">
        <v>1051</v>
      </c>
      <c r="C86" s="817"/>
      <c r="D86" s="817"/>
      <c r="E86" s="817"/>
      <c r="F86" s="817"/>
      <c r="G86" s="817"/>
      <c r="H86" s="817"/>
      <c r="I86" s="817"/>
      <c r="J86" s="817"/>
      <c r="K86" s="817"/>
      <c r="L86" s="817"/>
      <c r="M86" s="818"/>
      <c r="N86" s="105">
        <f>N48+N62+N73+N84</f>
        <v>2954.0998956266394</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1" t="s">
        <v>1053</v>
      </c>
      <c r="C90" s="862"/>
      <c r="D90" s="862"/>
      <c r="E90" s="862"/>
      <c r="F90" s="862"/>
      <c r="G90" s="862"/>
      <c r="H90" s="862"/>
      <c r="I90" s="323"/>
      <c r="J90" s="343"/>
      <c r="K90" s="311" t="s">
        <v>1054</v>
      </c>
      <c r="L90" s="863" t="s">
        <v>1055</v>
      </c>
      <c r="M90" s="864"/>
      <c r="N90" s="312"/>
    </row>
    <row r="91" spans="1:14">
      <c r="B91" s="849" t="s">
        <v>1056</v>
      </c>
      <c r="C91" s="850"/>
      <c r="D91" s="850"/>
      <c r="E91" s="850"/>
      <c r="F91" s="850"/>
      <c r="G91" s="850"/>
      <c r="H91" s="850"/>
      <c r="I91" s="93"/>
      <c r="J91" s="94"/>
      <c r="K91" s="313">
        <v>0.2</v>
      </c>
      <c r="L91" s="851">
        <f>N86*K91</f>
        <v>590.8199791253279</v>
      </c>
      <c r="M91" s="852"/>
      <c r="N91" s="57"/>
    </row>
    <row r="92" spans="1:14">
      <c r="B92" s="95" t="s">
        <v>1057</v>
      </c>
      <c r="C92" s="96"/>
      <c r="D92" s="96"/>
      <c r="E92" s="96"/>
      <c r="F92" s="96"/>
      <c r="G92" s="96"/>
      <c r="H92" s="96"/>
      <c r="I92" s="93"/>
      <c r="J92" s="94"/>
      <c r="K92" s="313">
        <v>0.05</v>
      </c>
      <c r="L92" s="851">
        <f>N86*K92</f>
        <v>147.70499478133198</v>
      </c>
      <c r="M92" s="852"/>
      <c r="N92" s="57"/>
    </row>
    <row r="93" spans="1:14" ht="15" thickBot="1">
      <c r="B93" s="97" t="s">
        <v>1058</v>
      </c>
      <c r="C93" s="98"/>
      <c r="D93" s="98"/>
      <c r="E93" s="98"/>
      <c r="F93" s="98"/>
      <c r="G93" s="98"/>
      <c r="H93" s="98"/>
      <c r="I93" s="99"/>
      <c r="J93" s="100"/>
      <c r="K93" s="314">
        <v>0.05</v>
      </c>
      <c r="L93" s="853">
        <f>N86*K93</f>
        <v>147.70499478133198</v>
      </c>
      <c r="M93" s="854"/>
      <c r="N93" s="57"/>
    </row>
    <row r="94" spans="1:14" ht="15" thickBot="1">
      <c r="B94" s="816" t="s">
        <v>1037</v>
      </c>
      <c r="C94" s="817"/>
      <c r="D94" s="817"/>
      <c r="E94" s="817"/>
      <c r="F94" s="817"/>
      <c r="G94" s="817"/>
      <c r="H94" s="817"/>
      <c r="I94" s="817"/>
      <c r="J94" s="817"/>
      <c r="K94" s="817"/>
      <c r="L94" s="817"/>
      <c r="M94" s="818"/>
      <c r="N94" s="58">
        <f>L91+L92+L93</f>
        <v>886.2299686879918</v>
      </c>
    </row>
    <row r="95" spans="1:14" ht="15" thickBot="1">
      <c r="B95" s="39"/>
      <c r="C95" s="40"/>
      <c r="D95" s="40"/>
      <c r="E95" s="40"/>
      <c r="F95" s="40"/>
      <c r="G95" s="40"/>
      <c r="H95" s="40"/>
      <c r="I95" s="40"/>
      <c r="J95" s="40"/>
      <c r="K95" s="40"/>
      <c r="L95" s="40"/>
      <c r="M95" s="40"/>
      <c r="N95" s="41"/>
    </row>
    <row r="96" spans="1:14" ht="15" thickBot="1">
      <c r="A96" t="s">
        <v>2122</v>
      </c>
      <c r="B96" s="816" t="s">
        <v>1059</v>
      </c>
      <c r="C96" s="817"/>
      <c r="D96" s="817"/>
      <c r="E96" s="817"/>
      <c r="F96" s="817"/>
      <c r="G96" s="817"/>
      <c r="H96" s="817"/>
      <c r="I96" s="817"/>
      <c r="J96" s="817"/>
      <c r="K96" s="817"/>
      <c r="L96" s="817"/>
      <c r="M96" s="818"/>
      <c r="N96" s="196">
        <f>N86+N94</f>
        <v>3840.3298643146313</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19" t="s">
        <v>2324</v>
      </c>
      <c r="C113" s="820"/>
      <c r="D113" s="820"/>
      <c r="E113" s="820"/>
      <c r="F113" s="820"/>
      <c r="G113" s="820"/>
      <c r="H113" s="820"/>
      <c r="I113" s="820"/>
      <c r="J113" s="820"/>
      <c r="K113" s="820"/>
      <c r="L113" s="820"/>
      <c r="M113" s="820"/>
      <c r="N113" s="821"/>
    </row>
    <row r="114" spans="2:14" ht="15" customHeight="1">
      <c r="B114" s="819"/>
      <c r="C114" s="820"/>
      <c r="D114" s="820"/>
      <c r="E114" s="820"/>
      <c r="F114" s="820"/>
      <c r="G114" s="820"/>
      <c r="H114" s="820"/>
      <c r="I114" s="820"/>
      <c r="J114" s="820"/>
      <c r="K114" s="820"/>
      <c r="L114" s="820"/>
      <c r="M114" s="820"/>
      <c r="N114" s="821"/>
    </row>
    <row r="115" spans="2:14" ht="30" customHeight="1">
      <c r="B115" s="822" t="s">
        <v>2325</v>
      </c>
      <c r="C115" s="823"/>
      <c r="D115" s="823"/>
      <c r="E115" s="823"/>
      <c r="F115" s="823"/>
      <c r="G115" s="823"/>
      <c r="H115" s="823"/>
      <c r="I115" s="823"/>
      <c r="J115" s="823"/>
      <c r="K115" s="823"/>
      <c r="L115" s="823"/>
      <c r="M115" s="823"/>
      <c r="N115" s="824"/>
    </row>
    <row r="116" spans="2:14">
      <c r="B116" s="822"/>
      <c r="C116" s="823"/>
      <c r="D116" s="823"/>
      <c r="E116" s="823"/>
      <c r="F116" s="823"/>
      <c r="G116" s="823"/>
      <c r="H116" s="823"/>
      <c r="I116" s="823"/>
      <c r="J116" s="823"/>
      <c r="K116" s="823"/>
      <c r="L116" s="823"/>
      <c r="M116" s="823"/>
      <c r="N116" s="824"/>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2"/>
      <c r="K126" s="882"/>
      <c r="L126" s="882"/>
      <c r="M126" s="882"/>
      <c r="N126" s="883"/>
    </row>
    <row r="127" spans="2:14" ht="15" thickBot="1">
      <c r="B127" s="270" t="s">
        <v>2327</v>
      </c>
      <c r="C127" s="402"/>
      <c r="D127" s="402"/>
      <c r="E127" s="63"/>
      <c r="F127" s="63"/>
      <c r="G127" s="63"/>
      <c r="H127" s="63"/>
      <c r="I127" s="63"/>
      <c r="J127" s="884"/>
      <c r="K127" s="884"/>
      <c r="L127" s="884"/>
      <c r="M127" s="884"/>
      <c r="N127" s="885"/>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topLeftCell="A31"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1824.4316450447916</v>
      </c>
      <c r="L36" s="279"/>
      <c r="M36" s="280">
        <v>6.25</v>
      </c>
      <c r="N36" s="281">
        <f t="shared" ref="N36:N41" si="0">K36/M36</f>
        <v>291.90906320716664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50</v>
      </c>
      <c r="N37" s="281">
        <f t="shared" si="0"/>
        <v>1302.3799030039811</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14404.017355510614</v>
      </c>
      <c r="L38" s="279"/>
      <c r="M38" s="280">
        <v>3.75</v>
      </c>
      <c r="N38" s="281">
        <f t="shared" si="0"/>
        <v>3841.0712948028304</v>
      </c>
    </row>
    <row r="39" spans="1:14">
      <c r="A39" t="s">
        <v>228</v>
      </c>
      <c r="B39" s="865" t="str">
        <f>VLOOKUP(A39,EQUIPOS!A9:D154,3,FALSE)</f>
        <v xml:space="preserve">Formaleta metálica (concreto hidráulico)
</v>
      </c>
      <c r="C39" s="866"/>
      <c r="D39" s="866"/>
      <c r="E39" s="866"/>
      <c r="F39" s="866"/>
      <c r="G39" s="866"/>
      <c r="H39" s="867"/>
      <c r="I39" s="276"/>
      <c r="J39" s="277"/>
      <c r="K39" s="278">
        <f>VLOOKUP(A39,EQUIPOS!A9:D166,4,FALSE)</f>
        <v>3816.7643781318111</v>
      </c>
      <c r="L39" s="279"/>
      <c r="M39" s="280">
        <v>6.25</v>
      </c>
      <c r="N39" s="281">
        <f t="shared" si="0"/>
        <v>610.6823005010898</v>
      </c>
    </row>
    <row r="40" spans="1:14">
      <c r="A40" t="s">
        <v>301</v>
      </c>
      <c r="B40" s="865" t="str">
        <f>VLOOKUP(A40,EQUIPOS!A10:D154,3,FALSE)</f>
        <v>Regla vibratoria, de longitud de 3 a 5 m, motor de 3600 rpm, potencia 6 HP</v>
      </c>
      <c r="C40" s="866"/>
      <c r="D40" s="866"/>
      <c r="E40" s="866"/>
      <c r="F40" s="866"/>
      <c r="G40" s="866"/>
      <c r="H40" s="867"/>
      <c r="I40" s="276"/>
      <c r="J40" s="277"/>
      <c r="K40" s="278">
        <f>VLOOKUP(A40,EQUIPOS!A10:D167,4,FALSE)</f>
        <v>8350.1332182410424</v>
      </c>
      <c r="L40" s="279"/>
      <c r="M40" s="280">
        <v>6.25</v>
      </c>
      <c r="N40" s="281">
        <f t="shared" si="0"/>
        <v>1336.0213149185668</v>
      </c>
    </row>
    <row r="41" spans="1:14">
      <c r="A41" t="s">
        <v>363</v>
      </c>
      <c r="B41" s="865" t="str">
        <f>VLOOKUP(A41,EQUIPOS!A11:D155,3,FALSE)</f>
        <v>Vibrador de concreto, Motor de 3 hp a 18.000 rpm Mangueras de 4 mt</v>
      </c>
      <c r="C41" s="866"/>
      <c r="D41" s="866"/>
      <c r="E41" s="866"/>
      <c r="F41" s="866"/>
      <c r="G41" s="866"/>
      <c r="H41" s="867"/>
      <c r="I41" s="276"/>
      <c r="J41" s="277"/>
      <c r="K41" s="278">
        <f>VLOOKUP(A41,EQUIPOS!A11:D168,4,FALSE)</f>
        <v>7017.1330980817947</v>
      </c>
      <c r="L41" s="279"/>
      <c r="M41" s="280">
        <v>6.25</v>
      </c>
      <c r="N41" s="281">
        <f t="shared" si="0"/>
        <v>1122.7412956930871</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N83*M46</f>
        <v>919.20969370980004</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9424.0148658365215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3030.9658323570093</v>
      </c>
      <c r="N53" s="281">
        <f>K53*M53</f>
        <v>18592.730221634429</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2931.9805476267352</v>
      </c>
      <c r="N54" s="281">
        <f>K54*M54</f>
        <v>1085.9187213432353</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764.30599160477868</v>
      </c>
      <c r="N55" s="281">
        <f>K55*M55</f>
        <v>849.22887956086527</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5221.0416823294745</v>
      </c>
      <c r="N56" s="281">
        <f>K56*M56</f>
        <v>5801.1574248105271</v>
      </c>
    </row>
    <row r="57" spans="1:14">
      <c r="A57" s="150" t="s">
        <v>849</v>
      </c>
      <c r="B57" s="898" t="str">
        <f>VLOOKUP(A57,MATERIALES!A7:D373,3,FALSE)</f>
        <v>Antisol blanco (presentación 20 kg)</v>
      </c>
      <c r="C57" s="899" t="e">
        <f>VLOOKUP(B57,MATERIALES!B7:E373,3,FALSE)</f>
        <v>#N/A</v>
      </c>
      <c r="D57" s="899" t="e">
        <f>VLOOKUP(C57,MATERIALES!C7:F373,3,FALSE)</f>
        <v>#N/A</v>
      </c>
      <c r="E57" s="899" t="e">
        <f>VLOOKUP(D57,MATERIALES!D7:G373,3,FALSE)</f>
        <v>#N/A</v>
      </c>
      <c r="F57" s="899" t="e">
        <f>VLOOKUP(E57,MATERIALES!E7:H373,3,FALSE)</f>
        <v>#N/A</v>
      </c>
      <c r="G57" s="899" t="e">
        <f>VLOOKUP(F57,MATERIALES!F7:I373,3,FALSE)</f>
        <v>#N/A</v>
      </c>
      <c r="H57" s="899" t="e">
        <f>VLOOKUP(G57,MATERIALES!G7:J373,3,FALSE)</f>
        <v>#N/A</v>
      </c>
      <c r="I57" s="899" t="e">
        <f>VLOOKUP(H57,MATERIALES!H7:K373,3,FALSE)</f>
        <v>#N/A</v>
      </c>
      <c r="J57" s="320" t="str">
        <f>VLOOKUP(A57,MATERIALES!A11:D649,2,FALSE)</f>
        <v>kg</v>
      </c>
      <c r="K57" s="50">
        <v>1.1200000000000001</v>
      </c>
      <c r="L57" s="903">
        <f ca="1">VLOOKUP(A57,MATERIALES!A4:D373,4,FALSE)</f>
        <v>6296.8033580884721</v>
      </c>
      <c r="M57" s="904"/>
      <c r="N57" s="281">
        <f ca="1">K57*L57</f>
        <v>7052.4197610590891</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517180.38765256695</v>
      </c>
      <c r="N58" s="281">
        <f>K58*M58</f>
        <v>522352.19152909261</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16" t="s">
        <v>1037</v>
      </c>
      <c r="C61" s="817"/>
      <c r="D61" s="817"/>
      <c r="E61" s="817"/>
      <c r="F61" s="817"/>
      <c r="G61" s="817"/>
      <c r="H61" s="817"/>
      <c r="I61" s="817"/>
      <c r="J61" s="817"/>
      <c r="K61" s="817"/>
      <c r="L61" s="817"/>
      <c r="M61" s="818"/>
      <c r="N61" s="403">
        <f ca="1">SUM(N53:N60)</f>
        <v>544975.19111051166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3">
        <f>VLOOKUP(A66,TRANSPORTE!A5:D117,4,FALSE)</f>
        <v>1313</v>
      </c>
      <c r="M66" s="904"/>
      <c r="N66" s="296">
        <f>K66*L66</f>
        <v>1326.13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f>N66+N67+N68+N69+N70</f>
        <v>1326.13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133"/>
    </row>
    <row r="83" spans="1:14" ht="15" thickBot="1">
      <c r="B83" s="905" t="s">
        <v>1037</v>
      </c>
      <c r="C83" s="859"/>
      <c r="D83" s="859"/>
      <c r="E83" s="859"/>
      <c r="F83" s="859"/>
      <c r="G83" s="859"/>
      <c r="H83" s="859"/>
      <c r="I83" s="859"/>
      <c r="J83" s="859"/>
      <c r="K83" s="859"/>
      <c r="L83" s="859"/>
      <c r="M83" s="860"/>
      <c r="N83" s="469">
        <f>SUM(N77:N82)</f>
        <v>9192.0969370980001</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 ca="1">N48+N61+N72+N83</f>
        <v>564134.68032655795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 ca="1">N85*K90</f>
        <v>112826.9360653116</v>
      </c>
      <c r="M90" s="852"/>
      <c r="N90" s="57"/>
    </row>
    <row r="91" spans="1:14">
      <c r="B91" s="95" t="s">
        <v>1057</v>
      </c>
      <c r="C91" s="96"/>
      <c r="D91" s="96"/>
      <c r="E91" s="96"/>
      <c r="F91" s="96"/>
      <c r="G91" s="96"/>
      <c r="H91" s="96"/>
      <c r="I91" s="93"/>
      <c r="J91" s="94"/>
      <c r="K91" s="313">
        <v>0.05</v>
      </c>
      <c r="L91" s="851">
        <f ca="1">N85*K91</f>
        <v>28206.7340163279</v>
      </c>
      <c r="M91" s="852"/>
      <c r="N91" s="57"/>
    </row>
    <row r="92" spans="1:14" ht="15" thickBot="1">
      <c r="B92" s="97" t="s">
        <v>1058</v>
      </c>
      <c r="C92" s="98"/>
      <c r="D92" s="98"/>
      <c r="E92" s="98"/>
      <c r="F92" s="98"/>
      <c r="G92" s="98"/>
      <c r="H92" s="98"/>
      <c r="I92" s="99"/>
      <c r="J92" s="100"/>
      <c r="K92" s="314">
        <v>0.05</v>
      </c>
      <c r="L92" s="853">
        <f ca="1">N85*K92</f>
        <v>28206.7340163279</v>
      </c>
      <c r="M92" s="854"/>
      <c r="N92" s="57"/>
    </row>
    <row r="93" spans="1:14" ht="15" thickBot="1">
      <c r="B93" s="816" t="s">
        <v>1037</v>
      </c>
      <c r="C93" s="817"/>
      <c r="D93" s="817"/>
      <c r="E93" s="817"/>
      <c r="F93" s="817"/>
      <c r="G93" s="817"/>
      <c r="H93" s="817"/>
      <c r="I93" s="817"/>
      <c r="J93" s="817"/>
      <c r="K93" s="817"/>
      <c r="L93" s="817"/>
      <c r="M93" s="818"/>
      <c r="N93" s="58">
        <f ca="1">L90+L91+L92</f>
        <v>169240.40409796737</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 ca="1">N85+N93</f>
        <v>733375.08442452527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2"/>
      <c r="K125" s="882"/>
      <c r="L125" s="882"/>
      <c r="M125" s="882"/>
      <c r="N125" s="883"/>
    </row>
    <row r="126" spans="2:14" ht="15.75" customHeight="1" thickBot="1">
      <c r="B126" s="270" t="s">
        <v>2327</v>
      </c>
      <c r="C126" s="402"/>
      <c r="D126" s="402"/>
      <c r="E126" s="63"/>
      <c r="F126" s="63"/>
      <c r="G126" s="63"/>
      <c r="H126" s="63"/>
      <c r="I126" s="63"/>
      <c r="J126" s="884"/>
      <c r="K126" s="884"/>
      <c r="L126" s="884"/>
      <c r="M126" s="884"/>
      <c r="N126" s="885"/>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topLeftCell="A28"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5" hidden="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1824.4316450447916</v>
      </c>
      <c r="L36" s="279"/>
      <c r="M36" s="280">
        <v>6.25</v>
      </c>
      <c r="N36" s="281">
        <f t="shared" ref="N36:N41" si="0">K36/M36</f>
        <v>291.90906320716664</v>
      </c>
    </row>
    <row r="37" spans="1:14">
      <c r="A37" s="119" t="s">
        <v>176</v>
      </c>
      <c r="B37" s="865" t="str">
        <f>VLOOKUP(A37,EQUIPOS!A7:D154,3,FALSE)</f>
        <v xml:space="preserve">Compresor (barrido y soplado)
</v>
      </c>
      <c r="C37" s="866"/>
      <c r="D37" s="866"/>
      <c r="E37" s="866"/>
      <c r="F37" s="866"/>
      <c r="G37" s="866"/>
      <c r="H37" s="867"/>
      <c r="I37" s="276"/>
      <c r="J37" s="277"/>
      <c r="K37" s="278">
        <f>VLOOKUP(A37,EQUIPOS!A7:D164,4,FALSE)</f>
        <v>65118.995150199058</v>
      </c>
      <c r="L37" s="279"/>
      <c r="M37" s="280">
        <v>50</v>
      </c>
      <c r="N37" s="281">
        <f t="shared" si="0"/>
        <v>1302.3799030039811</v>
      </c>
    </row>
    <row r="38" spans="1:14">
      <c r="A38" t="s">
        <v>184</v>
      </c>
      <c r="B38" s="865" t="str">
        <f>VLOOKUP(A38,EQUIPOS!A8:D154,3,FALSE)</f>
        <v>Cortadora de pavimento, Máxima profundidad de corte: 160 mm. Capacidad de disco: desde 12´´ hasta 18´´ de diámetro. Peso operacional: 135 kg, 13.5 hp de potencia</v>
      </c>
      <c r="C38" s="866"/>
      <c r="D38" s="866"/>
      <c r="E38" s="866"/>
      <c r="F38" s="866"/>
      <c r="G38" s="866"/>
      <c r="H38" s="867"/>
      <c r="I38" s="276"/>
      <c r="J38" s="277"/>
      <c r="K38" s="278">
        <f>VLOOKUP(A38,EQUIPOS!A8:D165,4,FALSE)</f>
        <v>14404.017355510614</v>
      </c>
      <c r="L38" s="279"/>
      <c r="M38" s="280">
        <v>3.75</v>
      </c>
      <c r="N38" s="281">
        <f t="shared" si="0"/>
        <v>3841.0712948028304</v>
      </c>
    </row>
    <row r="39" spans="1:14">
      <c r="A39" t="s">
        <v>228</v>
      </c>
      <c r="B39" s="865" t="str">
        <f>VLOOKUP(A39,EQUIPOS!A9:D154,3,FALSE)</f>
        <v xml:space="preserve">Formaleta metálica (concreto hidráulico)
</v>
      </c>
      <c r="C39" s="866"/>
      <c r="D39" s="866"/>
      <c r="E39" s="866"/>
      <c r="F39" s="866"/>
      <c r="G39" s="866"/>
      <c r="H39" s="867"/>
      <c r="I39" s="276"/>
      <c r="J39" s="277"/>
      <c r="K39" s="278">
        <f>VLOOKUP(A39,EQUIPOS!A9:D166,4,FALSE)</f>
        <v>3816.7643781318111</v>
      </c>
      <c r="L39" s="279"/>
      <c r="M39" s="280">
        <v>6.25</v>
      </c>
      <c r="N39" s="281">
        <f t="shared" si="0"/>
        <v>610.6823005010898</v>
      </c>
    </row>
    <row r="40" spans="1:14">
      <c r="A40" t="s">
        <v>301</v>
      </c>
      <c r="B40" s="865" t="str">
        <f>VLOOKUP(A40,EQUIPOS!A10:D154,3,FALSE)</f>
        <v>Regla vibratoria, de longitud de 3 a 5 m, motor de 3600 rpm, potencia 6 HP</v>
      </c>
      <c r="C40" s="866"/>
      <c r="D40" s="866"/>
      <c r="E40" s="866"/>
      <c r="F40" s="866"/>
      <c r="G40" s="866"/>
      <c r="H40" s="867"/>
      <c r="I40" s="276"/>
      <c r="J40" s="277"/>
      <c r="K40" s="278">
        <f>VLOOKUP(A40,EQUIPOS!A10:D167,4,FALSE)</f>
        <v>8350.1332182410424</v>
      </c>
      <c r="L40" s="279"/>
      <c r="M40" s="280">
        <v>6.25</v>
      </c>
      <c r="N40" s="281">
        <f t="shared" si="0"/>
        <v>1336.0213149185668</v>
      </c>
    </row>
    <row r="41" spans="1:14">
      <c r="A41" t="s">
        <v>363</v>
      </c>
      <c r="B41" s="865" t="str">
        <f>VLOOKUP(A41,EQUIPOS!A11:D155,3,FALSE)</f>
        <v>Vibrador de concreto, Motor de 3 hp a 18.000 rpm Mangueras de 4 mt</v>
      </c>
      <c r="C41" s="866"/>
      <c r="D41" s="866"/>
      <c r="E41" s="866"/>
      <c r="F41" s="866"/>
      <c r="G41" s="866"/>
      <c r="H41" s="867"/>
      <c r="I41" s="276"/>
      <c r="J41" s="277"/>
      <c r="K41" s="278">
        <f>VLOOKUP(A41,EQUIPOS!A11:D168,4,FALSE)</f>
        <v>7017.1330980817947</v>
      </c>
      <c r="L41" s="279"/>
      <c r="M41" s="280">
        <v>6.25</v>
      </c>
      <c r="N41" s="281">
        <f t="shared" si="0"/>
        <v>1122.7412956930871</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5"/>
      <c r="C44" s="866"/>
      <c r="D44" s="866"/>
      <c r="E44" s="866"/>
      <c r="F44" s="866"/>
      <c r="G44" s="866"/>
      <c r="H44" s="867"/>
      <c r="I44" s="868"/>
      <c r="J44" s="869"/>
      <c r="K44" s="278"/>
      <c r="L44" s="870"/>
      <c r="M44" s="871"/>
      <c r="N44" s="281"/>
    </row>
    <row r="45" spans="1:14">
      <c r="B45" s="865"/>
      <c r="C45" s="866"/>
      <c r="D45" s="866"/>
      <c r="E45" s="872"/>
      <c r="F45" s="866"/>
      <c r="G45" s="866"/>
      <c r="H45" s="867"/>
      <c r="I45" s="42"/>
      <c r="J45" s="43"/>
      <c r="K45" s="283"/>
      <c r="L45" s="285"/>
      <c r="M45" s="286"/>
      <c r="N45" s="287"/>
    </row>
    <row r="46" spans="1:14">
      <c r="B46" s="873" t="s">
        <v>1036</v>
      </c>
      <c r="C46" s="874"/>
      <c r="D46" s="874"/>
      <c r="E46" s="44"/>
      <c r="F46" s="45"/>
      <c r="G46" s="45"/>
      <c r="H46" s="46"/>
      <c r="I46" s="42"/>
      <c r="J46" s="43"/>
      <c r="K46" s="288"/>
      <c r="L46" s="285"/>
      <c r="M46" s="410">
        <v>0.1</v>
      </c>
      <c r="N46" s="353">
        <f>N83*M46</f>
        <v>919.20969370980004</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SUM(N36:N47)</f>
        <v>9424.0148658365215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3030.9658323570093</v>
      </c>
      <c r="N53" s="281">
        <f>K53*M53</f>
        <v>18592.730221634429</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8187.0949102881932</v>
      </c>
      <c r="N54" s="281">
        <f>K54*M54</f>
        <v>9169.5462995227772</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2931.9805476267352</v>
      </c>
      <c r="N55" s="281">
        <f>K55*M55</f>
        <v>1085.9187213432353</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764.30599160477868</v>
      </c>
      <c r="N56" s="281">
        <f>K56*M56</f>
        <v>849.22887956086527</v>
      </c>
    </row>
    <row r="57" spans="1:14">
      <c r="A57" s="150" t="s">
        <v>684</v>
      </c>
      <c r="B57" s="898" t="str">
        <f>VLOOKUP(A57,MATERIALES!A7:D373,3,FALSE)</f>
        <v>Sello de silicona o sellador autonivelante</v>
      </c>
      <c r="C57" s="899" t="e">
        <f>VLOOKUP(B57,MATERIALES!B7:E373,3,FALSE)</f>
        <v>#N/A</v>
      </c>
      <c r="D57" s="899" t="e">
        <f>VLOOKUP(C57,MATERIALES!C7:F373,3,FALSE)</f>
        <v>#N/A</v>
      </c>
      <c r="E57" s="899" t="e">
        <f>VLOOKUP(D57,MATERIALES!D7:G373,3,FALSE)</f>
        <v>#N/A</v>
      </c>
      <c r="F57" s="899" t="e">
        <f>VLOOKUP(E57,MATERIALES!E7:H373,3,FALSE)</f>
        <v>#N/A</v>
      </c>
      <c r="G57" s="899" t="e">
        <f>VLOOKUP(F57,MATERIALES!F7:I373,3,FALSE)</f>
        <v>#N/A</v>
      </c>
      <c r="H57" s="899" t="e">
        <f>VLOOKUP(G57,MATERIALES!G7:J373,3,FALSE)</f>
        <v>#N/A</v>
      </c>
      <c r="I57" s="899" t="e">
        <f>VLOOKUP(H57,MATERIALES!H7:K373,3,FALSE)</f>
        <v>#N/A</v>
      </c>
      <c r="J57" s="320" t="s">
        <v>144</v>
      </c>
      <c r="K57" s="50">
        <v>1.1111111111111112</v>
      </c>
      <c r="L57" s="903">
        <f ca="1">VLOOKUP(A57,MATERIALES!A4:D373,4,FALSE)</f>
        <v>5118.6683160092889</v>
      </c>
      <c r="M57" s="904"/>
      <c r="N57" s="281">
        <f ca="1">K57*L57</f>
        <v>5687.4092400103209</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6422.7394252502418</v>
      </c>
      <c r="N58" s="281">
        <f>K58*M58</f>
        <v>7193.4681562802716</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517180.38765256695</v>
      </c>
      <c r="N59" s="281">
        <f>K59*M59</f>
        <v>522352.19152909261</v>
      </c>
    </row>
    <row r="60" spans="1:14" ht="15" thickBot="1">
      <c r="B60" s="318"/>
      <c r="C60" s="319"/>
      <c r="D60" s="319"/>
      <c r="E60" s="319"/>
      <c r="F60" s="319"/>
      <c r="G60" s="319"/>
      <c r="H60" s="319"/>
      <c r="I60" s="319"/>
      <c r="J60" s="132"/>
      <c r="K60" s="132"/>
      <c r="L60" s="334"/>
      <c r="M60" s="333"/>
      <c r="N60" s="133"/>
    </row>
    <row r="61" spans="1:14" ht="15" thickBot="1">
      <c r="B61" s="816" t="s">
        <v>1037</v>
      </c>
      <c r="C61" s="817"/>
      <c r="D61" s="817"/>
      <c r="E61" s="817"/>
      <c r="F61" s="817"/>
      <c r="G61" s="817"/>
      <c r="H61" s="817"/>
      <c r="I61" s="817"/>
      <c r="J61" s="817"/>
      <c r="K61" s="817"/>
      <c r="L61" s="817"/>
      <c r="M61" s="818"/>
      <c r="N61" s="403">
        <f ca="1">SUM(N53:N60)</f>
        <v>553964.94238455361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3">
        <f>VLOOKUP(A66,TRANSPORTE!A5:D117,4,FALSE)</f>
        <v>1313</v>
      </c>
      <c r="M66" s="904"/>
      <c r="N66" s="296">
        <f>K66*L66</f>
        <v>1326.13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f>N66+N67+N68+N69+N70</f>
        <v>1326.13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51"/>
    </row>
    <row r="83" spans="1:14" ht="15" thickBot="1">
      <c r="B83" s="905" t="s">
        <v>1037</v>
      </c>
      <c r="C83" s="859"/>
      <c r="D83" s="859"/>
      <c r="E83" s="859"/>
      <c r="F83" s="859"/>
      <c r="G83" s="859"/>
      <c r="H83" s="859"/>
      <c r="I83" s="859"/>
      <c r="J83" s="859"/>
      <c r="K83" s="859"/>
      <c r="L83" s="859"/>
      <c r="M83" s="860"/>
      <c r="N83" s="310">
        <f>SUM(N77:N82)</f>
        <v>9192.0969370980001</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 ca="1">N48+N61+N72+N83</f>
        <v>573124.4316005999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 ca="1">N85*K90</f>
        <v>114624.88632011999</v>
      </c>
      <c r="M90" s="852"/>
      <c r="N90" s="57"/>
    </row>
    <row r="91" spans="1:14">
      <c r="B91" s="95" t="s">
        <v>1057</v>
      </c>
      <c r="C91" s="96"/>
      <c r="D91" s="96"/>
      <c r="E91" s="96"/>
      <c r="F91" s="96"/>
      <c r="G91" s="96"/>
      <c r="H91" s="96"/>
      <c r="I91" s="93"/>
      <c r="J91" s="94"/>
      <c r="K91" s="313">
        <v>0.05</v>
      </c>
      <c r="L91" s="851">
        <f ca="1">N85*K91</f>
        <v>28656.221580029996</v>
      </c>
      <c r="M91" s="852"/>
      <c r="N91" s="57"/>
    </row>
    <row r="92" spans="1:14" ht="15" thickBot="1">
      <c r="B92" s="97" t="s">
        <v>1058</v>
      </c>
      <c r="C92" s="98"/>
      <c r="D92" s="98"/>
      <c r="E92" s="98"/>
      <c r="F92" s="98"/>
      <c r="G92" s="98"/>
      <c r="H92" s="98"/>
      <c r="I92" s="99"/>
      <c r="J92" s="100"/>
      <c r="K92" s="314">
        <v>0.05</v>
      </c>
      <c r="L92" s="853">
        <f ca="1">N85*K92</f>
        <v>28656.221580029996</v>
      </c>
      <c r="M92" s="854"/>
      <c r="N92" s="57"/>
    </row>
    <row r="93" spans="1:14" ht="15" thickBot="1">
      <c r="B93" s="816" t="s">
        <v>1037</v>
      </c>
      <c r="C93" s="817"/>
      <c r="D93" s="817"/>
      <c r="E93" s="817"/>
      <c r="F93" s="817"/>
      <c r="G93" s="817"/>
      <c r="H93" s="817"/>
      <c r="I93" s="817"/>
      <c r="J93" s="817"/>
      <c r="K93" s="817"/>
      <c r="L93" s="817"/>
      <c r="M93" s="818"/>
      <c r="N93" s="58">
        <f ca="1">L90+L91+L92</f>
        <v>171937.32948017996</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 ca="1">N85+N93</f>
        <v>745061.76108077983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19" t="s">
        <v>2324</v>
      </c>
      <c r="C112" s="820"/>
      <c r="D112" s="820"/>
      <c r="E112" s="820"/>
      <c r="F112" s="820"/>
      <c r="G112" s="820"/>
      <c r="H112" s="820"/>
      <c r="I112" s="820"/>
      <c r="J112" s="820"/>
      <c r="K112" s="820"/>
      <c r="L112" s="820"/>
      <c r="M112" s="820"/>
      <c r="N112" s="821"/>
    </row>
    <row r="113" spans="2:14" ht="15" customHeight="1">
      <c r="B113" s="819"/>
      <c r="C113" s="820"/>
      <c r="D113" s="820"/>
      <c r="E113" s="820"/>
      <c r="F113" s="820"/>
      <c r="G113" s="820"/>
      <c r="H113" s="820"/>
      <c r="I113" s="820"/>
      <c r="J113" s="820"/>
      <c r="K113" s="820"/>
      <c r="L113" s="820"/>
      <c r="M113" s="820"/>
      <c r="N113" s="821"/>
    </row>
    <row r="114" spans="2:14" ht="30" customHeight="1">
      <c r="B114" s="822" t="s">
        <v>2325</v>
      </c>
      <c r="C114" s="823"/>
      <c r="D114" s="823"/>
      <c r="E114" s="823"/>
      <c r="F114" s="823"/>
      <c r="G114" s="823"/>
      <c r="H114" s="823"/>
      <c r="I114" s="823"/>
      <c r="J114" s="823"/>
      <c r="K114" s="823"/>
      <c r="L114" s="823"/>
      <c r="M114" s="823"/>
      <c r="N114" s="824"/>
    </row>
    <row r="115" spans="2:14">
      <c r="B115" s="822"/>
      <c r="C115" s="823"/>
      <c r="D115" s="823"/>
      <c r="E115" s="823"/>
      <c r="F115" s="823"/>
      <c r="G115" s="823"/>
      <c r="H115" s="823"/>
      <c r="I115" s="823"/>
      <c r="J115" s="823"/>
      <c r="K115" s="823"/>
      <c r="L115" s="823"/>
      <c r="M115" s="823"/>
      <c r="N115" s="82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2"/>
      <c r="K125" s="882"/>
      <c r="L125" s="882"/>
      <c r="M125" s="882"/>
      <c r="N125" s="883"/>
    </row>
    <row r="126" spans="2:14" ht="15.75" customHeight="1" thickBot="1">
      <c r="B126" s="270" t="s">
        <v>2327</v>
      </c>
      <c r="C126" s="402"/>
      <c r="D126" s="402"/>
      <c r="E126" s="63"/>
      <c r="F126" s="63"/>
      <c r="G126" s="63"/>
      <c r="H126" s="63"/>
      <c r="I126" s="63"/>
      <c r="J126" s="884"/>
      <c r="K126" s="884"/>
      <c r="L126" s="884"/>
      <c r="M126" s="884"/>
      <c r="N126" s="885"/>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9.25" customHeight="1" thickBot="1">
      <c r="A31" s="163" t="s">
        <v>1929</v>
      </c>
      <c r="B31" s="86" t="s">
        <v>1177</v>
      </c>
      <c r="C31" s="958" t="s">
        <v>1709</v>
      </c>
      <c r="D31" s="959"/>
      <c r="E31" s="959"/>
      <c r="F31" s="959"/>
      <c r="G31" s="959"/>
      <c r="H31" s="959"/>
      <c r="I31" s="959"/>
      <c r="J31" s="959"/>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896</v>
      </c>
      <c r="B49" s="49" t="str">
        <f ca="1">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434.58088202898858</v>
      </c>
      <c r="N49" s="281">
        <f>K49*M49</f>
        <v>434.58088202898858</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434.58088202898858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N44+N54+N65+N76</f>
        <v>434.58088202898858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86.916176405797728</v>
      </c>
      <c r="M83" s="852"/>
      <c r="N83" s="57"/>
    </row>
    <row r="84" spans="1:14">
      <c r="B84" s="95" t="s">
        <v>1057</v>
      </c>
      <c r="C84" s="96"/>
      <c r="D84" s="96"/>
      <c r="E84" s="96"/>
      <c r="F84" s="96"/>
      <c r="G84" s="96"/>
      <c r="H84" s="96"/>
      <c r="I84" s="93"/>
      <c r="J84" s="94"/>
      <c r="K84" s="313">
        <v>0.05</v>
      </c>
      <c r="L84" s="851">
        <f>N78*K84</f>
        <v>21.729044101449432</v>
      </c>
      <c r="M84" s="852"/>
      <c r="N84" s="57"/>
    </row>
    <row r="85" spans="1:14" ht="15" thickBot="1">
      <c r="B85" s="97" t="s">
        <v>1058</v>
      </c>
      <c r="C85" s="98"/>
      <c r="D85" s="98"/>
      <c r="E85" s="98"/>
      <c r="F85" s="98"/>
      <c r="G85" s="98"/>
      <c r="H85" s="98"/>
      <c r="I85" s="99"/>
      <c r="J85" s="100"/>
      <c r="K85" s="314">
        <v>0.05</v>
      </c>
      <c r="L85" s="853">
        <f>N78*K85</f>
        <v>21.729044101449432</v>
      </c>
      <c r="M85" s="854"/>
      <c r="N85" s="57"/>
    </row>
    <row r="86" spans="1:14" ht="15" thickBot="1">
      <c r="B86" s="816" t="s">
        <v>1037</v>
      </c>
      <c r="C86" s="817"/>
      <c r="D86" s="817"/>
      <c r="E86" s="817"/>
      <c r="F86" s="817"/>
      <c r="G86" s="817"/>
      <c r="H86" s="817"/>
      <c r="I86" s="817"/>
      <c r="J86" s="817"/>
      <c r="K86" s="817"/>
      <c r="L86" s="817"/>
      <c r="M86" s="818"/>
      <c r="N86" s="58">
        <f>L83+L84+L85</f>
        <v>130.37426460869659</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564.95514663768517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19" t="s">
        <v>2324</v>
      </c>
      <c r="C105" s="820"/>
      <c r="D105" s="820"/>
      <c r="E105" s="820"/>
      <c r="F105" s="820"/>
      <c r="G105" s="820"/>
      <c r="H105" s="820"/>
      <c r="I105" s="820"/>
      <c r="J105" s="820"/>
      <c r="K105" s="820"/>
      <c r="L105" s="820"/>
      <c r="M105" s="820"/>
      <c r="N105" s="821"/>
    </row>
    <row r="106" spans="2:14" ht="15" customHeight="1">
      <c r="B106" s="819"/>
      <c r="C106" s="820"/>
      <c r="D106" s="820"/>
      <c r="E106" s="820"/>
      <c r="F106" s="820"/>
      <c r="G106" s="820"/>
      <c r="H106" s="820"/>
      <c r="I106" s="820"/>
      <c r="J106" s="820"/>
      <c r="K106" s="820"/>
      <c r="L106" s="820"/>
      <c r="M106" s="820"/>
      <c r="N106" s="821"/>
    </row>
    <row r="107" spans="2:14" ht="29.25" customHeight="1">
      <c r="B107" s="822" t="s">
        <v>2325</v>
      </c>
      <c r="C107" s="823"/>
      <c r="D107" s="823"/>
      <c r="E107" s="823"/>
      <c r="F107" s="823"/>
      <c r="G107" s="823"/>
      <c r="H107" s="823"/>
      <c r="I107" s="823"/>
      <c r="J107" s="823"/>
      <c r="K107" s="823"/>
      <c r="L107" s="823"/>
      <c r="M107" s="823"/>
      <c r="N107" s="824"/>
    </row>
    <row r="108" spans="2:14">
      <c r="B108" s="822"/>
      <c r="C108" s="823"/>
      <c r="D108" s="823"/>
      <c r="E108" s="823"/>
      <c r="F108" s="823"/>
      <c r="G108" s="823"/>
      <c r="H108" s="823"/>
      <c r="I108" s="823"/>
      <c r="J108" s="823"/>
      <c r="K108" s="823"/>
      <c r="L108" s="823"/>
      <c r="M108" s="823"/>
      <c r="N108" s="82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2"/>
      <c r="K118" s="882"/>
      <c r="L118" s="882"/>
      <c r="M118" s="882"/>
      <c r="N118" s="883"/>
    </row>
    <row r="119" spans="2:14" ht="15.75" customHeight="1" thickBot="1">
      <c r="B119" s="270" t="s">
        <v>2327</v>
      </c>
      <c r="C119" s="402"/>
      <c r="D119" s="402"/>
      <c r="E119" s="63"/>
      <c r="F119" s="63"/>
      <c r="G119" s="63"/>
      <c r="H119" s="63"/>
      <c r="I119" s="63"/>
      <c r="J119" s="884"/>
      <c r="K119" s="884"/>
      <c r="L119" s="884"/>
      <c r="M119" s="884"/>
      <c r="N119" s="88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1710</v>
      </c>
      <c r="C31" s="958" t="s">
        <v>2146</v>
      </c>
      <c r="D31" s="959"/>
      <c r="E31" s="959"/>
      <c r="F31" s="959"/>
      <c r="G31" s="959"/>
      <c r="H31" s="959"/>
      <c r="I31" s="959"/>
      <c r="J31" s="959"/>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898</v>
      </c>
      <c r="B49" s="49" t="str">
        <f ca="1">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499.54901653789841</v>
      </c>
      <c r="N49" s="281">
        <f>K49*M49</f>
        <v>499.54901653789841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499.54901653789841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N44+N54+N65+N76</f>
        <v>499.54901653789841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99.909803307579693</v>
      </c>
      <c r="M83" s="852"/>
      <c r="N83" s="57"/>
    </row>
    <row r="84" spans="1:14">
      <c r="B84" s="95" t="s">
        <v>1057</v>
      </c>
      <c r="C84" s="96"/>
      <c r="D84" s="96"/>
      <c r="E84" s="96"/>
      <c r="F84" s="96"/>
      <c r="G84" s="96"/>
      <c r="H84" s="96"/>
      <c r="I84" s="93"/>
      <c r="J84" s="94"/>
      <c r="K84" s="313">
        <v>0.05</v>
      </c>
      <c r="L84" s="851">
        <f>N78*K84</f>
        <v>24.977450826894923</v>
      </c>
      <c r="M84" s="852"/>
      <c r="N84" s="57"/>
    </row>
    <row r="85" spans="1:14" ht="15" thickBot="1">
      <c r="B85" s="97" t="s">
        <v>1058</v>
      </c>
      <c r="C85" s="98"/>
      <c r="D85" s="98"/>
      <c r="E85" s="98"/>
      <c r="F85" s="98"/>
      <c r="G85" s="98"/>
      <c r="H85" s="98"/>
      <c r="I85" s="99"/>
      <c r="J85" s="100"/>
      <c r="K85" s="314">
        <v>0.05</v>
      </c>
      <c r="L85" s="853">
        <f>N78*K85</f>
        <v>24.977450826894923</v>
      </c>
      <c r="M85" s="854"/>
      <c r="N85" s="57"/>
    </row>
    <row r="86" spans="1:14" ht="15" thickBot="1">
      <c r="B86" s="816" t="s">
        <v>1037</v>
      </c>
      <c r="C86" s="817"/>
      <c r="D86" s="817"/>
      <c r="E86" s="817"/>
      <c r="F86" s="817"/>
      <c r="G86" s="817"/>
      <c r="H86" s="817"/>
      <c r="I86" s="817"/>
      <c r="J86" s="817"/>
      <c r="K86" s="817"/>
      <c r="L86" s="817"/>
      <c r="M86" s="818"/>
      <c r="N86" s="58">
        <f>L83+L84+L85</f>
        <v>149.86470496136954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649.41372149926792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41.25" customHeight="1" thickBot="1">
      <c r="A31" t="s">
        <v>1929</v>
      </c>
      <c r="B31" s="86" t="s">
        <v>1711</v>
      </c>
      <c r="C31" s="958" t="s">
        <v>2147</v>
      </c>
      <c r="D31" s="959"/>
      <c r="E31" s="959"/>
      <c r="F31" s="959"/>
      <c r="G31" s="959"/>
      <c r="H31" s="959"/>
      <c r="I31" s="959"/>
      <c r="J31" s="959"/>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280"/>
      <c r="N36" s="281"/>
    </row>
    <row r="37" spans="1:14">
      <c r="A37" s="119"/>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1"/>
    </row>
    <row r="39" spans="1:14">
      <c r="B39" s="865"/>
      <c r="C39" s="866"/>
      <c r="D39" s="866"/>
      <c r="E39" s="866"/>
      <c r="F39" s="866"/>
      <c r="G39" s="866"/>
      <c r="H39" s="867"/>
      <c r="I39" s="868"/>
      <c r="J39" s="869"/>
      <c r="K39" s="278"/>
      <c r="L39" s="870"/>
      <c r="M39" s="871"/>
      <c r="N39" s="281"/>
    </row>
    <row r="40" spans="1:14">
      <c r="B40" s="865"/>
      <c r="C40" s="866"/>
      <c r="D40" s="866"/>
      <c r="E40" s="866"/>
      <c r="F40" s="866"/>
      <c r="G40" s="866"/>
      <c r="H40" s="867"/>
      <c r="I40" s="42"/>
      <c r="J40" s="43"/>
      <c r="K40" s="278"/>
      <c r="L40" s="285"/>
      <c r="M40" s="286"/>
      <c r="N40" s="281"/>
    </row>
    <row r="41" spans="1:14">
      <c r="B41" s="329"/>
      <c r="C41" s="330"/>
      <c r="D41" s="330"/>
      <c r="E41" s="330"/>
      <c r="F41" s="332"/>
      <c r="G41" s="332"/>
      <c r="H41" s="131"/>
      <c r="I41" s="42"/>
      <c r="J41" s="43"/>
      <c r="K41" s="283"/>
      <c r="L41" s="285"/>
      <c r="M41" s="286"/>
      <c r="N41" s="287"/>
    </row>
    <row r="42" spans="1:14">
      <c r="B42" s="873"/>
      <c r="C42" s="874"/>
      <c r="D42" s="874"/>
      <c r="E42" s="44"/>
      <c r="F42" s="45"/>
      <c r="G42" s="45"/>
      <c r="H42" s="46"/>
      <c r="I42" s="42"/>
      <c r="J42" s="43"/>
      <c r="K42" s="288"/>
      <c r="L42" s="285"/>
      <c r="M42" s="410"/>
      <c r="N42" s="353"/>
    </row>
    <row r="43" spans="1:14" ht="15" thickBot="1">
      <c r="B43" s="865"/>
      <c r="C43" s="866"/>
      <c r="D43" s="866"/>
      <c r="E43" s="866"/>
      <c r="F43" s="866"/>
      <c r="G43" s="866"/>
      <c r="H43" s="867"/>
      <c r="I43" s="875"/>
      <c r="J43" s="876"/>
      <c r="K43" s="47"/>
      <c r="L43" s="877"/>
      <c r="M43" s="878"/>
      <c r="N43" s="111"/>
    </row>
    <row r="44" spans="1:14" ht="1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1" t="s">
        <v>1028</v>
      </c>
      <c r="C48" s="862"/>
      <c r="D48" s="862"/>
      <c r="E48" s="862"/>
      <c r="F48" s="862"/>
      <c r="G48" s="862"/>
      <c r="H48" s="862"/>
      <c r="I48" s="896"/>
      <c r="J48" s="324" t="s">
        <v>1029</v>
      </c>
      <c r="K48" s="91" t="s">
        <v>1030</v>
      </c>
      <c r="L48" s="897" t="s">
        <v>1039</v>
      </c>
      <c r="M48" s="896"/>
      <c r="N48" s="92" t="s">
        <v>1035</v>
      </c>
    </row>
    <row r="49" spans="1:14">
      <c r="A49" t="s">
        <v>875</v>
      </c>
      <c r="B49" s="49" t="str">
        <f ca="1">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513.81915402001925</v>
      </c>
      <c r="N49" s="281">
        <f>K49*M49</f>
        <v>513.81915402001925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8"/>
      <c r="C53" s="899"/>
      <c r="D53" s="899"/>
      <c r="E53" s="899"/>
      <c r="F53" s="899"/>
      <c r="G53" s="899"/>
      <c r="H53" s="899"/>
      <c r="I53" s="869"/>
      <c r="J53" s="48"/>
      <c r="K53" s="50"/>
      <c r="L53" s="900"/>
      <c r="M53" s="901"/>
      <c r="N53" s="51"/>
    </row>
    <row r="54" spans="1:14" ht="15" thickBot="1">
      <c r="B54" s="816" t="s">
        <v>1037</v>
      </c>
      <c r="C54" s="817"/>
      <c r="D54" s="817"/>
      <c r="E54" s="817"/>
      <c r="F54" s="817"/>
      <c r="G54" s="817"/>
      <c r="H54" s="817"/>
      <c r="I54" s="817"/>
      <c r="J54" s="817"/>
      <c r="K54" s="817"/>
      <c r="L54" s="817"/>
      <c r="M54" s="818"/>
      <c r="N54" s="403">
        <f>SUM(N49:N53)</f>
        <v>513.81915402001925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2:15" ht="15" thickBot="1">
      <c r="B65" s="905" t="s">
        <v>1037</v>
      </c>
      <c r="C65" s="859"/>
      <c r="D65" s="859"/>
      <c r="E65" s="859"/>
      <c r="F65" s="859"/>
      <c r="G65" s="859"/>
      <c r="H65" s="859"/>
      <c r="I65" s="859"/>
      <c r="J65" s="859"/>
      <c r="K65" s="859"/>
      <c r="L65" s="859"/>
      <c r="M65" s="860"/>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2"/>
      <c r="C75" s="893"/>
      <c r="D75" s="893"/>
      <c r="E75" s="893"/>
      <c r="F75" s="893"/>
      <c r="G75" s="893"/>
      <c r="H75" s="893"/>
      <c r="I75" s="132"/>
      <c r="J75" s="132"/>
      <c r="K75" s="132"/>
      <c r="L75" s="906"/>
      <c r="M75" s="906"/>
      <c r="N75" s="51"/>
    </row>
    <row r="76" spans="2:15" ht="15" thickBot="1">
      <c r="B76" s="905" t="s">
        <v>1037</v>
      </c>
      <c r="C76" s="859"/>
      <c r="D76" s="859"/>
      <c r="E76" s="859"/>
      <c r="F76" s="859"/>
      <c r="G76" s="859"/>
      <c r="H76" s="859"/>
      <c r="I76" s="859"/>
      <c r="J76" s="859"/>
      <c r="K76" s="859"/>
      <c r="L76" s="859"/>
      <c r="M76" s="860"/>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N44+N54+N65+N76</f>
        <v>513.81915402001925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102.76383080400386</v>
      </c>
      <c r="M83" s="852"/>
      <c r="N83" s="57"/>
    </row>
    <row r="84" spans="1:14">
      <c r="B84" s="95" t="s">
        <v>1057</v>
      </c>
      <c r="C84" s="96"/>
      <c r="D84" s="96"/>
      <c r="E84" s="96"/>
      <c r="F84" s="96"/>
      <c r="G84" s="96"/>
      <c r="H84" s="96"/>
      <c r="I84" s="93"/>
      <c r="J84" s="94"/>
      <c r="K84" s="313">
        <v>0.05</v>
      </c>
      <c r="L84" s="851">
        <f>N78*K84</f>
        <v>25.690957701000965</v>
      </c>
      <c r="M84" s="852"/>
      <c r="N84" s="57"/>
    </row>
    <row r="85" spans="1:14" ht="15" thickBot="1">
      <c r="B85" s="97" t="s">
        <v>1058</v>
      </c>
      <c r="C85" s="98"/>
      <c r="D85" s="98"/>
      <c r="E85" s="98"/>
      <c r="F85" s="98"/>
      <c r="G85" s="98"/>
      <c r="H85" s="98"/>
      <c r="I85" s="99"/>
      <c r="J85" s="100"/>
      <c r="K85" s="314">
        <v>0.05</v>
      </c>
      <c r="L85" s="853">
        <f>N78*K85</f>
        <v>25.690957701000965</v>
      </c>
      <c r="M85" s="854"/>
      <c r="N85" s="57"/>
    </row>
    <row r="86" spans="1:14" ht="15" thickBot="1">
      <c r="B86" s="816" t="s">
        <v>1037</v>
      </c>
      <c r="C86" s="817"/>
      <c r="D86" s="817"/>
      <c r="E86" s="817"/>
      <c r="F86" s="817"/>
      <c r="G86" s="817"/>
      <c r="H86" s="817"/>
      <c r="I86" s="817"/>
      <c r="J86" s="817"/>
      <c r="K86" s="817"/>
      <c r="L86" s="817"/>
      <c r="M86" s="818"/>
      <c r="N86" s="58">
        <f>L83+L84+L85</f>
        <v>154.14574620600578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667.96490022602507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4" zoomScale="78" zoomScaleNormal="78" workbookViewId="0">
      <selection activeCell="B48" sqref="B48"/>
    </sheetView>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1824.4316450447916</v>
      </c>
      <c r="L36" s="279"/>
      <c r="M36" s="280">
        <v>30</v>
      </c>
      <c r="N36" s="281">
        <f>K36/M36</f>
        <v>60.814388168159716</v>
      </c>
    </row>
    <row r="37" spans="1:14">
      <c r="A37" t="s">
        <v>363</v>
      </c>
      <c r="B37" s="865" t="str">
        <f>VLOOKUP(A37,EQUIPOS!A7:D154,3,FALSE)</f>
        <v>Vibrador de concreto, Motor de 3 hp a 18.000 rpm Mangueras de 4 mt</v>
      </c>
      <c r="C37" s="866"/>
      <c r="D37" s="866"/>
      <c r="E37" s="866"/>
      <c r="F37" s="866"/>
      <c r="G37" s="866"/>
      <c r="H37" s="867"/>
      <c r="I37" s="276"/>
      <c r="J37" s="277"/>
      <c r="K37" s="278">
        <f>VLOOKUP(A37,EQUIPOS!A7:D164,4,FALSE)</f>
        <v>7017.1330980817947</v>
      </c>
      <c r="L37" s="279"/>
      <c r="M37" s="280">
        <v>30</v>
      </c>
      <c r="N37" s="281">
        <f>K37/M37</f>
        <v>233.90443660272649</v>
      </c>
    </row>
    <row r="38" spans="1:14">
      <c r="A38" t="s">
        <v>228</v>
      </c>
      <c r="B38" s="865" t="str">
        <f>VLOOKUP(A38,EQUIPOS!A8:D154,3,FALSE)</f>
        <v xml:space="preserve">Formaleta metálica (concreto hidráulico)
</v>
      </c>
      <c r="C38" s="866"/>
      <c r="D38" s="866"/>
      <c r="E38" s="866"/>
      <c r="F38" s="866"/>
      <c r="G38" s="866"/>
      <c r="H38" s="867"/>
      <c r="I38" s="868"/>
      <c r="J38" s="869"/>
      <c r="K38" s="278">
        <f>VLOOKUP(A38,EQUIPOS!A8:D165,4,FALSE)</f>
        <v>3816.7643781318111</v>
      </c>
      <c r="L38" s="870">
        <v>0.33329999999999999</v>
      </c>
      <c r="M38" s="871"/>
      <c r="N38" s="281">
        <f>K38/L38</f>
        <v>11451.438278223257</v>
      </c>
    </row>
    <row r="39" spans="1:14">
      <c r="B39" s="865"/>
      <c r="C39" s="866"/>
      <c r="D39" s="866"/>
      <c r="E39" s="866"/>
      <c r="F39" s="866"/>
      <c r="G39" s="866"/>
      <c r="H39" s="867"/>
      <c r="I39" s="42"/>
      <c r="J39" s="43"/>
      <c r="K39" s="278"/>
      <c r="L39" s="285"/>
      <c r="M39" s="286"/>
      <c r="N39" s="281"/>
    </row>
    <row r="40" spans="1:14">
      <c r="B40" s="329"/>
      <c r="C40" s="330"/>
      <c r="D40" s="330"/>
      <c r="E40" s="332"/>
      <c r="F40" s="332"/>
      <c r="G40" s="332"/>
      <c r="H40" s="131"/>
      <c r="I40" s="42"/>
      <c r="J40" s="43"/>
      <c r="K40" s="283"/>
      <c r="L40" s="285"/>
      <c r="M40" s="286"/>
      <c r="N40" s="287"/>
    </row>
    <row r="41" spans="1:14">
      <c r="B41" s="873" t="s">
        <v>1036</v>
      </c>
      <c r="C41" s="874"/>
      <c r="D41" s="874"/>
      <c r="E41" s="44"/>
      <c r="F41" s="45"/>
      <c r="G41" s="45"/>
      <c r="H41" s="46"/>
      <c r="I41" s="42"/>
      <c r="J41" s="43"/>
      <c r="K41" s="288"/>
      <c r="L41" s="285"/>
      <c r="M41" s="410">
        <v>0.1</v>
      </c>
      <c r="N41" s="353">
        <f>N72*M41</f>
        <v>212.78002169208332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11958.937124686227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t="s">
        <v>910</v>
      </c>
      <c r="B48" s="49" t="str">
        <f>VLOOKUP(A48,MATERIALES!A5:D373,3,FALSE)</f>
        <v xml:space="preserve">Concreto hidráulico para pavimento MR-43
</v>
      </c>
      <c r="C48" s="290"/>
      <c r="D48" s="290"/>
      <c r="E48" s="290"/>
      <c r="F48" s="290"/>
      <c r="G48" s="290"/>
      <c r="H48" s="290"/>
      <c r="I48" s="277"/>
      <c r="J48" s="233" t="str">
        <f ca="1">VLOOKUP(A48,MATERIALES!A4:D640,2,FALSE)</f>
        <v>m3</v>
      </c>
      <c r="K48" s="291">
        <v>1.01</v>
      </c>
      <c r="L48" s="276"/>
      <c r="M48" s="411">
        <f>VLOOKUP(A48,MATERIALES!A5:D396,4,FALSE)</f>
        <v>517180.38765256695</v>
      </c>
      <c r="N48" s="281">
        <f>K48*M48</f>
        <v>522352.19152909261</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98"/>
      <c r="C51" s="899"/>
      <c r="D51" s="899"/>
      <c r="E51" s="899"/>
      <c r="F51" s="899"/>
      <c r="G51" s="899"/>
      <c r="H51" s="899"/>
      <c r="I51" s="869"/>
      <c r="J51" s="48"/>
      <c r="K51" s="50"/>
      <c r="L51" s="900"/>
      <c r="M51" s="901"/>
      <c r="N51" s="51"/>
    </row>
    <row r="52" spans="1:14" ht="15" thickBot="1">
      <c r="B52" s="816" t="s">
        <v>1037</v>
      </c>
      <c r="C52" s="817"/>
      <c r="D52" s="817"/>
      <c r="E52" s="817"/>
      <c r="F52" s="817"/>
      <c r="G52" s="817"/>
      <c r="H52" s="817"/>
      <c r="I52" s="817"/>
      <c r="J52" s="817"/>
      <c r="K52" s="817"/>
      <c r="L52" s="817"/>
      <c r="M52" s="818"/>
      <c r="N52" s="403">
        <f>SUM(N48:N51)</f>
        <v>522352.19152909261</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902" t="s">
        <v>1045</v>
      </c>
      <c r="M56" s="881"/>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3">
        <f>VLOOKUP(A57,TRANSPORTE!A5:D117,4,FALSE)</f>
        <v>1313</v>
      </c>
      <c r="M57" s="904"/>
      <c r="N57" s="296">
        <f>K57*L57</f>
        <v>1326.13</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4"/>
      <c r="M61" s="895"/>
      <c r="N61" s="133"/>
    </row>
    <row r="62" spans="1:14" ht="15" thickBot="1">
      <c r="B62" s="905" t="s">
        <v>1037</v>
      </c>
      <c r="C62" s="859"/>
      <c r="D62" s="859"/>
      <c r="E62" s="859"/>
      <c r="F62" s="859"/>
      <c r="G62" s="859"/>
      <c r="H62" s="859"/>
      <c r="I62" s="859"/>
      <c r="J62" s="859"/>
      <c r="K62" s="859"/>
      <c r="L62" s="859"/>
      <c r="M62" s="860"/>
      <c r="N62" s="110">
        <f>SUM(N57:N61)</f>
        <v>1326.13</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5" t="s">
        <v>1047</v>
      </c>
      <c r="C66" s="856"/>
      <c r="D66" s="856"/>
      <c r="E66" s="856"/>
      <c r="F66" s="856"/>
      <c r="G66" s="856"/>
      <c r="H66" s="856"/>
      <c r="I66" s="79" t="s">
        <v>1048</v>
      </c>
      <c r="J66" s="81" t="s">
        <v>1494</v>
      </c>
      <c r="K66" s="80" t="s">
        <v>1050</v>
      </c>
      <c r="L66" s="857" t="s">
        <v>1034</v>
      </c>
      <c r="M66" s="858"/>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2"/>
      <c r="C71" s="893"/>
      <c r="D71" s="893"/>
      <c r="E71" s="893"/>
      <c r="F71" s="893"/>
      <c r="G71" s="893"/>
      <c r="H71" s="893"/>
      <c r="I71" s="132"/>
      <c r="J71" s="132"/>
      <c r="K71" s="132"/>
      <c r="L71" s="906"/>
      <c r="M71" s="906"/>
      <c r="N71" s="51"/>
    </row>
    <row r="72" spans="1:15" ht="15" thickBot="1">
      <c r="B72" s="905" t="s">
        <v>1037</v>
      </c>
      <c r="C72" s="859"/>
      <c r="D72" s="859"/>
      <c r="E72" s="859"/>
      <c r="F72" s="859"/>
      <c r="G72" s="859"/>
      <c r="H72" s="859"/>
      <c r="I72" s="859"/>
      <c r="J72" s="859"/>
      <c r="K72" s="859"/>
      <c r="L72" s="859"/>
      <c r="M72" s="860"/>
      <c r="N72" s="310">
        <f>SUM(N67:N71)</f>
        <v>2127.800216920833</v>
      </c>
    </row>
    <row r="73" spans="1:15" ht="15" thickBot="1">
      <c r="B73" s="39"/>
      <c r="C73" s="40"/>
      <c r="D73" s="40"/>
      <c r="E73" s="40"/>
      <c r="F73" s="40"/>
      <c r="G73" s="40"/>
      <c r="H73" s="40"/>
      <c r="I73" s="40"/>
      <c r="J73" s="40"/>
      <c r="K73" s="40"/>
      <c r="L73" s="40"/>
      <c r="M73" s="40"/>
      <c r="N73" s="41"/>
    </row>
    <row r="74" spans="1:15" ht="15" thickBot="1">
      <c r="B74" s="816" t="s">
        <v>1051</v>
      </c>
      <c r="C74" s="817"/>
      <c r="D74" s="817"/>
      <c r="E74" s="817"/>
      <c r="F74" s="817"/>
      <c r="G74" s="817"/>
      <c r="H74" s="817"/>
      <c r="I74" s="817"/>
      <c r="J74" s="817"/>
      <c r="K74" s="817"/>
      <c r="L74" s="817"/>
      <c r="M74" s="818"/>
      <c r="N74" s="105">
        <f>N43+N52+N62+N72</f>
        <v>537765.05887069961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1" t="s">
        <v>1053</v>
      </c>
      <c r="C78" s="862"/>
      <c r="D78" s="862"/>
      <c r="E78" s="862"/>
      <c r="F78" s="862"/>
      <c r="G78" s="862"/>
      <c r="H78" s="862"/>
      <c r="I78" s="323"/>
      <c r="J78" s="343"/>
      <c r="K78" s="311" t="s">
        <v>1054</v>
      </c>
      <c r="L78" s="863" t="s">
        <v>1055</v>
      </c>
      <c r="M78" s="864"/>
      <c r="N78" s="312"/>
    </row>
    <row r="79" spans="1:15">
      <c r="B79" s="849" t="s">
        <v>1056</v>
      </c>
      <c r="C79" s="850"/>
      <c r="D79" s="850"/>
      <c r="E79" s="850"/>
      <c r="F79" s="850"/>
      <c r="G79" s="850"/>
      <c r="H79" s="850"/>
      <c r="I79" s="93"/>
      <c r="J79" s="94"/>
      <c r="K79" s="313">
        <v>0.2</v>
      </c>
      <c r="L79" s="851">
        <f>N74*K79</f>
        <v>107553.01177413993</v>
      </c>
      <c r="M79" s="852"/>
      <c r="N79" s="57"/>
    </row>
    <row r="80" spans="1:15">
      <c r="B80" s="95" t="s">
        <v>1057</v>
      </c>
      <c r="C80" s="96"/>
      <c r="D80" s="96"/>
      <c r="E80" s="96"/>
      <c r="F80" s="96"/>
      <c r="G80" s="96"/>
      <c r="H80" s="96"/>
      <c r="I80" s="93"/>
      <c r="J80" s="94"/>
      <c r="K80" s="313">
        <v>0.05</v>
      </c>
      <c r="L80" s="851">
        <f>N74*K80</f>
        <v>26888.252943534982</v>
      </c>
      <c r="M80" s="852"/>
      <c r="N80" s="57"/>
    </row>
    <row r="81" spans="1:14" ht="15" thickBot="1">
      <c r="B81" s="97" t="s">
        <v>1058</v>
      </c>
      <c r="C81" s="98"/>
      <c r="D81" s="98"/>
      <c r="E81" s="98"/>
      <c r="F81" s="98"/>
      <c r="G81" s="98"/>
      <c r="H81" s="98"/>
      <c r="I81" s="99"/>
      <c r="J81" s="100"/>
      <c r="K81" s="314">
        <v>0.05</v>
      </c>
      <c r="L81" s="853">
        <f>N74*K81</f>
        <v>26888.252943534982</v>
      </c>
      <c r="M81" s="854"/>
      <c r="N81" s="57"/>
    </row>
    <row r="82" spans="1:14" ht="15" thickBot="1">
      <c r="B82" s="816" t="s">
        <v>1037</v>
      </c>
      <c r="C82" s="817"/>
      <c r="D82" s="817"/>
      <c r="E82" s="817"/>
      <c r="F82" s="817"/>
      <c r="G82" s="817"/>
      <c r="H82" s="817"/>
      <c r="I82" s="817"/>
      <c r="J82" s="817"/>
      <c r="K82" s="817"/>
      <c r="L82" s="817"/>
      <c r="M82" s="818"/>
      <c r="N82" s="58">
        <f>L79+L80+L81</f>
        <v>161329.51766120989</v>
      </c>
    </row>
    <row r="83" spans="1:14" ht="15" thickBot="1">
      <c r="B83" s="39"/>
      <c r="C83" s="40"/>
      <c r="D83" s="40"/>
      <c r="E83" s="40"/>
      <c r="F83" s="40"/>
      <c r="G83" s="40"/>
      <c r="H83" s="40"/>
      <c r="I83" s="40"/>
      <c r="J83" s="40"/>
      <c r="K83" s="40"/>
      <c r="L83" s="40"/>
      <c r="M83" s="40"/>
      <c r="N83" s="41"/>
    </row>
    <row r="84" spans="1:14" ht="15" thickBot="1">
      <c r="A84" t="s">
        <v>2122</v>
      </c>
      <c r="B84" s="816" t="s">
        <v>1059</v>
      </c>
      <c r="C84" s="817"/>
      <c r="D84" s="817"/>
      <c r="E84" s="817"/>
      <c r="F84" s="817"/>
      <c r="G84" s="817"/>
      <c r="H84" s="817"/>
      <c r="I84" s="817"/>
      <c r="J84" s="817"/>
      <c r="K84" s="817"/>
      <c r="L84" s="817"/>
      <c r="M84" s="818"/>
      <c r="N84" s="196">
        <f>N74+N82</f>
        <v>699094.57653190952</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0" t="s">
        <v>2324</v>
      </c>
      <c r="C101" s="961"/>
      <c r="D101" s="961"/>
      <c r="E101" s="961"/>
      <c r="F101" s="961"/>
      <c r="G101" s="961"/>
      <c r="H101" s="961"/>
      <c r="I101" s="961"/>
      <c r="J101" s="961"/>
      <c r="K101" s="961"/>
      <c r="L101" s="961"/>
      <c r="M101" s="961"/>
      <c r="N101" s="962"/>
    </row>
    <row r="102" spans="2:14" ht="15" customHeight="1">
      <c r="B102" s="960"/>
      <c r="C102" s="961"/>
      <c r="D102" s="961"/>
      <c r="E102" s="961"/>
      <c r="F102" s="961"/>
      <c r="G102" s="961"/>
      <c r="H102" s="961"/>
      <c r="I102" s="961"/>
      <c r="J102" s="961"/>
      <c r="K102" s="961"/>
      <c r="L102" s="961"/>
      <c r="M102" s="961"/>
      <c r="N102" s="962"/>
    </row>
    <row r="103" spans="2:14" ht="30" customHeight="1">
      <c r="B103" s="963" t="s">
        <v>2325</v>
      </c>
      <c r="C103" s="964"/>
      <c r="D103" s="964"/>
      <c r="E103" s="964"/>
      <c r="F103" s="964"/>
      <c r="G103" s="964"/>
      <c r="H103" s="964"/>
      <c r="I103" s="964"/>
      <c r="J103" s="964"/>
      <c r="K103" s="964"/>
      <c r="L103" s="964"/>
      <c r="M103" s="964"/>
      <c r="N103" s="965"/>
    </row>
    <row r="104" spans="2:14">
      <c r="B104" s="963"/>
      <c r="C104" s="964"/>
      <c r="D104" s="964"/>
      <c r="E104" s="964"/>
      <c r="F104" s="964"/>
      <c r="G104" s="964"/>
      <c r="H104" s="964"/>
      <c r="I104" s="964"/>
      <c r="J104" s="964"/>
      <c r="K104" s="964"/>
      <c r="L104" s="964"/>
      <c r="M104" s="964"/>
      <c r="N104" s="965"/>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6"/>
      <c r="K114" s="966"/>
      <c r="L114" s="966"/>
      <c r="M114" s="966"/>
      <c r="N114" s="967"/>
    </row>
    <row r="115" spans="2:14" ht="15" thickBot="1">
      <c r="B115" s="428" t="s">
        <v>2327</v>
      </c>
      <c r="C115" s="429"/>
      <c r="D115" s="429"/>
      <c r="E115" s="268"/>
      <c r="F115" s="268"/>
      <c r="G115" s="268"/>
      <c r="H115" s="268"/>
      <c r="I115" s="268"/>
      <c r="J115" s="968"/>
      <c r="K115" s="968"/>
      <c r="L115" s="968"/>
      <c r="M115" s="968"/>
      <c r="N115" s="969"/>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28"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8350.1332182410424</v>
      </c>
      <c r="L36" s="279"/>
      <c r="M36" s="280">
        <v>37.5</v>
      </c>
      <c r="N36" s="281">
        <f>K36/M36</f>
        <v>222.67021915309445</v>
      </c>
    </row>
    <row r="37" spans="1:14">
      <c r="B37" s="865"/>
      <c r="C37" s="866"/>
      <c r="D37" s="866"/>
      <c r="E37" s="872"/>
      <c r="F37" s="866"/>
      <c r="G37" s="866"/>
      <c r="H37" s="867"/>
      <c r="I37" s="42"/>
      <c r="J37" s="43"/>
      <c r="K37" s="283"/>
      <c r="L37" s="285"/>
      <c r="M37" s="286"/>
      <c r="N37" s="287"/>
    </row>
    <row r="38" spans="1:14">
      <c r="B38" s="873" t="s">
        <v>1036</v>
      </c>
      <c r="C38" s="874"/>
      <c r="D38" s="874"/>
      <c r="E38" s="44"/>
      <c r="F38" s="45"/>
      <c r="G38" s="45"/>
      <c r="H38" s="46"/>
      <c r="I38" s="42"/>
      <c r="J38" s="43"/>
      <c r="K38" s="288"/>
      <c r="L38" s="285"/>
      <c r="M38" s="478">
        <v>0.1</v>
      </c>
      <c r="N38" s="353">
        <f>N72*M38</f>
        <v>1021.344104122</v>
      </c>
    </row>
    <row r="39" spans="1:14" ht="15" thickBot="1">
      <c r="B39" s="865"/>
      <c r="C39" s="866"/>
      <c r="D39" s="866"/>
      <c r="E39" s="866"/>
      <c r="F39" s="866"/>
      <c r="G39" s="866"/>
      <c r="H39" s="867"/>
      <c r="I39" s="875"/>
      <c r="J39" s="876"/>
      <c r="K39" s="47"/>
      <c r="L39" s="877"/>
      <c r="M39" s="878"/>
      <c r="N39" s="111"/>
    </row>
    <row r="40" spans="1:14" ht="15" thickBot="1">
      <c r="B40" s="816" t="s">
        <v>1037</v>
      </c>
      <c r="C40" s="817"/>
      <c r="D40" s="817"/>
      <c r="E40" s="817"/>
      <c r="F40" s="817"/>
      <c r="G40" s="817"/>
      <c r="H40" s="817"/>
      <c r="I40" s="817"/>
      <c r="J40" s="817"/>
      <c r="K40" s="817"/>
      <c r="L40" s="817"/>
      <c r="M40" s="818"/>
      <c r="N40" s="403">
        <f>SUM(N36:N39)</f>
        <v>1244.0143232750945</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1" t="s">
        <v>1028</v>
      </c>
      <c r="C44" s="862"/>
      <c r="D44" s="862"/>
      <c r="E44" s="862"/>
      <c r="F44" s="862"/>
      <c r="G44" s="862"/>
      <c r="H44" s="862"/>
      <c r="I44" s="896"/>
      <c r="J44" s="324" t="s">
        <v>1029</v>
      </c>
      <c r="K44" s="91" t="s">
        <v>1030</v>
      </c>
      <c r="L44" s="897" t="s">
        <v>1039</v>
      </c>
      <c r="M44" s="896"/>
      <c r="N44" s="92" t="s">
        <v>1035</v>
      </c>
    </row>
    <row r="45" spans="1:14">
      <c r="A45" s="150" t="s">
        <v>822</v>
      </c>
      <c r="B45" s="49" t="str">
        <f>VLOOKUP(A45,MATERIALES!A5:D373,3,FALSE)</f>
        <v>Adoquín e=8cm</v>
      </c>
      <c r="C45" s="290"/>
      <c r="D45" s="290"/>
      <c r="E45" s="290"/>
      <c r="F45" s="290"/>
      <c r="G45" s="290"/>
      <c r="H45" s="290"/>
      <c r="I45" s="277"/>
      <c r="J45" s="233" t="str">
        <f ca="1">VLOOKUP(A45,MATERIALES!A1:D637,2,FALSE)</f>
        <v>m2</v>
      </c>
      <c r="K45" s="291">
        <v>1.03</v>
      </c>
      <c r="L45" s="276"/>
      <c r="M45" s="411">
        <f>VLOOKUP(A45,MATERIALES!A5:D396,4,FALSE)</f>
        <v>49776.230545689374</v>
      </c>
      <c r="N45" s="281">
        <f>K45*M45</f>
        <v>51269.517462060059</v>
      </c>
    </row>
    <row r="46" spans="1:14">
      <c r="A46" s="150" t="s">
        <v>868</v>
      </c>
      <c r="B46" s="49" t="str">
        <f>VLOOKUP(A46,MATERIALES!A6:D373,3,FALSE)</f>
        <v>Arena de sello (fina)</v>
      </c>
      <c r="C46" s="290"/>
      <c r="D46" s="290"/>
      <c r="E46" s="290"/>
      <c r="F46" s="290"/>
      <c r="G46" s="290"/>
      <c r="H46" s="290"/>
      <c r="I46" s="277"/>
      <c r="J46" s="233" t="str">
        <f ca="1">VLOOKUP(A46,MATERIALES!A2:D638,2,FALSE)</f>
        <v>m3</v>
      </c>
      <c r="K46" s="291">
        <v>0.01</v>
      </c>
      <c r="L46" s="276"/>
      <c r="M46" s="411">
        <f>VLOOKUP(A46,MATERIALES!A6:D397,4,FALSE)</f>
        <v>48015.186514320427</v>
      </c>
      <c r="N46" s="281">
        <f>K46*M46</f>
        <v>480.1518651432043</v>
      </c>
    </row>
    <row r="47" spans="1:14">
      <c r="A47" s="150" t="s">
        <v>871</v>
      </c>
      <c r="B47" s="49" t="str">
        <f>VLOOKUP(A47,MATERIALES!A6:D373,3,FALSE)</f>
        <v>Arena de soporte (media)</v>
      </c>
      <c r="C47" s="290"/>
      <c r="D47" s="290"/>
      <c r="E47" s="290"/>
      <c r="F47" s="290"/>
      <c r="G47" s="290"/>
      <c r="H47" s="290"/>
      <c r="I47" s="277"/>
      <c r="J47" s="233" t="str">
        <f ca="1">VLOOKUP(A47,MATERIALES!A3:D639,2,FALSE)</f>
        <v>m3</v>
      </c>
      <c r="K47" s="291">
        <v>0.05</v>
      </c>
      <c r="L47" s="276"/>
      <c r="M47" s="411">
        <f>VLOOKUP(A47,MATERIALES!A6:D398,4,FALSE)</f>
        <v>45762.059064052912</v>
      </c>
      <c r="N47" s="281">
        <f>K47*M47</f>
        <v>2288.1029532026455</v>
      </c>
    </row>
    <row r="48" spans="1:14">
      <c r="A48" t="s">
        <v>904</v>
      </c>
      <c r="B48" s="49" t="str">
        <f>VLOOKUP(A48,MATERIALES!A6:D373,3,FALSE)</f>
        <v>Concreto Resistencia  21 (Mpa)</v>
      </c>
      <c r="C48" s="326"/>
      <c r="D48" s="326"/>
      <c r="E48" s="326"/>
      <c r="F48" s="326"/>
      <c r="G48" s="326"/>
      <c r="H48" s="326"/>
      <c r="I48" s="326"/>
      <c r="J48" s="320" t="str">
        <f ca="1">VLOOKUP(A48,MATERIALES!A4:D640,2,FALSE)</f>
        <v>m3</v>
      </c>
      <c r="K48" s="50">
        <v>0.01</v>
      </c>
      <c r="L48" s="327"/>
      <c r="M48" s="411">
        <f>VLOOKUP(A48,MATERIALES!A6:D399,4,FALSE)</f>
        <v>435654.41521472391</v>
      </c>
      <c r="N48" s="281">
        <f>K48*M48</f>
        <v>4356.5441521472394</v>
      </c>
    </row>
    <row r="49" spans="1:14" ht="15" thickBot="1">
      <c r="B49" s="318"/>
      <c r="C49" s="319"/>
      <c r="D49" s="319"/>
      <c r="E49" s="319"/>
      <c r="F49" s="319"/>
      <c r="G49" s="319"/>
      <c r="H49" s="319"/>
      <c r="I49" s="319"/>
      <c r="J49" s="132"/>
      <c r="K49" s="132"/>
      <c r="L49" s="334"/>
      <c r="M49" s="333"/>
      <c r="N49" s="133"/>
    </row>
    <row r="50" spans="1:14" ht="15" thickBot="1">
      <c r="B50" s="816" t="s">
        <v>1037</v>
      </c>
      <c r="C50" s="817"/>
      <c r="D50" s="817"/>
      <c r="E50" s="817"/>
      <c r="F50" s="817"/>
      <c r="G50" s="817"/>
      <c r="H50" s="817"/>
      <c r="I50" s="817"/>
      <c r="J50" s="817"/>
      <c r="K50" s="817"/>
      <c r="L50" s="817"/>
      <c r="M50" s="818"/>
      <c r="N50" s="403">
        <f>SUM(N45:N49)</f>
        <v>58394.316432553147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902" t="s">
        <v>1045</v>
      </c>
      <c r="M54" s="881"/>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3">
        <f>VLOOKUP(A55,TRANSPORTE!A5:D117,4,FALSE)</f>
        <v>831.72753748475623</v>
      </c>
      <c r="M55" s="904"/>
      <c r="N55" s="296">
        <f>K55*L55</f>
        <v>765.18933448597579</v>
      </c>
    </row>
    <row r="56" spans="1:14">
      <c r="A56" t="s">
        <v>1311</v>
      </c>
      <c r="B56" s="52" t="str">
        <f>VLOOKUP(A56,TRANSPORTE!A6:D117,3,FALSE)</f>
        <v>Transporte de Arena</v>
      </c>
      <c r="C56" s="53"/>
      <c r="D56" s="53"/>
      <c r="E56" s="53"/>
      <c r="F56" s="53"/>
      <c r="G56" s="53"/>
      <c r="H56" s="320" t="s">
        <v>1552</v>
      </c>
      <c r="I56" s="288">
        <v>0.01</v>
      </c>
      <c r="J56" s="295">
        <v>1</v>
      </c>
      <c r="K56" s="288">
        <f>I56*J56</f>
        <v>0.01</v>
      </c>
      <c r="L56" s="903">
        <f>VLOOKUP(A56,TRANSPORTE!A6:D117,4,FALSE)</f>
        <v>1313</v>
      </c>
      <c r="M56" s="904"/>
      <c r="N56" s="296">
        <f>K56*L56</f>
        <v>13.13</v>
      </c>
    </row>
    <row r="57" spans="1:14">
      <c r="A57" t="s">
        <v>1311</v>
      </c>
      <c r="B57" s="52" t="str">
        <f>VLOOKUP(A57,TRANSPORTE!A6:D117,3,FALSE)</f>
        <v>Transporte de Arena</v>
      </c>
      <c r="C57" s="53"/>
      <c r="D57" s="53"/>
      <c r="E57" s="53"/>
      <c r="F57" s="53"/>
      <c r="G57" s="53"/>
      <c r="H57" s="320" t="s">
        <v>1552</v>
      </c>
      <c r="I57" s="288">
        <v>0.05</v>
      </c>
      <c r="J57" s="295">
        <v>1</v>
      </c>
      <c r="K57" s="288">
        <f>I57*J57</f>
        <v>0.05</v>
      </c>
      <c r="L57" s="903">
        <f>VLOOKUP(A57,TRANSPORTE!A6:D118,4,FALSE)</f>
        <v>1313</v>
      </c>
      <c r="M57" s="904"/>
      <c r="N57" s="296">
        <f>K57*L57</f>
        <v>65.650000000000006</v>
      </c>
    </row>
    <row r="58" spans="1:14">
      <c r="B58" s="52"/>
      <c r="C58" s="53"/>
      <c r="D58" s="53"/>
      <c r="E58" s="53"/>
      <c r="F58" s="53"/>
      <c r="G58" s="53"/>
      <c r="H58" s="320"/>
      <c r="I58" s="288"/>
      <c r="J58" s="295"/>
      <c r="K58" s="288"/>
      <c r="L58" s="903"/>
      <c r="M58" s="904"/>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94"/>
      <c r="M60" s="895"/>
      <c r="N60" s="133"/>
    </row>
    <row r="61" spans="1:14" ht="15" thickBot="1">
      <c r="B61" s="905" t="s">
        <v>1037</v>
      </c>
      <c r="C61" s="859"/>
      <c r="D61" s="859"/>
      <c r="E61" s="859"/>
      <c r="F61" s="859"/>
      <c r="G61" s="859"/>
      <c r="H61" s="859"/>
      <c r="I61" s="859"/>
      <c r="J61" s="859"/>
      <c r="K61" s="859"/>
      <c r="L61" s="859"/>
      <c r="M61" s="860"/>
      <c r="N61" s="110">
        <f>N55+N56+N57+N58+N59</f>
        <v>843.96933448597576</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5" t="s">
        <v>1047</v>
      </c>
      <c r="C65" s="856"/>
      <c r="D65" s="856"/>
      <c r="E65" s="856"/>
      <c r="F65" s="856"/>
      <c r="G65" s="856"/>
      <c r="H65" s="856"/>
      <c r="I65" s="79" t="s">
        <v>1048</v>
      </c>
      <c r="J65" s="81" t="s">
        <v>1494</v>
      </c>
      <c r="K65" s="80" t="s">
        <v>1050</v>
      </c>
      <c r="L65" s="857" t="s">
        <v>1034</v>
      </c>
      <c r="M65" s="858"/>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2"/>
      <c r="C71" s="893"/>
      <c r="D71" s="893"/>
      <c r="E71" s="893"/>
      <c r="F71" s="893"/>
      <c r="G71" s="893"/>
      <c r="H71" s="893"/>
      <c r="I71" s="132"/>
      <c r="J71" s="132"/>
      <c r="K71" s="132"/>
      <c r="L71" s="906"/>
      <c r="M71" s="906"/>
      <c r="N71" s="51"/>
    </row>
    <row r="72" spans="1:15" ht="15" thickBot="1">
      <c r="B72" s="905" t="s">
        <v>1037</v>
      </c>
      <c r="C72" s="859"/>
      <c r="D72" s="859"/>
      <c r="E72" s="859"/>
      <c r="F72" s="859"/>
      <c r="G72" s="859"/>
      <c r="H72" s="859"/>
      <c r="I72" s="859"/>
      <c r="J72" s="859"/>
      <c r="K72" s="859"/>
      <c r="L72" s="859"/>
      <c r="M72" s="860"/>
      <c r="N72" s="310">
        <f>SUM(N66:N71)</f>
        <v>10213.44104122</v>
      </c>
    </row>
    <row r="73" spans="1:15" ht="15" thickBot="1">
      <c r="B73" s="39"/>
      <c r="C73" s="40"/>
      <c r="D73" s="40"/>
      <c r="E73" s="40"/>
      <c r="F73" s="40"/>
      <c r="G73" s="40"/>
      <c r="H73" s="40"/>
      <c r="I73" s="40"/>
      <c r="J73" s="40"/>
      <c r="K73" s="40"/>
      <c r="L73" s="40"/>
      <c r="M73" s="40"/>
      <c r="N73" s="41"/>
    </row>
    <row r="74" spans="1:15" ht="15" thickBot="1">
      <c r="B74" s="816" t="s">
        <v>1051</v>
      </c>
      <c r="C74" s="817"/>
      <c r="D74" s="817"/>
      <c r="E74" s="817"/>
      <c r="F74" s="817"/>
      <c r="G74" s="817"/>
      <c r="H74" s="817"/>
      <c r="I74" s="817"/>
      <c r="J74" s="817"/>
      <c r="K74" s="817"/>
      <c r="L74" s="817"/>
      <c r="M74" s="818"/>
      <c r="N74" s="105">
        <f>N40+N50+N61+N72</f>
        <v>70695.741131534218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1" t="s">
        <v>1053</v>
      </c>
      <c r="C78" s="862"/>
      <c r="D78" s="862"/>
      <c r="E78" s="862"/>
      <c r="F78" s="862"/>
      <c r="G78" s="862"/>
      <c r="H78" s="862"/>
      <c r="I78" s="323"/>
      <c r="J78" s="343"/>
      <c r="K78" s="311" t="s">
        <v>1054</v>
      </c>
      <c r="L78" s="863" t="s">
        <v>1055</v>
      </c>
      <c r="M78" s="864"/>
      <c r="N78" s="312"/>
    </row>
    <row r="79" spans="1:15">
      <c r="B79" s="849" t="s">
        <v>1056</v>
      </c>
      <c r="C79" s="850"/>
      <c r="D79" s="850"/>
      <c r="E79" s="850"/>
      <c r="F79" s="850"/>
      <c r="G79" s="850"/>
      <c r="H79" s="850"/>
      <c r="I79" s="93"/>
      <c r="J79" s="94"/>
      <c r="K79" s="313">
        <v>0.2</v>
      </c>
      <c r="L79" s="851">
        <f>N74*K79</f>
        <v>14139.148226306845</v>
      </c>
      <c r="M79" s="852"/>
      <c r="N79" s="57"/>
    </row>
    <row r="80" spans="1:15">
      <c r="B80" s="95" t="s">
        <v>1057</v>
      </c>
      <c r="C80" s="96"/>
      <c r="D80" s="96"/>
      <c r="E80" s="96"/>
      <c r="F80" s="96"/>
      <c r="G80" s="96"/>
      <c r="H80" s="96"/>
      <c r="I80" s="93"/>
      <c r="J80" s="94"/>
      <c r="K80" s="313">
        <v>0.05</v>
      </c>
      <c r="L80" s="851">
        <f>N74*K80</f>
        <v>3534.7870565767112</v>
      </c>
      <c r="M80" s="852"/>
      <c r="N80" s="57"/>
    </row>
    <row r="81" spans="1:14" ht="15" thickBot="1">
      <c r="B81" s="97" t="s">
        <v>1058</v>
      </c>
      <c r="C81" s="98"/>
      <c r="D81" s="98"/>
      <c r="E81" s="98"/>
      <c r="F81" s="98"/>
      <c r="G81" s="98"/>
      <c r="H81" s="98"/>
      <c r="I81" s="99"/>
      <c r="J81" s="100"/>
      <c r="K81" s="314">
        <v>0.05</v>
      </c>
      <c r="L81" s="853">
        <f>N74*K81</f>
        <v>3534.7870565767112</v>
      </c>
      <c r="M81" s="854"/>
      <c r="N81" s="57"/>
    </row>
    <row r="82" spans="1:14" ht="15" thickBot="1">
      <c r="B82" s="816" t="s">
        <v>1037</v>
      </c>
      <c r="C82" s="817"/>
      <c r="D82" s="817"/>
      <c r="E82" s="817"/>
      <c r="F82" s="817"/>
      <c r="G82" s="817"/>
      <c r="H82" s="817"/>
      <c r="I82" s="817"/>
      <c r="J82" s="817"/>
      <c r="K82" s="817"/>
      <c r="L82" s="817"/>
      <c r="M82" s="818"/>
      <c r="N82" s="58">
        <f>L79+L80+L81</f>
        <v>21208.722339460266</v>
      </c>
    </row>
    <row r="83" spans="1:14" ht="15" thickBot="1">
      <c r="B83" s="39"/>
      <c r="C83" s="40"/>
      <c r="D83" s="40"/>
      <c r="E83" s="40"/>
      <c r="F83" s="40"/>
      <c r="G83" s="40"/>
      <c r="H83" s="40"/>
      <c r="I83" s="40"/>
      <c r="J83" s="40"/>
      <c r="K83" s="40"/>
      <c r="L83" s="40"/>
      <c r="M83" s="40"/>
      <c r="N83" s="41"/>
    </row>
    <row r="84" spans="1:14" ht="15" thickBot="1">
      <c r="A84" t="s">
        <v>2122</v>
      </c>
      <c r="B84" s="816" t="s">
        <v>1059</v>
      </c>
      <c r="C84" s="817"/>
      <c r="D84" s="817"/>
      <c r="E84" s="817"/>
      <c r="F84" s="817"/>
      <c r="G84" s="817"/>
      <c r="H84" s="817"/>
      <c r="I84" s="817"/>
      <c r="J84" s="817"/>
      <c r="K84" s="817"/>
      <c r="L84" s="817"/>
      <c r="M84" s="818"/>
      <c r="N84" s="196">
        <f>N74+N82</f>
        <v>91904.46347099448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0" t="s">
        <v>2324</v>
      </c>
      <c r="C101" s="961"/>
      <c r="D101" s="961"/>
      <c r="E101" s="961"/>
      <c r="F101" s="961"/>
      <c r="G101" s="961"/>
      <c r="H101" s="961"/>
      <c r="I101" s="961"/>
      <c r="J101" s="961"/>
      <c r="K101" s="961"/>
      <c r="L101" s="961"/>
      <c r="M101" s="961"/>
      <c r="N101" s="962"/>
    </row>
    <row r="102" spans="2:14" ht="15" customHeight="1">
      <c r="B102" s="960"/>
      <c r="C102" s="961"/>
      <c r="D102" s="961"/>
      <c r="E102" s="961"/>
      <c r="F102" s="961"/>
      <c r="G102" s="961"/>
      <c r="H102" s="961"/>
      <c r="I102" s="961"/>
      <c r="J102" s="961"/>
      <c r="K102" s="961"/>
      <c r="L102" s="961"/>
      <c r="M102" s="961"/>
      <c r="N102" s="962"/>
    </row>
    <row r="103" spans="2:14" ht="30" customHeight="1">
      <c r="B103" s="963" t="s">
        <v>2325</v>
      </c>
      <c r="C103" s="964"/>
      <c r="D103" s="964"/>
      <c r="E103" s="964"/>
      <c r="F103" s="964"/>
      <c r="G103" s="964"/>
      <c r="H103" s="964"/>
      <c r="I103" s="964"/>
      <c r="J103" s="964"/>
      <c r="K103" s="964"/>
      <c r="L103" s="964"/>
      <c r="M103" s="964"/>
      <c r="N103" s="965"/>
    </row>
    <row r="104" spans="2:14">
      <c r="B104" s="963"/>
      <c r="C104" s="964"/>
      <c r="D104" s="964"/>
      <c r="E104" s="964"/>
      <c r="F104" s="964"/>
      <c r="G104" s="964"/>
      <c r="H104" s="964"/>
      <c r="I104" s="964"/>
      <c r="J104" s="964"/>
      <c r="K104" s="964"/>
      <c r="L104" s="964"/>
      <c r="M104" s="964"/>
      <c r="N104" s="965"/>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6"/>
      <c r="K114" s="966"/>
      <c r="L114" s="966"/>
      <c r="M114" s="966"/>
      <c r="N114" s="967"/>
    </row>
    <row r="115" spans="2:14" ht="15" thickBot="1">
      <c r="B115" s="428" t="s">
        <v>2327</v>
      </c>
      <c r="C115" s="429"/>
      <c r="D115" s="429"/>
      <c r="E115" s="268"/>
      <c r="F115" s="268"/>
      <c r="G115" s="268"/>
      <c r="H115" s="268"/>
      <c r="I115" s="268"/>
      <c r="J115" s="968"/>
      <c r="K115" s="968"/>
      <c r="L115" s="968"/>
      <c r="M115" s="968"/>
      <c r="N115" s="969"/>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topLeftCell="A19"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70171.330980817947</v>
      </c>
      <c r="L36" s="279"/>
      <c r="M36" s="280">
        <v>35</v>
      </c>
      <c r="N36" s="281">
        <f>K36/M36</f>
        <v>2004.8951708805128</v>
      </c>
    </row>
    <row r="37" spans="1:14">
      <c r="A37" s="119" t="s">
        <v>312</v>
      </c>
      <c r="B37" s="865" t="str">
        <f>VLOOKUP(A37,EQUIPOS!A7:D154,3,FALSE)</f>
        <v>Retroexcavadora sobre oruga, potencia 138 HP, balde de 1,5 m3.</v>
      </c>
      <c r="C37" s="866"/>
      <c r="D37" s="866"/>
      <c r="E37" s="866"/>
      <c r="F37" s="866"/>
      <c r="G37" s="866"/>
      <c r="H37" s="867"/>
      <c r="I37" s="430"/>
      <c r="J37" s="431"/>
      <c r="K37" s="278">
        <f>VLOOKUP(A37,EQUIPOS!A7:D164,4,FALSE)</f>
        <v>183914.06990604027</v>
      </c>
      <c r="L37" s="344"/>
      <c r="M37" s="345">
        <v>35</v>
      </c>
      <c r="N37" s="281">
        <f>K37/M37</f>
        <v>5254.6877116011501</v>
      </c>
    </row>
    <row r="38" spans="1:14">
      <c r="A38" s="119"/>
      <c r="B38" s="329"/>
      <c r="C38" s="330"/>
      <c r="D38" s="330"/>
      <c r="E38" s="332"/>
      <c r="F38" s="330"/>
      <c r="G38" s="330"/>
      <c r="H38" s="331"/>
      <c r="I38" s="337"/>
      <c r="J38" s="339"/>
      <c r="K38" s="278"/>
      <c r="L38" s="432"/>
      <c r="M38" s="433"/>
      <c r="N38" s="281"/>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0.01</v>
      </c>
      <c r="N40" s="353">
        <f>N73*M40</f>
        <v>7.2953150294428575</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7266.8781975111051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 ca="1">VLOOKUP(A47,MATERIALES!A3:D639,2,FALSE)</f>
        <v>m3</v>
      </c>
      <c r="K47" s="291">
        <v>1.3</v>
      </c>
      <c r="L47" s="276"/>
      <c r="M47" s="411">
        <f>VLOOKUP(A47,MATERIALES!A5:D396,4,FALSE)</f>
        <v>2981.0955331337973</v>
      </c>
      <c r="N47" s="281">
        <f>K47*M47</f>
        <v>3875.4241930739367</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16" t="s">
        <v>1037</v>
      </c>
      <c r="C51" s="817"/>
      <c r="D51" s="817"/>
      <c r="E51" s="817"/>
      <c r="F51" s="817"/>
      <c r="G51" s="817"/>
      <c r="H51" s="817"/>
      <c r="I51" s="817"/>
      <c r="J51" s="817"/>
      <c r="K51" s="817"/>
      <c r="L51" s="817"/>
      <c r="M51" s="818"/>
      <c r="N51" s="403">
        <f>SUM(N47:N50)</f>
        <v>3875.4241930739367</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902" t="s">
        <v>1045</v>
      </c>
      <c r="M55" s="881"/>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3">
        <f>VLOOKUP(A56,TRANSPORTE!A5:D117,4,FALSE)</f>
        <v>1313</v>
      </c>
      <c r="M56" s="904"/>
      <c r="N56" s="296">
        <f>K56*L56</f>
        <v>1706.9</v>
      </c>
    </row>
    <row r="57" spans="1:14">
      <c r="B57" s="52"/>
      <c r="C57" s="53"/>
      <c r="D57" s="53"/>
      <c r="E57" s="53"/>
      <c r="F57" s="53"/>
      <c r="G57" s="53"/>
      <c r="H57" s="320"/>
      <c r="I57" s="288"/>
      <c r="J57" s="295"/>
      <c r="K57" s="288"/>
      <c r="L57" s="903"/>
      <c r="M57" s="904"/>
      <c r="N57" s="296"/>
    </row>
    <row r="58" spans="1:14">
      <c r="B58" s="52"/>
      <c r="C58" s="53"/>
      <c r="D58" s="53"/>
      <c r="E58" s="53"/>
      <c r="F58" s="53"/>
      <c r="G58" s="53"/>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4"/>
      <c r="M61" s="895"/>
      <c r="N61" s="133"/>
    </row>
    <row r="62" spans="1:14" ht="15" thickBot="1">
      <c r="B62" s="905" t="s">
        <v>1037</v>
      </c>
      <c r="C62" s="859"/>
      <c r="D62" s="859"/>
      <c r="E62" s="859"/>
      <c r="F62" s="859"/>
      <c r="G62" s="859"/>
      <c r="H62" s="859"/>
      <c r="I62" s="859"/>
      <c r="J62" s="859"/>
      <c r="K62" s="859"/>
      <c r="L62" s="859"/>
      <c r="M62" s="860"/>
      <c r="N62" s="110">
        <f>N56+N57+N58+N59+N60</f>
        <v>1706.9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5" t="s">
        <v>1047</v>
      </c>
      <c r="C66" s="856"/>
      <c r="D66" s="856"/>
      <c r="E66" s="856"/>
      <c r="F66" s="856"/>
      <c r="G66" s="856"/>
      <c r="H66" s="856"/>
      <c r="I66" s="79" t="s">
        <v>1048</v>
      </c>
      <c r="J66" s="81" t="s">
        <v>1494</v>
      </c>
      <c r="K66" s="80" t="s">
        <v>1050</v>
      </c>
      <c r="L66" s="857" t="s">
        <v>1034</v>
      </c>
      <c r="M66" s="858"/>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92"/>
      <c r="C72" s="893"/>
      <c r="D72" s="893"/>
      <c r="E72" s="893"/>
      <c r="F72" s="893"/>
      <c r="G72" s="893"/>
      <c r="H72" s="893"/>
      <c r="I72" s="132"/>
      <c r="J72" s="132"/>
      <c r="K72" s="132"/>
      <c r="L72" s="906"/>
      <c r="M72" s="906"/>
      <c r="N72" s="51"/>
    </row>
    <row r="73" spans="1:15" ht="15" thickBot="1">
      <c r="B73" s="905" t="s">
        <v>1037</v>
      </c>
      <c r="C73" s="859"/>
      <c r="D73" s="859"/>
      <c r="E73" s="859"/>
      <c r="F73" s="859"/>
      <c r="G73" s="859"/>
      <c r="H73" s="859"/>
      <c r="I73" s="859"/>
      <c r="J73" s="859"/>
      <c r="K73" s="859"/>
      <c r="L73" s="859"/>
      <c r="M73" s="860"/>
      <c r="N73" s="310">
        <f>SUM(N67:N72)</f>
        <v>729.53150294428576</v>
      </c>
    </row>
    <row r="74" spans="1:15" ht="15" thickBot="1">
      <c r="B74" s="39"/>
      <c r="C74" s="40"/>
      <c r="D74" s="40"/>
      <c r="E74" s="40"/>
      <c r="F74" s="40"/>
      <c r="G74" s="40"/>
      <c r="H74" s="40"/>
      <c r="I74" s="40"/>
      <c r="J74" s="40"/>
      <c r="K74" s="40"/>
      <c r="L74" s="40"/>
      <c r="M74" s="40"/>
      <c r="N74" s="41"/>
    </row>
    <row r="75" spans="1:15" ht="15" thickBot="1">
      <c r="B75" s="816" t="s">
        <v>1051</v>
      </c>
      <c r="C75" s="817"/>
      <c r="D75" s="817"/>
      <c r="E75" s="817"/>
      <c r="F75" s="817"/>
      <c r="G75" s="817"/>
      <c r="H75" s="817"/>
      <c r="I75" s="817"/>
      <c r="J75" s="817"/>
      <c r="K75" s="817"/>
      <c r="L75" s="817"/>
      <c r="M75" s="818"/>
      <c r="N75" s="105">
        <f>N42+N51+N62+N73</f>
        <v>13578.733893529328</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1" t="s">
        <v>1053</v>
      </c>
      <c r="C79" s="862"/>
      <c r="D79" s="862"/>
      <c r="E79" s="862"/>
      <c r="F79" s="862"/>
      <c r="G79" s="862"/>
      <c r="H79" s="862"/>
      <c r="I79" s="323"/>
      <c r="J79" s="343"/>
      <c r="K79" s="311" t="s">
        <v>1054</v>
      </c>
      <c r="L79" s="863" t="s">
        <v>1055</v>
      </c>
      <c r="M79" s="864"/>
      <c r="N79" s="312"/>
    </row>
    <row r="80" spans="1:15">
      <c r="B80" s="849" t="s">
        <v>1056</v>
      </c>
      <c r="C80" s="850"/>
      <c r="D80" s="850"/>
      <c r="E80" s="850"/>
      <c r="F80" s="850"/>
      <c r="G80" s="850"/>
      <c r="H80" s="850"/>
      <c r="I80" s="93"/>
      <c r="J80" s="94"/>
      <c r="K80" s="313">
        <v>0.2</v>
      </c>
      <c r="L80" s="851">
        <f>N75*K80</f>
        <v>2715.7467787058658</v>
      </c>
      <c r="M80" s="852"/>
      <c r="N80" s="57"/>
    </row>
    <row r="81" spans="1:14">
      <c r="B81" s="95" t="s">
        <v>1057</v>
      </c>
      <c r="C81" s="96"/>
      <c r="D81" s="96"/>
      <c r="E81" s="96"/>
      <c r="F81" s="96"/>
      <c r="G81" s="96"/>
      <c r="H81" s="96"/>
      <c r="I81" s="93"/>
      <c r="J81" s="94"/>
      <c r="K81" s="313">
        <v>0.05</v>
      </c>
      <c r="L81" s="851">
        <f>N75*K81</f>
        <v>678.93669467646646</v>
      </c>
      <c r="M81" s="852"/>
      <c r="N81" s="57"/>
    </row>
    <row r="82" spans="1:14" ht="15" thickBot="1">
      <c r="B82" s="97" t="s">
        <v>1058</v>
      </c>
      <c r="C82" s="98"/>
      <c r="D82" s="98"/>
      <c r="E82" s="98"/>
      <c r="F82" s="98"/>
      <c r="G82" s="98"/>
      <c r="H82" s="98"/>
      <c r="I82" s="99"/>
      <c r="J82" s="100"/>
      <c r="K82" s="314">
        <v>0.05</v>
      </c>
      <c r="L82" s="853">
        <f>N75*K82</f>
        <v>678.93669467646646</v>
      </c>
      <c r="M82" s="854"/>
      <c r="N82" s="57"/>
    </row>
    <row r="83" spans="1:14" ht="15" thickBot="1">
      <c r="B83" s="816" t="s">
        <v>1037</v>
      </c>
      <c r="C83" s="817"/>
      <c r="D83" s="817"/>
      <c r="E83" s="817"/>
      <c r="F83" s="817"/>
      <c r="G83" s="817"/>
      <c r="H83" s="817"/>
      <c r="I83" s="817"/>
      <c r="J83" s="817"/>
      <c r="K83" s="817"/>
      <c r="L83" s="817"/>
      <c r="M83" s="818"/>
      <c r="N83" s="58">
        <f>L80+L81+L82</f>
        <v>4073.6201680587992</v>
      </c>
    </row>
    <row r="84" spans="1:14" ht="15" thickBot="1">
      <c r="B84" s="39"/>
      <c r="C84" s="40"/>
      <c r="D84" s="40"/>
      <c r="E84" s="40"/>
      <c r="F84" s="40"/>
      <c r="G84" s="40"/>
      <c r="H84" s="40"/>
      <c r="I84" s="40"/>
      <c r="J84" s="40"/>
      <c r="K84" s="40"/>
      <c r="L84" s="40"/>
      <c r="M84" s="40"/>
      <c r="N84" s="41"/>
    </row>
    <row r="85" spans="1:14" ht="15" thickBot="1">
      <c r="A85" t="s">
        <v>2122</v>
      </c>
      <c r="B85" s="816" t="s">
        <v>1059</v>
      </c>
      <c r="C85" s="817"/>
      <c r="D85" s="817"/>
      <c r="E85" s="817"/>
      <c r="F85" s="817"/>
      <c r="G85" s="817"/>
      <c r="H85" s="817"/>
      <c r="I85" s="817"/>
      <c r="J85" s="817"/>
      <c r="K85" s="817"/>
      <c r="L85" s="817"/>
      <c r="M85" s="818"/>
      <c r="N85" s="196">
        <f>N75+N83</f>
        <v>17652.354061588128</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0" t="s">
        <v>2324</v>
      </c>
      <c r="C102" s="961"/>
      <c r="D102" s="961"/>
      <c r="E102" s="961"/>
      <c r="F102" s="961"/>
      <c r="G102" s="961"/>
      <c r="H102" s="961"/>
      <c r="I102" s="961"/>
      <c r="J102" s="961"/>
      <c r="K102" s="961"/>
      <c r="L102" s="961"/>
      <c r="M102" s="961"/>
      <c r="N102" s="962"/>
    </row>
    <row r="103" spans="2:14" ht="15" customHeight="1">
      <c r="B103" s="960"/>
      <c r="C103" s="961"/>
      <c r="D103" s="961"/>
      <c r="E103" s="961"/>
      <c r="F103" s="961"/>
      <c r="G103" s="961"/>
      <c r="H103" s="961"/>
      <c r="I103" s="961"/>
      <c r="J103" s="961"/>
      <c r="K103" s="961"/>
      <c r="L103" s="961"/>
      <c r="M103" s="961"/>
      <c r="N103" s="962"/>
    </row>
    <row r="104" spans="2:14" ht="30" customHeight="1">
      <c r="B104" s="963" t="s">
        <v>2325</v>
      </c>
      <c r="C104" s="964"/>
      <c r="D104" s="964"/>
      <c r="E104" s="964"/>
      <c r="F104" s="964"/>
      <c r="G104" s="964"/>
      <c r="H104" s="964"/>
      <c r="I104" s="964"/>
      <c r="J104" s="964"/>
      <c r="K104" s="964"/>
      <c r="L104" s="964"/>
      <c r="M104" s="964"/>
      <c r="N104" s="965"/>
    </row>
    <row r="105" spans="2:14">
      <c r="B105" s="963"/>
      <c r="C105" s="964"/>
      <c r="D105" s="964"/>
      <c r="E105" s="964"/>
      <c r="F105" s="964"/>
      <c r="G105" s="964"/>
      <c r="H105" s="964"/>
      <c r="I105" s="964"/>
      <c r="J105" s="964"/>
      <c r="K105" s="964"/>
      <c r="L105" s="964"/>
      <c r="M105" s="964"/>
      <c r="N105" s="965"/>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6"/>
      <c r="K115" s="966"/>
      <c r="L115" s="966"/>
      <c r="M115" s="966"/>
      <c r="N115" s="967"/>
    </row>
    <row r="116" spans="2:14" ht="15" thickBot="1">
      <c r="B116" s="428" t="s">
        <v>2327</v>
      </c>
      <c r="C116" s="429"/>
      <c r="D116" s="429"/>
      <c r="E116" s="268"/>
      <c r="F116" s="268"/>
      <c r="G116" s="268"/>
      <c r="H116" s="268"/>
      <c r="I116" s="268"/>
      <c r="J116" s="968"/>
      <c r="K116" s="968"/>
      <c r="L116" s="968"/>
      <c r="M116" s="968"/>
      <c r="N116" s="969"/>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70171.330980817947</v>
      </c>
      <c r="L36" s="279"/>
      <c r="M36" s="280">
        <v>2.5</v>
      </c>
      <c r="N36" s="281">
        <f>K36/M36</f>
        <v>28068.532392327179</v>
      </c>
    </row>
    <row r="37" spans="1:14">
      <c r="A37" s="119" t="s">
        <v>129</v>
      </c>
      <c r="B37" s="865" t="str">
        <f>VLOOKUP(A37,EQUIPOS!A7:D154,3,FALSE)</f>
        <v xml:space="preserve">Buldozer, Potencia al volante de 140 HP, motor de 2200 RPM, longitud de hoja 4,80m. </v>
      </c>
      <c r="C37" s="866"/>
      <c r="D37" s="866"/>
      <c r="E37" s="866"/>
      <c r="F37" s="866"/>
      <c r="G37" s="866"/>
      <c r="H37" s="867"/>
      <c r="I37" s="430"/>
      <c r="J37" s="431"/>
      <c r="K37" s="278">
        <f>VLOOKUP(A37,EQUIPOS!A7:D164,4,FALSE)</f>
        <v>167702.18023737866</v>
      </c>
      <c r="L37" s="344"/>
      <c r="M37" s="345">
        <v>100</v>
      </c>
      <c r="N37" s="281">
        <f>K37/M37</f>
        <v>1677.0218023737866</v>
      </c>
    </row>
    <row r="38" spans="1:14">
      <c r="A38" s="119" t="s">
        <v>312</v>
      </c>
      <c r="B38" s="865" t="str">
        <f>VLOOKUP(A38,EQUIPOS!A8:D154,3,FALSE)</f>
        <v>Retroexcavadora sobre oruga, potencia 138 HP, balde de 1,5 m3.</v>
      </c>
      <c r="C38" s="866"/>
      <c r="D38" s="866"/>
      <c r="E38" s="866"/>
      <c r="F38" s="866"/>
      <c r="G38" s="866"/>
      <c r="H38" s="867"/>
      <c r="I38" s="337"/>
      <c r="J38" s="339"/>
      <c r="K38" s="278">
        <f>VLOOKUP(A38,EQUIPOS!A8:D165,4,FALSE)</f>
        <v>183914.06990604027</v>
      </c>
      <c r="L38" s="432"/>
      <c r="M38" s="433">
        <v>16</v>
      </c>
      <c r="N38" s="281">
        <f>K38/M38</f>
        <v>11494.629369127517</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0.01</v>
      </c>
      <c r="N40" s="353">
        <f>N76*M40</f>
        <v>23.937752440359372</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41264.121316268844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2" t="s">
        <v>376</v>
      </c>
      <c r="B47" s="49" t="str">
        <f>VLOOKUP(A47,MATERIALES!A5:D373,3,FALSE)</f>
        <v>Anfo</v>
      </c>
      <c r="C47" s="290"/>
      <c r="D47" s="290"/>
      <c r="E47" s="290"/>
      <c r="F47" s="290"/>
      <c r="G47" s="290"/>
      <c r="H47" s="290"/>
      <c r="I47" s="277"/>
      <c r="J47" s="233" t="str">
        <f ca="1">VLOOKUP(A47,MATERIALES!A3:D639,2,FALSE)</f>
        <v>kg</v>
      </c>
      <c r="K47" s="291">
        <v>0.3</v>
      </c>
      <c r="L47" s="276"/>
      <c r="M47" s="411">
        <f>VLOOKUP(A47,MATERIALES!A5:D396,4,FALSE)</f>
        <v>5199.25935531499</v>
      </c>
      <c r="N47" s="281">
        <f>K47*M47</f>
        <v>1559.777806594497</v>
      </c>
    </row>
    <row r="48" spans="1:14">
      <c r="A48" s="152" t="s">
        <v>427</v>
      </c>
      <c r="B48" s="49" t="str">
        <f>VLOOKUP(A48,MATERIALES!A6:D373,3,FALSE)</f>
        <v>Cordón detonante</v>
      </c>
      <c r="C48" s="434"/>
      <c r="D48" s="434"/>
      <c r="E48" s="434"/>
      <c r="F48" s="434"/>
      <c r="G48" s="434"/>
      <c r="H48" s="434"/>
      <c r="I48" s="434"/>
      <c r="J48" s="320" t="str">
        <f ca="1">VLOOKUP(A48,MATERIALES!A4:D640,2,FALSE)</f>
        <v>m</v>
      </c>
      <c r="K48" s="406">
        <v>3</v>
      </c>
      <c r="L48" s="430"/>
      <c r="M48" s="411">
        <f>VLOOKUP(A48,MATERIALES!A6:D397,4,FALSE)</f>
        <v>1357.1993921947726</v>
      </c>
      <c r="N48" s="281">
        <f t="shared" ref="N48:N53" si="0">K48*M48</f>
        <v>4071.598176584318</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6798.1082910126643</v>
      </c>
      <c r="N49" s="281">
        <f t="shared" si="0"/>
        <v>1699.5270727531661</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1079.0202234420406</v>
      </c>
      <c r="N50" s="281">
        <f t="shared" si="0"/>
        <v>1079.0202234420406</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692.37119869491619</v>
      </c>
      <c r="N51" s="281">
        <f t="shared" si="0"/>
        <v>692.37119869491619</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5090.9340193606167</v>
      </c>
      <c r="N52" s="281">
        <f t="shared" si="0"/>
        <v>2331.6477808671625</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2981.0955331337973</v>
      </c>
      <c r="N53" s="281">
        <f t="shared" si="0"/>
        <v>3875.4241930739367</v>
      </c>
    </row>
    <row r="54" spans="1:14" ht="15" thickBot="1">
      <c r="B54" s="816" t="s">
        <v>1037</v>
      </c>
      <c r="C54" s="817"/>
      <c r="D54" s="817"/>
      <c r="E54" s="817"/>
      <c r="F54" s="817"/>
      <c r="G54" s="817"/>
      <c r="H54" s="817"/>
      <c r="I54" s="817"/>
      <c r="J54" s="817"/>
      <c r="K54" s="817"/>
      <c r="L54" s="817"/>
      <c r="M54" s="818"/>
      <c r="N54" s="403">
        <f>SUM(N47:N53)</f>
        <v>15309.366452010037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3">
        <f>VLOOKUP(A59,TRANSPORTE!A5:D117,4,FALSE)</f>
        <v>1313</v>
      </c>
      <c r="M59" s="904"/>
      <c r="N59" s="296">
        <f>K59*L59</f>
        <v>1706.9</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816" t="s">
        <v>1037</v>
      </c>
      <c r="C76" s="817"/>
      <c r="D76" s="817"/>
      <c r="E76" s="817"/>
      <c r="F76" s="817"/>
      <c r="G76" s="817"/>
      <c r="H76" s="817"/>
      <c r="I76" s="859"/>
      <c r="J76" s="859"/>
      <c r="K76" s="859"/>
      <c r="L76" s="859"/>
      <c r="M76" s="860"/>
      <c r="N76" s="310">
        <f>SUM(N70:N75)</f>
        <v>2393.7752440359372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60674.163012314821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12134.832602462964</v>
      </c>
      <c r="M83" s="852"/>
      <c r="N83" s="57"/>
    </row>
    <row r="84" spans="1:14">
      <c r="B84" s="95" t="s">
        <v>1057</v>
      </c>
      <c r="C84" s="96"/>
      <c r="D84" s="96"/>
      <c r="E84" s="96"/>
      <c r="F84" s="96"/>
      <c r="G84" s="96"/>
      <c r="H84" s="96"/>
      <c r="I84" s="93"/>
      <c r="J84" s="94"/>
      <c r="K84" s="313">
        <v>0.05</v>
      </c>
      <c r="L84" s="851">
        <f>N78*K84</f>
        <v>3033.708150615741</v>
      </c>
      <c r="M84" s="852"/>
      <c r="N84" s="57"/>
    </row>
    <row r="85" spans="1:14" ht="15" thickBot="1">
      <c r="B85" s="97" t="s">
        <v>1058</v>
      </c>
      <c r="C85" s="98"/>
      <c r="D85" s="98"/>
      <c r="E85" s="98"/>
      <c r="F85" s="98"/>
      <c r="G85" s="98"/>
      <c r="H85" s="98"/>
      <c r="I85" s="99"/>
      <c r="J85" s="100"/>
      <c r="K85" s="314">
        <v>0.05</v>
      </c>
      <c r="L85" s="853">
        <f>N78*K85</f>
        <v>3033.708150615741</v>
      </c>
      <c r="M85" s="854"/>
      <c r="N85" s="57"/>
    </row>
    <row r="86" spans="1:14" ht="15" thickBot="1">
      <c r="B86" s="816" t="s">
        <v>1037</v>
      </c>
      <c r="C86" s="817"/>
      <c r="D86" s="817"/>
      <c r="E86" s="817"/>
      <c r="F86" s="817"/>
      <c r="G86" s="817"/>
      <c r="H86" s="817"/>
      <c r="I86" s="817"/>
      <c r="J86" s="817"/>
      <c r="K86" s="817"/>
      <c r="L86" s="817"/>
      <c r="M86" s="818"/>
      <c r="N86" s="58">
        <f>L83+L84+L85</f>
        <v>18202.248903694446</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78876.411916009267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34"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70171.330980817947</v>
      </c>
      <c r="L36" s="279"/>
      <c r="M36" s="345">
        <v>2.5</v>
      </c>
      <c r="N36" s="281">
        <f>K36/M36</f>
        <v>28068.532392327179</v>
      </c>
    </row>
    <row r="37" spans="1:14">
      <c r="A37" s="119" t="s">
        <v>129</v>
      </c>
      <c r="B37" s="865" t="str">
        <f>VLOOKUP(A37,EQUIPOS!A7:D154,3,FALSE)</f>
        <v xml:space="preserve">Buldozer, Potencia al volante de 140 HP, motor de 2200 RPM, longitud de hoja 4,80m. </v>
      </c>
      <c r="C37" s="866"/>
      <c r="D37" s="866"/>
      <c r="E37" s="866"/>
      <c r="F37" s="866"/>
      <c r="G37" s="866"/>
      <c r="H37" s="867"/>
      <c r="I37" s="430"/>
      <c r="J37" s="431"/>
      <c r="K37" s="278">
        <f>VLOOKUP(A37,EQUIPOS!A7:D164,4,FALSE)</f>
        <v>167702.18023737866</v>
      </c>
      <c r="L37" s="344"/>
      <c r="M37" s="345">
        <v>100</v>
      </c>
      <c r="N37" s="281">
        <f>K37/M37</f>
        <v>1677.0218023737866</v>
      </c>
    </row>
    <row r="38" spans="1:14">
      <c r="A38" s="119" t="s">
        <v>261</v>
      </c>
      <c r="B38" s="865" t="str">
        <f>VLOOKUP(A38,EQUIPOS!A8:D154,3,FALSE)</f>
        <v xml:space="preserve">Motobomba 3 PULGADAS (incluye operario)
</v>
      </c>
      <c r="C38" s="866"/>
      <c r="D38" s="866"/>
      <c r="E38" s="866"/>
      <c r="F38" s="866"/>
      <c r="G38" s="866"/>
      <c r="H38" s="867"/>
      <c r="I38" s="337"/>
      <c r="J38" s="339"/>
      <c r="K38" s="278">
        <f>VLOOKUP(A38,EQUIPOS!A8:D165,4,FALSE)</f>
        <v>6832.391121245023</v>
      </c>
      <c r="L38" s="432"/>
      <c r="M38" s="433">
        <v>8</v>
      </c>
      <c r="N38" s="281">
        <f>K38/M38</f>
        <v>854.04889015562787</v>
      </c>
    </row>
    <row r="39" spans="1:14">
      <c r="A39" t="s">
        <v>312</v>
      </c>
      <c r="B39" s="865" t="str">
        <f>VLOOKUP(A39,EQUIPOS!A9:D154,3,FALSE)</f>
        <v>Retroexcavadora sobre oruga, potencia 138 HP, balde de 1,5 m3.</v>
      </c>
      <c r="C39" s="866"/>
      <c r="D39" s="866"/>
      <c r="E39" s="866"/>
      <c r="F39" s="866"/>
      <c r="G39" s="866"/>
      <c r="H39" s="867"/>
      <c r="I39" s="42"/>
      <c r="J39" s="43"/>
      <c r="K39" s="278">
        <f>VLOOKUP(A39,EQUIPOS!A9:D166,4,FALSE)</f>
        <v>183914.06990604027</v>
      </c>
      <c r="L39" s="285"/>
      <c r="M39" s="345">
        <v>8</v>
      </c>
      <c r="N39" s="281">
        <f>K39/M39</f>
        <v>22989.258738255034</v>
      </c>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N78*M41</f>
        <v>204.2688208244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53793.130643936027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2" t="s">
        <v>376</v>
      </c>
      <c r="B48" s="49" t="str">
        <f>VLOOKUP(A48,MATERIALES!A5:D373,3,FALSE)</f>
        <v>Anfo</v>
      </c>
      <c r="C48" s="290"/>
      <c r="D48" s="290"/>
      <c r="E48" s="290"/>
      <c r="F48" s="290"/>
      <c r="G48" s="290"/>
      <c r="H48" s="290"/>
      <c r="I48" s="277"/>
      <c r="J48" s="233" t="str">
        <f ca="1">VLOOKUP(A48,MATERIALES!A4:D640,2,FALSE)</f>
        <v>kg</v>
      </c>
      <c r="K48" s="291">
        <v>0.3</v>
      </c>
      <c r="L48" s="276"/>
      <c r="M48" s="411">
        <f>VLOOKUP(A48,MATERIALES!A5:D396,4,FALSE)</f>
        <v>5199.25935531499</v>
      </c>
      <c r="N48" s="281">
        <f>K48*M48</f>
        <v>1559.777806594497</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1357.1993921947726</v>
      </c>
      <c r="N49" s="281">
        <f t="shared" ref="N49:N54" si="0">K49*M49</f>
        <v>4071.598176584318</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6798.1082910126643</v>
      </c>
      <c r="N50" s="281">
        <f t="shared" si="0"/>
        <v>1699.5270727531661</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1079.0202234420406</v>
      </c>
      <c r="N51" s="281">
        <f t="shared" si="0"/>
        <v>1079.0202234420406</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692.37119869491619</v>
      </c>
      <c r="N52" s="281">
        <f t="shared" si="0"/>
        <v>692.37119869491619</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5090.9340193606167</v>
      </c>
      <c r="N53" s="281">
        <f>K53*M53</f>
        <v>2331.6477808671625</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2981.0955331337973</v>
      </c>
      <c r="N54" s="281">
        <f t="shared" si="0"/>
        <v>3875.4241930739367</v>
      </c>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15309.366452010037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3">
        <f>VLOOKUP(A61,TRANSPORTE!A5:D117,4,FALSE)</f>
        <v>1313</v>
      </c>
      <c r="M61" s="904"/>
      <c r="N61" s="296">
        <f>K61*L61</f>
        <v>1706.9</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1706.9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20426.882082439999</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91236.279178386059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18247.255835677213</v>
      </c>
      <c r="M85" s="852"/>
      <c r="N85" s="57"/>
    </row>
    <row r="86" spans="1:14">
      <c r="B86" s="95" t="s">
        <v>1057</v>
      </c>
      <c r="C86" s="96"/>
      <c r="D86" s="96"/>
      <c r="E86" s="96"/>
      <c r="F86" s="96"/>
      <c r="G86" s="96"/>
      <c r="H86" s="96"/>
      <c r="I86" s="93"/>
      <c r="J86" s="94"/>
      <c r="K86" s="313">
        <v>0.05</v>
      </c>
      <c r="L86" s="851">
        <f>N80*K86</f>
        <v>4561.8139589193033</v>
      </c>
      <c r="M86" s="852"/>
      <c r="N86" s="57"/>
    </row>
    <row r="87" spans="1:14" ht="15" thickBot="1">
      <c r="B87" s="97" t="s">
        <v>1058</v>
      </c>
      <c r="C87" s="98"/>
      <c r="D87" s="98"/>
      <c r="E87" s="98"/>
      <c r="F87" s="98"/>
      <c r="G87" s="98"/>
      <c r="H87" s="98"/>
      <c r="I87" s="99"/>
      <c r="J87" s="100"/>
      <c r="K87" s="314">
        <v>0.05</v>
      </c>
      <c r="L87" s="853">
        <f>N80*K87</f>
        <v>4561.8139589193033</v>
      </c>
      <c r="M87" s="854"/>
      <c r="N87" s="57"/>
    </row>
    <row r="88" spans="1:14" ht="15" thickBot="1">
      <c r="B88" s="816" t="s">
        <v>1037</v>
      </c>
      <c r="C88" s="817"/>
      <c r="D88" s="817"/>
      <c r="E88" s="817"/>
      <c r="F88" s="817"/>
      <c r="G88" s="817"/>
      <c r="H88" s="817"/>
      <c r="I88" s="817"/>
      <c r="J88" s="817"/>
      <c r="K88" s="817"/>
      <c r="L88" s="817"/>
      <c r="M88" s="818"/>
      <c r="N88" s="58">
        <f>L85+L86+L87</f>
        <v>27370.883753515816</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118607.16293190187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4" zoomScale="77" zoomScaleNormal="77" workbookViewId="0">
      <selection activeCell="B48" sqref="B48"/>
    </sheetView>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2.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129</v>
      </c>
      <c r="B36" s="865" t="str">
        <f>VLOOKUP(A36,EQUIPOS!A6:D154,3,FALSE)</f>
        <v xml:space="preserve">Buldozer, Potencia al volante de 140 HP, motor de 2200 RPM, longitud de hoja 4,80m. </v>
      </c>
      <c r="C36" s="866"/>
      <c r="D36" s="866"/>
      <c r="E36" s="866"/>
      <c r="F36" s="866"/>
      <c r="G36" s="866"/>
      <c r="H36" s="867"/>
      <c r="I36" s="276"/>
      <c r="J36" s="277"/>
      <c r="K36" s="278">
        <f>VLOOKUP(A36,EQUIPOS!A6:D163,4,FALSE)</f>
        <v>167702.18023737866</v>
      </c>
      <c r="L36" s="279"/>
      <c r="M36" s="345">
        <v>100</v>
      </c>
      <c r="N36" s="281">
        <f>K36/M36</f>
        <v>1677.0218023737866</v>
      </c>
    </row>
    <row r="37" spans="1:14">
      <c r="A37" s="119" t="s">
        <v>312</v>
      </c>
      <c r="B37" s="865" t="str">
        <f>VLOOKUP(A37,EQUIPOS!A7:D154,3,FALSE)</f>
        <v>Retroexcavadora sobre oruga, potencia 138 HP, balde de 1,5 m3.</v>
      </c>
      <c r="C37" s="866"/>
      <c r="D37" s="866"/>
      <c r="E37" s="866"/>
      <c r="F37" s="866"/>
      <c r="G37" s="866"/>
      <c r="H37" s="867"/>
      <c r="I37" s="430"/>
      <c r="J37" s="431"/>
      <c r="K37" s="278">
        <f>VLOOKUP(A37,EQUIPOS!A7:D164,4,FALSE)</f>
        <v>183914.06990604027</v>
      </c>
      <c r="L37" s="344"/>
      <c r="M37" s="345">
        <v>35</v>
      </c>
      <c r="N37" s="281">
        <f>K37/M37</f>
        <v>5254.6877116011501</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7.2953150294428575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6939.0048290043787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 ca="1">VLOOKUP(A48,MATERIALES!A4:D640,2,FALSE)</f>
        <v>m3</v>
      </c>
      <c r="K48" s="291">
        <v>1.3</v>
      </c>
      <c r="L48" s="276"/>
      <c r="M48" s="411">
        <f>VLOOKUP(A48,MATERIALES!A5:D396,4,FALSE)</f>
        <v>2981.0955331337973</v>
      </c>
      <c r="N48" s="281">
        <f>K48*M48</f>
        <v>3875.4241930739367</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16" t="s">
        <v>1037</v>
      </c>
      <c r="C55" s="817"/>
      <c r="D55" s="817"/>
      <c r="E55" s="817"/>
      <c r="F55" s="817"/>
      <c r="G55" s="817"/>
      <c r="H55" s="817"/>
      <c r="I55" s="817"/>
      <c r="J55" s="817"/>
      <c r="K55" s="817"/>
      <c r="L55" s="817"/>
      <c r="M55" s="818"/>
      <c r="N55" s="403">
        <f>SUM(N48:N54)</f>
        <v>3875.4241930739367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3">
        <f>VLOOKUP(A60,TRANSPORTE!A5:D117,4,FALSE)</f>
        <v>1313</v>
      </c>
      <c r="M60" s="904"/>
      <c r="N60" s="296">
        <f>K60*L60</f>
        <v>1706.9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1706.9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729.53150294428576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13250.860525022601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2650.1721050045203</v>
      </c>
      <c r="M84" s="852"/>
      <c r="N84" s="57"/>
    </row>
    <row r="85" spans="1:14">
      <c r="B85" s="95" t="s">
        <v>1057</v>
      </c>
      <c r="C85" s="96"/>
      <c r="D85" s="96"/>
      <c r="E85" s="96"/>
      <c r="F85" s="96"/>
      <c r="G85" s="96"/>
      <c r="H85" s="96"/>
      <c r="I85" s="93"/>
      <c r="J85" s="94"/>
      <c r="K85" s="313">
        <v>0.05</v>
      </c>
      <c r="L85" s="851">
        <f>N79*K85</f>
        <v>662.54302625113007</v>
      </c>
      <c r="M85" s="852"/>
      <c r="N85" s="57"/>
    </row>
    <row r="86" spans="1:14" ht="15" thickBot="1">
      <c r="B86" s="97" t="s">
        <v>1058</v>
      </c>
      <c r="C86" s="98"/>
      <c r="D86" s="98"/>
      <c r="E86" s="98"/>
      <c r="F86" s="98"/>
      <c r="G86" s="98"/>
      <c r="H86" s="98"/>
      <c r="I86" s="99"/>
      <c r="J86" s="100"/>
      <c r="K86" s="314">
        <v>0.05</v>
      </c>
      <c r="L86" s="853">
        <f>N79*K86</f>
        <v>662.54302625113007</v>
      </c>
      <c r="M86" s="854"/>
      <c r="N86" s="57"/>
    </row>
    <row r="87" spans="1:14" ht="15" thickBot="1">
      <c r="B87" s="816" t="s">
        <v>1037</v>
      </c>
      <c r="C87" s="817"/>
      <c r="D87" s="817"/>
      <c r="E87" s="817"/>
      <c r="F87" s="817"/>
      <c r="G87" s="817"/>
      <c r="H87" s="817"/>
      <c r="I87" s="817"/>
      <c r="J87" s="817"/>
      <c r="K87" s="817"/>
      <c r="L87" s="817"/>
      <c r="M87" s="818"/>
      <c r="N87" s="58">
        <f>L84+L85+L86</f>
        <v>3975.2581575067802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17226.118682529381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22"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75" customHeight="1" thickBot="1">
      <c r="B29" s="77" t="s">
        <v>1027</v>
      </c>
      <c r="C29" s="795" t="s">
        <v>1028</v>
      </c>
      <c r="D29" s="796"/>
      <c r="E29" s="796"/>
      <c r="F29" s="796"/>
      <c r="G29" s="796"/>
      <c r="H29" s="796"/>
      <c r="I29" s="796"/>
      <c r="J29" s="78"/>
      <c r="K29" s="351" t="s">
        <v>2321</v>
      </c>
      <c r="L29" s="792" t="s">
        <v>1029</v>
      </c>
      <c r="M29" s="793"/>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86" t="s">
        <v>1028</v>
      </c>
      <c r="C34" s="887"/>
      <c r="D34" s="887"/>
      <c r="E34" s="887"/>
      <c r="F34" s="887"/>
      <c r="G34" s="887"/>
      <c r="H34" s="888"/>
      <c r="I34" s="889" t="s">
        <v>1032</v>
      </c>
      <c r="J34" s="890"/>
      <c r="K34" s="75" t="s">
        <v>1033</v>
      </c>
      <c r="L34" s="891" t="s">
        <v>1034</v>
      </c>
      <c r="M34" s="888"/>
      <c r="N34" s="76" t="s">
        <v>1035</v>
      </c>
    </row>
    <row r="35" spans="1:14">
      <c r="A35" s="119" t="s">
        <v>263</v>
      </c>
      <c r="B35" s="865" t="str">
        <f>VLOOKUP(A35,EQUIPOS!A6:D154,3,FALSE)</f>
        <v xml:space="preserve">Motobomba 4 pulgadas
</v>
      </c>
      <c r="C35" s="866"/>
      <c r="D35" s="866"/>
      <c r="E35" s="866"/>
      <c r="F35" s="866"/>
      <c r="G35" s="866"/>
      <c r="H35" s="867"/>
      <c r="I35" s="276"/>
      <c r="J35" s="277"/>
      <c r="K35" s="278">
        <f>VLOOKUP(A35,EQUIPOS!A6:D163,4,FALSE)</f>
        <v>11137.593653275424</v>
      </c>
      <c r="L35" s="279"/>
      <c r="M35" s="345">
        <v>21</v>
      </c>
      <c r="N35" s="281">
        <f>K35/M35</f>
        <v>530.36160253692492</v>
      </c>
    </row>
    <row r="36" spans="1:14">
      <c r="A36" s="119" t="s">
        <v>129</v>
      </c>
      <c r="B36" s="865" t="str">
        <f>VLOOKUP(A36,EQUIPOS!A7:D154,3,FALSE)</f>
        <v xml:space="preserve">Buldozer, Potencia al volante de 140 HP, motor de 2200 RPM, longitud de hoja 4,80m. </v>
      </c>
      <c r="C36" s="866"/>
      <c r="D36" s="866"/>
      <c r="E36" s="866"/>
      <c r="F36" s="866"/>
      <c r="G36" s="866"/>
      <c r="H36" s="867"/>
      <c r="I36" s="430"/>
      <c r="J36" s="431"/>
      <c r="K36" s="278">
        <f>VLOOKUP(A36,EQUIPOS!A7:D164,4,FALSE)</f>
        <v>167702.18023737866</v>
      </c>
      <c r="L36" s="344"/>
      <c r="M36" s="345">
        <v>100</v>
      </c>
      <c r="N36" s="281">
        <f>K36/M36</f>
        <v>1677.0218023737866</v>
      </c>
    </row>
    <row r="37" spans="1:14">
      <c r="A37" s="119" t="s">
        <v>312</v>
      </c>
      <c r="B37" s="865" t="str">
        <f>VLOOKUP(A37,EQUIPOS!A8:D154,3,FALSE)</f>
        <v>Retroexcavadora sobre oruga, potencia 138 HP, balde de 1,5 m3.</v>
      </c>
      <c r="C37" s="866"/>
      <c r="D37" s="866"/>
      <c r="E37" s="866"/>
      <c r="F37" s="866"/>
      <c r="G37" s="866"/>
      <c r="H37" s="867"/>
      <c r="I37" s="337"/>
      <c r="J37" s="339"/>
      <c r="K37" s="278">
        <f>VLOOKUP(A37,EQUIPOS!A8:D165,4,FALSE)</f>
        <v>183914.06990604027</v>
      </c>
      <c r="L37" s="432"/>
      <c r="M37" s="433">
        <v>21</v>
      </c>
      <c r="N37" s="281">
        <f>K37/M37</f>
        <v>8757.812852668585</v>
      </c>
    </row>
    <row r="38" spans="1:14">
      <c r="B38" s="865"/>
      <c r="C38" s="866"/>
      <c r="D38" s="866"/>
      <c r="E38" s="866"/>
      <c r="F38" s="866"/>
      <c r="G38" s="866"/>
      <c r="H38" s="867"/>
      <c r="I38" s="42"/>
      <c r="J38" s="43"/>
      <c r="K38" s="278"/>
      <c r="L38" s="285"/>
      <c r="M38" s="345"/>
      <c r="N38" s="281"/>
    </row>
    <row r="39" spans="1:14">
      <c r="B39" s="329"/>
      <c r="C39" s="330"/>
      <c r="D39" s="330"/>
      <c r="E39" s="330"/>
      <c r="F39" s="332"/>
      <c r="G39" s="332"/>
      <c r="H39" s="131"/>
      <c r="I39" s="42"/>
      <c r="J39" s="43"/>
      <c r="K39" s="278"/>
      <c r="L39" s="285"/>
      <c r="M39" s="286"/>
      <c r="N39" s="282"/>
    </row>
    <row r="40" spans="1:14">
      <c r="B40" s="873" t="s">
        <v>1036</v>
      </c>
      <c r="C40" s="874"/>
      <c r="D40" s="874"/>
      <c r="E40" s="44"/>
      <c r="F40" s="45"/>
      <c r="G40" s="45"/>
      <c r="H40" s="46"/>
      <c r="I40" s="42"/>
      <c r="J40" s="43"/>
      <c r="K40" s="288"/>
      <c r="L40" s="285"/>
      <c r="M40" s="410">
        <v>0.01</v>
      </c>
      <c r="N40" s="353">
        <f>N76*M40</f>
        <v>12.158858382404762</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SUM(N35:N41)</f>
        <v>10977.355115961702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 ca="1">VLOOKUP(A47,MATERIALES!A4:D640,2,FALSE)</f>
        <v>m3</v>
      </c>
      <c r="K47" s="291">
        <v>1.3</v>
      </c>
      <c r="L47" s="276"/>
      <c r="M47" s="411">
        <f>VLOOKUP(A47,MATERIALES!A5:D396,4,FALSE)</f>
        <v>2981.0955331337973</v>
      </c>
      <c r="N47" s="281">
        <f>K47*M47</f>
        <v>3875.4241930739367</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6" t="s">
        <v>1037</v>
      </c>
      <c r="C54" s="817"/>
      <c r="D54" s="817"/>
      <c r="E54" s="817"/>
      <c r="F54" s="817"/>
      <c r="G54" s="817"/>
      <c r="H54" s="817"/>
      <c r="I54" s="817"/>
      <c r="J54" s="817"/>
      <c r="K54" s="817"/>
      <c r="L54" s="817"/>
      <c r="M54" s="818"/>
      <c r="N54" s="403">
        <f>SUM(N47:N53)</f>
        <v>3875.4241930739367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3">
        <f>VLOOKUP(A59,TRANSPORTE!A5:D117,4,FALSE)</f>
        <v>1313</v>
      </c>
      <c r="M59" s="904"/>
      <c r="N59" s="296">
        <f>K59*L59</f>
        <v>1706.9</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1706.9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133"/>
    </row>
    <row r="76" spans="1:15" ht="15" thickBot="1">
      <c r="B76" s="905" t="s">
        <v>1037</v>
      </c>
      <c r="C76" s="859"/>
      <c r="D76" s="859"/>
      <c r="E76" s="859"/>
      <c r="F76" s="859"/>
      <c r="G76" s="859"/>
      <c r="H76" s="859"/>
      <c r="I76" s="859"/>
      <c r="J76" s="859"/>
      <c r="K76" s="859"/>
      <c r="L76" s="859"/>
      <c r="M76" s="860"/>
      <c r="N76" s="469">
        <f>SUM(N70:N75)</f>
        <v>1215.8858382404762</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17775.565147276116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3555.1130294552236</v>
      </c>
      <c r="M83" s="852"/>
      <c r="N83" s="57"/>
    </row>
    <row r="84" spans="1:14">
      <c r="B84" s="95" t="s">
        <v>1057</v>
      </c>
      <c r="C84" s="96"/>
      <c r="D84" s="96"/>
      <c r="E84" s="96"/>
      <c r="F84" s="96"/>
      <c r="G84" s="96"/>
      <c r="H84" s="96"/>
      <c r="I84" s="93"/>
      <c r="J84" s="94"/>
      <c r="K84" s="313">
        <v>0.05</v>
      </c>
      <c r="L84" s="851">
        <f>N78*K84</f>
        <v>888.77825736380589</v>
      </c>
      <c r="M84" s="852"/>
      <c r="N84" s="57"/>
    </row>
    <row r="85" spans="1:14" ht="15" thickBot="1">
      <c r="B85" s="97" t="s">
        <v>1058</v>
      </c>
      <c r="C85" s="98"/>
      <c r="D85" s="98"/>
      <c r="E85" s="98"/>
      <c r="F85" s="98"/>
      <c r="G85" s="98"/>
      <c r="H85" s="98"/>
      <c r="I85" s="99"/>
      <c r="J85" s="100"/>
      <c r="K85" s="314">
        <v>0.05</v>
      </c>
      <c r="L85" s="853">
        <f>N78*K85</f>
        <v>888.77825736380589</v>
      </c>
      <c r="M85" s="854"/>
      <c r="N85" s="57"/>
    </row>
    <row r="86" spans="1:14" ht="15" thickBot="1">
      <c r="B86" s="816" t="s">
        <v>1037</v>
      </c>
      <c r="C86" s="817"/>
      <c r="D86" s="817"/>
      <c r="E86" s="817"/>
      <c r="F86" s="817"/>
      <c r="G86" s="817"/>
      <c r="H86" s="817"/>
      <c r="I86" s="817"/>
      <c r="J86" s="817"/>
      <c r="K86" s="817"/>
      <c r="L86" s="817"/>
      <c r="M86" s="818"/>
      <c r="N86" s="58">
        <f>L83+L84+L85</f>
        <v>5332.6695441828351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23108.234691458951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28"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345">
        <v>2.5</v>
      </c>
      <c r="N36" s="281">
        <f>K36/M36</f>
        <v>3947.5583956568944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4330.5624347026442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564</v>
      </c>
      <c r="B48" s="49" t="str">
        <f>VLOOKUP(A48,MATERIALES!A5:D373,3,FALSE)</f>
        <v xml:space="preserve">Material seleccionado para Relleno
</v>
      </c>
      <c r="C48" s="290"/>
      <c r="D48" s="290"/>
      <c r="E48" s="290"/>
      <c r="F48" s="290"/>
      <c r="G48" s="290"/>
      <c r="H48" s="290"/>
      <c r="I48" s="277"/>
      <c r="J48" s="233" t="str">
        <f ca="1">VLOOKUP(A48,MATERIALES!A4:D640,2,FALSE)</f>
        <v>m3</v>
      </c>
      <c r="K48" s="291">
        <v>1.3</v>
      </c>
      <c r="L48" s="276"/>
      <c r="M48" s="411">
        <f>VLOOKUP(A48,MATERIALES!A5:D396,4,FALSE)</f>
        <v>16377.985534388115</v>
      </c>
      <c r="N48" s="281">
        <f>K48*M48</f>
        <v>21291.381194704551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22436.44292004966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1313</v>
      </c>
      <c r="M60" s="904"/>
      <c r="N60" s="296">
        <f>K60*L60</f>
        <v>1706.9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1706.9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36133.986135667306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7226.797227133462</v>
      </c>
      <c r="M84" s="852"/>
      <c r="N84" s="57"/>
    </row>
    <row r="85" spans="1:14">
      <c r="B85" s="95" t="s">
        <v>1057</v>
      </c>
      <c r="C85" s="96"/>
      <c r="D85" s="96"/>
      <c r="E85" s="96"/>
      <c r="F85" s="96"/>
      <c r="G85" s="96"/>
      <c r="H85" s="96"/>
      <c r="I85" s="93"/>
      <c r="J85" s="94"/>
      <c r="K85" s="313">
        <v>0.05</v>
      </c>
      <c r="L85" s="851">
        <f>N79*K85</f>
        <v>1806.6993067833655</v>
      </c>
      <c r="M85" s="852"/>
      <c r="N85" s="57"/>
    </row>
    <row r="86" spans="1:14" ht="15" thickBot="1">
      <c r="B86" s="97" t="s">
        <v>1058</v>
      </c>
      <c r="C86" s="98"/>
      <c r="D86" s="98"/>
      <c r="E86" s="98"/>
      <c r="F86" s="98"/>
      <c r="G86" s="98"/>
      <c r="H86" s="98"/>
      <c r="I86" s="99"/>
      <c r="J86" s="100"/>
      <c r="K86" s="314">
        <v>0.05</v>
      </c>
      <c r="L86" s="853">
        <f>N79*K86</f>
        <v>1806.6993067833655</v>
      </c>
      <c r="M86" s="854"/>
      <c r="N86" s="57"/>
    </row>
    <row r="87" spans="1:14" ht="15" thickBot="1">
      <c r="B87" s="816" t="s">
        <v>1037</v>
      </c>
      <c r="C87" s="817"/>
      <c r="D87" s="817"/>
      <c r="E87" s="817"/>
      <c r="F87" s="817"/>
      <c r="G87" s="817"/>
      <c r="H87" s="817"/>
      <c r="I87" s="817"/>
      <c r="J87" s="817"/>
      <c r="K87" s="817"/>
      <c r="L87" s="817"/>
      <c r="M87" s="818"/>
      <c r="N87" s="58">
        <f>L84+L85+L86</f>
        <v>10840.195840700191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46974.181976367501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topLeftCell="A22"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345">
        <v>2.5</v>
      </c>
      <c r="N36" s="281">
        <f>K36/M36</f>
        <v>3947.5583956568944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4330.5624347026442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554</v>
      </c>
      <c r="B48" s="49" t="str">
        <f>VLOOKUP(A48,MATERIALES!A5:D373,3,FALSE)</f>
        <v>Material de Recebo Para Relleno</v>
      </c>
      <c r="C48" s="290"/>
      <c r="D48" s="290"/>
      <c r="E48" s="290"/>
      <c r="F48" s="290"/>
      <c r="G48" s="290"/>
      <c r="H48" s="290"/>
      <c r="I48" s="277"/>
      <c r="J48" s="233" t="str">
        <f ca="1">VLOOKUP(A48,MATERIALES!A4:D640,2,FALSE)</f>
        <v>m3</v>
      </c>
      <c r="K48" s="291">
        <v>1.3</v>
      </c>
      <c r="L48" s="276"/>
      <c r="M48" s="411">
        <f>VLOOKUP(A48,MATERIALES!A5:D396,4,FALSE)</f>
        <v>15104.777965303736</v>
      </c>
      <c r="N48" s="281">
        <f>K48*M48</f>
        <v>19636.211354894858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20781.273080239967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1313</v>
      </c>
      <c r="M60" s="904"/>
      <c r="N60" s="296">
        <f>K60*L60</f>
        <v>1706.9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51"/>
    </row>
    <row r="66" spans="1:15" ht="15" thickBot="1">
      <c r="B66" s="905" t="s">
        <v>1037</v>
      </c>
      <c r="C66" s="859"/>
      <c r="D66" s="859"/>
      <c r="E66" s="859"/>
      <c r="F66" s="859"/>
      <c r="G66" s="859"/>
      <c r="H66" s="859"/>
      <c r="I66" s="859"/>
      <c r="J66" s="859"/>
      <c r="K66" s="859"/>
      <c r="L66" s="859"/>
      <c r="M66" s="860"/>
      <c r="N66" s="110">
        <f>N60+N61+N62+N63+N64</f>
        <v>1706.9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34478.816295857614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6895.7632591715228</v>
      </c>
      <c r="M84" s="852"/>
      <c r="N84" s="57"/>
    </row>
    <row r="85" spans="1:14">
      <c r="B85" s="95" t="s">
        <v>1057</v>
      </c>
      <c r="C85" s="96"/>
      <c r="D85" s="96"/>
      <c r="E85" s="96"/>
      <c r="F85" s="96"/>
      <c r="G85" s="96"/>
      <c r="H85" s="96"/>
      <c r="I85" s="93"/>
      <c r="J85" s="94"/>
      <c r="K85" s="313">
        <v>0.05</v>
      </c>
      <c r="L85" s="851">
        <f>N79*K85</f>
        <v>1723.9408147928807</v>
      </c>
      <c r="M85" s="852"/>
      <c r="N85" s="57"/>
    </row>
    <row r="86" spans="1:14" ht="15" thickBot="1">
      <c r="B86" s="97" t="s">
        <v>1058</v>
      </c>
      <c r="C86" s="98"/>
      <c r="D86" s="98"/>
      <c r="E86" s="98"/>
      <c r="F86" s="98"/>
      <c r="G86" s="98"/>
      <c r="H86" s="98"/>
      <c r="I86" s="99"/>
      <c r="J86" s="100"/>
      <c r="K86" s="314">
        <v>0.05</v>
      </c>
      <c r="L86" s="853">
        <f>N79*K86</f>
        <v>1723.9408147928807</v>
      </c>
      <c r="M86" s="854"/>
      <c r="N86" s="57"/>
    </row>
    <row r="87" spans="1:14" ht="15" thickBot="1">
      <c r="B87" s="816" t="s">
        <v>1037</v>
      </c>
      <c r="C87" s="817"/>
      <c r="D87" s="817"/>
      <c r="E87" s="817"/>
      <c r="F87" s="817"/>
      <c r="G87" s="817"/>
      <c r="H87" s="817"/>
      <c r="I87" s="817"/>
      <c r="J87" s="817"/>
      <c r="K87" s="817"/>
      <c r="L87" s="817"/>
      <c r="M87" s="818"/>
      <c r="N87" s="58">
        <f>L84+L85+L86</f>
        <v>10343.644888757284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44822.461184614898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345">
        <v>2.5</v>
      </c>
      <c r="N36" s="281">
        <f>K36/M36</f>
        <v>3947.5583956568944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4330.5624347026442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525</v>
      </c>
      <c r="B48" s="49" t="str">
        <f>VLOOKUP(A48,MATERIALES!A5:D373,3,FALSE)</f>
        <v>Material  Granular Tipo SBG</v>
      </c>
      <c r="C48" s="290"/>
      <c r="D48" s="290"/>
      <c r="E48" s="290"/>
      <c r="F48" s="290"/>
      <c r="G48" s="290"/>
      <c r="H48" s="290"/>
      <c r="I48" s="277"/>
      <c r="J48" s="233" t="str">
        <f ca="1">VLOOKUP(A48,MATERIALES!A4:D640,2,FALSE)</f>
        <v>m3</v>
      </c>
      <c r="K48" s="291">
        <v>1.3</v>
      </c>
      <c r="L48" s="276"/>
      <c r="M48" s="411">
        <f>VLOOKUP(A48,MATERIALES!A5:D396,4,FALSE)</f>
        <v>48278.661803035182</v>
      </c>
      <c r="N48" s="281">
        <f>K48*M48</f>
        <v>62762.260343945738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63907.322069290851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1313</v>
      </c>
      <c r="M60" s="904"/>
      <c r="N60" s="296">
        <f>K60*L60</f>
        <v>1706.9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1706.9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77604.86528490849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15520.973056981698</v>
      </c>
      <c r="M84" s="852"/>
      <c r="N84" s="57"/>
    </row>
    <row r="85" spans="1:14">
      <c r="B85" s="95" t="s">
        <v>1057</v>
      </c>
      <c r="C85" s="96"/>
      <c r="D85" s="96"/>
      <c r="E85" s="96"/>
      <c r="F85" s="96"/>
      <c r="G85" s="96"/>
      <c r="H85" s="96"/>
      <c r="I85" s="93"/>
      <c r="J85" s="94"/>
      <c r="K85" s="313">
        <v>0.05</v>
      </c>
      <c r="L85" s="851">
        <f>N79*K85</f>
        <v>3880.2432642454246</v>
      </c>
      <c r="M85" s="852"/>
      <c r="N85" s="57"/>
    </row>
    <row r="86" spans="1:14" ht="15" thickBot="1">
      <c r="B86" s="97" t="s">
        <v>1058</v>
      </c>
      <c r="C86" s="98"/>
      <c r="D86" s="98"/>
      <c r="E86" s="98"/>
      <c r="F86" s="98"/>
      <c r="G86" s="98"/>
      <c r="H86" s="98"/>
      <c r="I86" s="99"/>
      <c r="J86" s="100"/>
      <c r="K86" s="314">
        <v>0.05</v>
      </c>
      <c r="L86" s="853">
        <f>N79*K86</f>
        <v>3880.2432642454246</v>
      </c>
      <c r="M86" s="854"/>
      <c r="N86" s="57"/>
    </row>
    <row r="87" spans="1:14" ht="15" thickBot="1">
      <c r="B87" s="816" t="s">
        <v>1037</v>
      </c>
      <c r="C87" s="817"/>
      <c r="D87" s="817"/>
      <c r="E87" s="817"/>
      <c r="F87" s="817"/>
      <c r="G87" s="817"/>
      <c r="H87" s="817"/>
      <c r="I87" s="817"/>
      <c r="J87" s="817"/>
      <c r="K87" s="817"/>
      <c r="L87" s="817"/>
      <c r="M87" s="818"/>
      <c r="N87" s="58">
        <f>L84+L85+L86</f>
        <v>23281.459585472548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100886.32487038104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162</v>
      </c>
      <c r="B36" s="865" t="str">
        <f>VLOOKUP(A36,EQUIPOS!A6:D154,3,FALSE)</f>
        <v>Compactador manual (SALTARIN) Peso de operación (Kg.) 52, Fuerza de impacto por golpe (KN) 12.</v>
      </c>
      <c r="C36" s="866"/>
      <c r="D36" s="866"/>
      <c r="E36" s="866"/>
      <c r="F36" s="866"/>
      <c r="G36" s="866"/>
      <c r="H36" s="867"/>
      <c r="I36" s="276"/>
      <c r="J36" s="277"/>
      <c r="K36" s="278">
        <f>VLOOKUP(A36,EQUIPOS!A6:D163,4,FALSE)</f>
        <v>9868.8959891422364</v>
      </c>
      <c r="L36" s="279"/>
      <c r="M36" s="345">
        <v>2.5</v>
      </c>
      <c r="N36" s="281">
        <f>K36/M36</f>
        <v>3947.5583956568944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4330.5624347026442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4" t="s">
        <v>527</v>
      </c>
      <c r="B48" s="49" t="str">
        <f>VLOOKUP(A48,MATERIALES!A5:D373,3,FALSE)</f>
        <v>Material Granular Tipo  BG</v>
      </c>
      <c r="C48" s="290"/>
      <c r="D48" s="290"/>
      <c r="E48" s="290"/>
      <c r="F48" s="290"/>
      <c r="G48" s="290"/>
      <c r="H48" s="290"/>
      <c r="I48" s="277"/>
      <c r="J48" s="233" t="str">
        <f ca="1">VLOOKUP(A48,MATERIALES!A4:D640,2,FALSE)</f>
        <v>m3</v>
      </c>
      <c r="K48" s="291">
        <v>1.3</v>
      </c>
      <c r="L48" s="276"/>
      <c r="M48" s="411">
        <f>VLOOKUP(A48,MATERIALES!A5:D396,4,FALSE)</f>
        <v>52609.729088795604</v>
      </c>
      <c r="N48" s="281">
        <f>K48*M48</f>
        <v>68392.647815434291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69537.709540779397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1313</v>
      </c>
      <c r="M60" s="904"/>
      <c r="N60" s="296">
        <f>K60*L60</f>
        <v>1706.9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1706.9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83235.252756397036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16647.050551279408</v>
      </c>
      <c r="M84" s="852"/>
      <c r="N84" s="57"/>
    </row>
    <row r="85" spans="1:14">
      <c r="B85" s="95" t="s">
        <v>1057</v>
      </c>
      <c r="C85" s="96"/>
      <c r="D85" s="96"/>
      <c r="E85" s="96"/>
      <c r="F85" s="96"/>
      <c r="G85" s="96"/>
      <c r="H85" s="96"/>
      <c r="I85" s="93"/>
      <c r="J85" s="94"/>
      <c r="K85" s="313">
        <v>0.05</v>
      </c>
      <c r="L85" s="851">
        <f>N79*K85</f>
        <v>4161.762637819852</v>
      </c>
      <c r="M85" s="852"/>
      <c r="N85" s="57"/>
    </row>
    <row r="86" spans="1:14" ht="15" thickBot="1">
      <c r="B86" s="97" t="s">
        <v>1058</v>
      </c>
      <c r="C86" s="98"/>
      <c r="D86" s="98"/>
      <c r="E86" s="98"/>
      <c r="F86" s="98"/>
      <c r="G86" s="98"/>
      <c r="H86" s="98"/>
      <c r="I86" s="99"/>
      <c r="J86" s="100"/>
      <c r="K86" s="314">
        <v>0.05</v>
      </c>
      <c r="L86" s="853">
        <f>N79*K86</f>
        <v>4161.762637819852</v>
      </c>
      <c r="M86" s="854"/>
      <c r="N86" s="57"/>
    </row>
    <row r="87" spans="1:14" ht="15" thickBot="1">
      <c r="B87" s="816" t="s">
        <v>1037</v>
      </c>
      <c r="C87" s="817"/>
      <c r="D87" s="817"/>
      <c r="E87" s="817"/>
      <c r="F87" s="817"/>
      <c r="G87" s="817"/>
      <c r="H87" s="817"/>
      <c r="I87" s="817"/>
      <c r="J87" s="817"/>
      <c r="K87" s="817"/>
      <c r="L87" s="817"/>
      <c r="M87" s="818"/>
      <c r="N87" s="58">
        <f>L84+L85+L86</f>
        <v>24970.57582691911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108205.82858331615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383.00403904575001</v>
      </c>
      <c r="P41" s="112"/>
    </row>
    <row r="42" spans="1:16" ht="15" thickBot="1">
      <c r="B42" s="865"/>
      <c r="C42" s="866"/>
      <c r="D42" s="866"/>
      <c r="E42" s="866"/>
      <c r="F42" s="866"/>
      <c r="G42" s="866"/>
      <c r="H42" s="867"/>
      <c r="I42" s="875"/>
      <c r="J42" s="876"/>
      <c r="K42" s="47"/>
      <c r="L42" s="877"/>
      <c r="M42" s="878"/>
      <c r="N42" s="111"/>
    </row>
    <row r="43" spans="1:16" ht="1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4" t="s">
        <v>558</v>
      </c>
      <c r="B48" s="49" t="str">
        <f>VLOOKUP(A48,MATERIALES!A5:D373,3,FALSE)</f>
        <v>Material filtrante (6´´)</v>
      </c>
      <c r="C48" s="290"/>
      <c r="D48" s="290"/>
      <c r="E48" s="290"/>
      <c r="F48" s="290"/>
      <c r="G48" s="290"/>
      <c r="H48" s="290"/>
      <c r="I48" s="277"/>
      <c r="J48" s="233" t="str">
        <f ca="1">VLOOKUP(A48,MATERIALES!A4:D640,2,FALSE)</f>
        <v>m3</v>
      </c>
      <c r="K48" s="291">
        <v>1.3</v>
      </c>
      <c r="L48" s="276"/>
      <c r="M48" s="411">
        <f>VLOOKUP(A48,MATERIALES!A5:D396,4,FALSE)</f>
        <v>47688.41461701526</v>
      </c>
      <c r="N48" s="281">
        <f>K48*M48</f>
        <v>61994.939002119841</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61994.939002119841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1313</v>
      </c>
      <c r="M60" s="904"/>
      <c r="N60" s="296">
        <f>K60*L60</f>
        <v>1706.9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1706.9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71744.9238220806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14348.98476441612</v>
      </c>
      <c r="M84" s="852"/>
      <c r="N84" s="57"/>
    </row>
    <row r="85" spans="1:14">
      <c r="B85" s="95" t="s">
        <v>1057</v>
      </c>
      <c r="C85" s="96"/>
      <c r="D85" s="96"/>
      <c r="E85" s="96"/>
      <c r="F85" s="96"/>
      <c r="G85" s="96"/>
      <c r="H85" s="96"/>
      <c r="I85" s="93"/>
      <c r="J85" s="94"/>
      <c r="K85" s="313">
        <v>0.05</v>
      </c>
      <c r="L85" s="851">
        <f>N79*K85</f>
        <v>3587.24619110403</v>
      </c>
      <c r="M85" s="852"/>
      <c r="N85" s="57"/>
    </row>
    <row r="86" spans="1:14" ht="15" thickBot="1">
      <c r="B86" s="97" t="s">
        <v>1058</v>
      </c>
      <c r="C86" s="98"/>
      <c r="D86" s="98"/>
      <c r="E86" s="98"/>
      <c r="F86" s="98"/>
      <c r="G86" s="98"/>
      <c r="H86" s="98"/>
      <c r="I86" s="99"/>
      <c r="J86" s="100"/>
      <c r="K86" s="314">
        <v>0.05</v>
      </c>
      <c r="L86" s="853">
        <f>N79*K86</f>
        <v>3587.24619110403</v>
      </c>
      <c r="M86" s="854"/>
      <c r="N86" s="57"/>
    </row>
    <row r="87" spans="1:14" ht="15" thickBot="1">
      <c r="B87" s="816" t="s">
        <v>1037</v>
      </c>
      <c r="C87" s="817"/>
      <c r="D87" s="817"/>
      <c r="E87" s="817"/>
      <c r="F87" s="817"/>
      <c r="G87" s="817"/>
      <c r="H87" s="817"/>
      <c r="I87" s="817"/>
      <c r="J87" s="817"/>
      <c r="K87" s="817"/>
      <c r="L87" s="817"/>
      <c r="M87" s="818"/>
      <c r="N87" s="58">
        <f>L84+L85+L86</f>
        <v>21523.47714662418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93268.40096870478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383.00403904575001</v>
      </c>
      <c r="P41" s="112"/>
    </row>
    <row r="42" spans="1:16" ht="15" thickBot="1">
      <c r="B42" s="865"/>
      <c r="C42" s="866"/>
      <c r="D42" s="866"/>
      <c r="E42" s="866"/>
      <c r="F42" s="866"/>
      <c r="G42" s="866"/>
      <c r="H42" s="867"/>
      <c r="I42" s="875"/>
      <c r="J42" s="876"/>
      <c r="K42" s="47"/>
      <c r="L42" s="877"/>
      <c r="M42" s="878"/>
      <c r="N42" s="111"/>
    </row>
    <row r="43" spans="1:16" ht="1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4" t="s">
        <v>483</v>
      </c>
      <c r="B48" s="49" t="str">
        <f>VLOOKUP(A48,MATERIALES!A5:D373,3,FALSE)</f>
        <v>Gravilla</v>
      </c>
      <c r="C48" s="290"/>
      <c r="D48" s="290"/>
      <c r="E48" s="290"/>
      <c r="F48" s="290"/>
      <c r="G48" s="290"/>
      <c r="H48" s="290"/>
      <c r="I48" s="277"/>
      <c r="J48" s="233" t="str">
        <f ca="1">VLOOKUP(A48,MATERIALES!A4:D640,2,FALSE)</f>
        <v>m3</v>
      </c>
      <c r="K48" s="291">
        <v>1.3</v>
      </c>
      <c r="L48" s="276"/>
      <c r="M48" s="411">
        <f>VLOOKUP(A48,MATERIALES!A5:D396,4,FALSE)</f>
        <v>63564.781635130763</v>
      </c>
      <c r="N48" s="281">
        <f>K48*M48</f>
        <v>82634.216125669991</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82634.216125669991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1313</v>
      </c>
      <c r="M60" s="904"/>
      <c r="N60" s="296">
        <f>K60*L60</f>
        <v>1706.9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1706.9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92384.200945630728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18476.840189126146</v>
      </c>
      <c r="M84" s="852"/>
      <c r="N84" s="57"/>
    </row>
    <row r="85" spans="1:14">
      <c r="B85" s="95" t="s">
        <v>1057</v>
      </c>
      <c r="C85" s="96"/>
      <c r="D85" s="96"/>
      <c r="E85" s="96"/>
      <c r="F85" s="96"/>
      <c r="G85" s="96"/>
      <c r="H85" s="96"/>
      <c r="I85" s="93"/>
      <c r="J85" s="94"/>
      <c r="K85" s="313">
        <v>0.05</v>
      </c>
      <c r="L85" s="851">
        <f>N79*K85</f>
        <v>4619.2100472815364</v>
      </c>
      <c r="M85" s="852"/>
      <c r="N85" s="57"/>
    </row>
    <row r="86" spans="1:14" ht="15" thickBot="1">
      <c r="B86" s="97" t="s">
        <v>1058</v>
      </c>
      <c r="C86" s="98"/>
      <c r="D86" s="98"/>
      <c r="E86" s="98"/>
      <c r="F86" s="98"/>
      <c r="G86" s="98"/>
      <c r="H86" s="98"/>
      <c r="I86" s="99"/>
      <c r="J86" s="100"/>
      <c r="K86" s="314">
        <v>0.05</v>
      </c>
      <c r="L86" s="853">
        <f>N79*K86</f>
        <v>4619.2100472815364</v>
      </c>
      <c r="M86" s="854"/>
      <c r="N86" s="57"/>
    </row>
    <row r="87" spans="1:14" ht="15" thickBot="1">
      <c r="B87" s="816" t="s">
        <v>1037</v>
      </c>
      <c r="C87" s="817"/>
      <c r="D87" s="817"/>
      <c r="E87" s="817"/>
      <c r="F87" s="817"/>
      <c r="G87" s="817"/>
      <c r="H87" s="817"/>
      <c r="I87" s="817"/>
      <c r="J87" s="817"/>
      <c r="K87" s="817"/>
      <c r="L87" s="817"/>
      <c r="M87" s="818"/>
      <c r="N87" s="58">
        <f>L84+L85+L86</f>
        <v>27715.260283689218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120099.46122931995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topLeftCell="A22"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c r="B36" s="865"/>
      <c r="C36" s="866"/>
      <c r="D36" s="866"/>
      <c r="E36" s="866"/>
      <c r="F36" s="866"/>
      <c r="G36" s="866"/>
      <c r="H36" s="867"/>
      <c r="I36" s="276"/>
      <c r="J36" s="277"/>
      <c r="K36" s="278"/>
      <c r="L36" s="279"/>
      <c r="M36" s="345"/>
      <c r="N36" s="281"/>
      <c r="P36" s="112"/>
    </row>
    <row r="37" spans="1:16">
      <c r="A37" s="119"/>
      <c r="B37" s="865"/>
      <c r="C37" s="866"/>
      <c r="D37" s="866"/>
      <c r="E37" s="866"/>
      <c r="F37" s="866"/>
      <c r="G37" s="866"/>
      <c r="H37" s="867"/>
      <c r="I37" s="430"/>
      <c r="J37" s="431"/>
      <c r="K37" s="278"/>
      <c r="L37" s="344"/>
      <c r="M37" s="345"/>
      <c r="N37" s="281"/>
      <c r="P37" s="109"/>
    </row>
    <row r="38" spans="1:16">
      <c r="A38" s="119"/>
      <c r="B38" s="865"/>
      <c r="C38" s="866"/>
      <c r="D38" s="866"/>
      <c r="E38" s="866"/>
      <c r="F38" s="866"/>
      <c r="G38" s="866"/>
      <c r="H38" s="867"/>
      <c r="I38" s="337"/>
      <c r="J38" s="339"/>
      <c r="K38" s="278"/>
      <c r="L38" s="432"/>
      <c r="M38" s="433"/>
      <c r="N38" s="281"/>
      <c r="P38" s="112"/>
    </row>
    <row r="39" spans="1:16">
      <c r="B39" s="865"/>
      <c r="C39" s="866"/>
      <c r="D39" s="866"/>
      <c r="E39" s="866"/>
      <c r="F39" s="866"/>
      <c r="G39" s="866"/>
      <c r="H39" s="867"/>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3" t="s">
        <v>1036</v>
      </c>
      <c r="C41" s="874"/>
      <c r="D41" s="874"/>
      <c r="E41" s="44"/>
      <c r="F41" s="45"/>
      <c r="G41" s="45"/>
      <c r="H41" s="46"/>
      <c r="I41" s="42"/>
      <c r="J41" s="43"/>
      <c r="K41" s="288"/>
      <c r="L41" s="285"/>
      <c r="M41" s="410">
        <v>0.05</v>
      </c>
      <c r="N41" s="353">
        <f>N77*M41</f>
        <v>255.33602603049999</v>
      </c>
      <c r="P41" s="112"/>
    </row>
    <row r="42" spans="1:16" ht="15" thickBot="1">
      <c r="B42" s="865"/>
      <c r="C42" s="866"/>
      <c r="D42" s="866"/>
      <c r="E42" s="866"/>
      <c r="F42" s="866"/>
      <c r="G42" s="866"/>
      <c r="H42" s="867"/>
      <c r="I42" s="875"/>
      <c r="J42" s="876"/>
      <c r="K42" s="47"/>
      <c r="L42" s="877"/>
      <c r="M42" s="878"/>
      <c r="N42" s="111"/>
    </row>
    <row r="43" spans="1:16" ht="15" thickBot="1">
      <c r="B43" s="816" t="s">
        <v>1037</v>
      </c>
      <c r="C43" s="817"/>
      <c r="D43" s="817"/>
      <c r="E43" s="817"/>
      <c r="F43" s="817"/>
      <c r="G43" s="817"/>
      <c r="H43" s="817"/>
      <c r="I43" s="817"/>
      <c r="J43" s="817"/>
      <c r="K43" s="817"/>
      <c r="L43" s="817"/>
      <c r="M43" s="818"/>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1" t="s">
        <v>1028</v>
      </c>
      <c r="C47" s="862"/>
      <c r="D47" s="862"/>
      <c r="E47" s="862"/>
      <c r="F47" s="862"/>
      <c r="G47" s="862"/>
      <c r="H47" s="862"/>
      <c r="I47" s="896"/>
      <c r="J47" s="324" t="s">
        <v>1029</v>
      </c>
      <c r="K47" s="91" t="s">
        <v>1030</v>
      </c>
      <c r="L47" s="897" t="s">
        <v>1039</v>
      </c>
      <c r="M47" s="896"/>
      <c r="N47" s="92" t="s">
        <v>1035</v>
      </c>
    </row>
    <row r="48" spans="1:16">
      <c r="A48" s="167" t="s">
        <v>873</v>
      </c>
      <c r="B48" s="49" t="str">
        <f>VLOOKUP(A48,MATERIALES!A5:D373,3,FALSE)</f>
        <v>Arena lavada</v>
      </c>
      <c r="C48" s="290"/>
      <c r="D48" s="290"/>
      <c r="E48" s="290"/>
      <c r="F48" s="290"/>
      <c r="G48" s="290"/>
      <c r="H48" s="290"/>
      <c r="I48" s="277"/>
      <c r="J48" s="233" t="str">
        <f ca="1">VLOOKUP(A48,MATERIALES!A4:D640,2,FALSE)</f>
        <v>m3</v>
      </c>
      <c r="K48" s="291">
        <v>1.3</v>
      </c>
      <c r="L48" s="276"/>
      <c r="M48" s="411">
        <f>VLOOKUP(A48,MATERIALES!A5:D396,4,FALSE)</f>
        <v>44960.44647038223</v>
      </c>
      <c r="N48" s="281">
        <f>K48*M48</f>
        <v>58448.5804114969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58448.5804114969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3">
        <f>VLOOKUP(A60,TRANSPORTE!A5:D117,4,FALSE)</f>
        <v>1313</v>
      </c>
      <c r="M60" s="904"/>
      <c r="N60" s="296">
        <f>K60*L60</f>
        <v>1706.9</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1706.9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5106.7205206099998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65517.536958137396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13103.50739162748</v>
      </c>
      <c r="M84" s="852"/>
      <c r="N84" s="57"/>
    </row>
    <row r="85" spans="1:14">
      <c r="B85" s="95" t="s">
        <v>1057</v>
      </c>
      <c r="C85" s="96"/>
      <c r="D85" s="96"/>
      <c r="E85" s="96"/>
      <c r="F85" s="96"/>
      <c r="G85" s="96"/>
      <c r="H85" s="96"/>
      <c r="I85" s="93"/>
      <c r="J85" s="94"/>
      <c r="K85" s="313">
        <v>0.05</v>
      </c>
      <c r="L85" s="851">
        <f>N79*K85</f>
        <v>3275.8768479068699</v>
      </c>
      <c r="M85" s="852"/>
      <c r="N85" s="57"/>
    </row>
    <row r="86" spans="1:14" ht="15" thickBot="1">
      <c r="B86" s="97" t="s">
        <v>1058</v>
      </c>
      <c r="C86" s="98"/>
      <c r="D86" s="98"/>
      <c r="E86" s="98"/>
      <c r="F86" s="98"/>
      <c r="G86" s="98"/>
      <c r="H86" s="98"/>
      <c r="I86" s="99"/>
      <c r="J86" s="100"/>
      <c r="K86" s="314">
        <v>0.05</v>
      </c>
      <c r="L86" s="853">
        <f>N79*K86</f>
        <v>3275.8768479068699</v>
      </c>
      <c r="M86" s="854"/>
      <c r="N86" s="57"/>
    </row>
    <row r="87" spans="1:14" ht="15" thickBot="1">
      <c r="B87" s="816" t="s">
        <v>1037</v>
      </c>
      <c r="C87" s="817"/>
      <c r="D87" s="817"/>
      <c r="E87" s="817"/>
      <c r="F87" s="817"/>
      <c r="G87" s="817"/>
      <c r="H87" s="817"/>
      <c r="I87" s="817"/>
      <c r="J87" s="817"/>
      <c r="K87" s="817"/>
      <c r="L87" s="817"/>
      <c r="M87" s="818"/>
      <c r="N87" s="58">
        <f>L84+L85+L86</f>
        <v>19655.26108744122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85172.798045578616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4" zoomScale="77" zoomScaleNormal="77" workbookViewId="0">
      <selection activeCell="B47" sqref="B47"/>
    </sheetView>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228</v>
      </c>
      <c r="B36" s="865" t="str">
        <f>VLOOKUP(A36,EQUIPOS!A6:D154,3,FALSE)</f>
        <v xml:space="preserve">Formaleta metálica (concreto hidráulico)
</v>
      </c>
      <c r="C36" s="866"/>
      <c r="D36" s="866"/>
      <c r="E36" s="866"/>
      <c r="F36" s="866"/>
      <c r="G36" s="866"/>
      <c r="H36" s="867"/>
      <c r="I36" s="276"/>
      <c r="J36" s="277"/>
      <c r="K36" s="278">
        <f>VLOOKUP(A36,EQUIPOS!A6:D163,4,FALSE)</f>
        <v>3816.7643781318111</v>
      </c>
      <c r="L36" s="279"/>
      <c r="M36" s="280">
        <v>2</v>
      </c>
      <c r="N36" s="281">
        <f>K36/M36</f>
        <v>1908.3821890659055</v>
      </c>
    </row>
    <row r="37" spans="1:14">
      <c r="A37" s="119" t="s">
        <v>282</v>
      </c>
      <c r="B37" s="865" t="str">
        <f>VLOOKUP(A37,EQUIPOS!A7:D154,3,FALSE)</f>
        <v>Piloteadora potencia 250KW, RPM 1800, fuerza elevadora 200KN</v>
      </c>
      <c r="C37" s="866"/>
      <c r="D37" s="866"/>
      <c r="E37" s="866"/>
      <c r="F37" s="866"/>
      <c r="G37" s="866"/>
      <c r="H37" s="867"/>
      <c r="I37" s="430"/>
      <c r="J37" s="431"/>
      <c r="K37" s="278">
        <f>VLOOKUP(A37,EQUIPOS!A7:D164,4,FALSE)</f>
        <v>364631.55475551513</v>
      </c>
      <c r="L37" s="344"/>
      <c r="M37" s="345">
        <v>4</v>
      </c>
      <c r="N37" s="281">
        <f>K37/M37</f>
        <v>91157.888688878782</v>
      </c>
    </row>
    <row r="38" spans="1:14">
      <c r="A38" s="119" t="s">
        <v>363</v>
      </c>
      <c r="B38" s="865" t="str">
        <f>VLOOKUP(A38,EQUIPOS!A8:D154,3,FALSE)</f>
        <v>Vibrador de concreto, Motor de 3 hp a 18.000 rpm Mangueras de 4 mt</v>
      </c>
      <c r="C38" s="866"/>
      <c r="D38" s="866"/>
      <c r="E38" s="866"/>
      <c r="F38" s="866"/>
      <c r="G38" s="866"/>
      <c r="H38" s="867"/>
      <c r="I38" s="337"/>
      <c r="J38" s="339"/>
      <c r="K38" s="278">
        <f>VLOOKUP(A38,EQUIPOS!A8:D165,4,FALSE)</f>
        <v>7017.1330980817947</v>
      </c>
      <c r="L38" s="432"/>
      <c r="M38" s="433">
        <v>2</v>
      </c>
      <c r="N38" s="281">
        <f>K38/M38</f>
        <v>3508.5665490408974</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0.1</v>
      </c>
      <c r="N40" s="353">
        <f>N76*M40</f>
        <v>1174.5457360179728</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97749.383163003557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67" t="s">
        <v>812</v>
      </c>
      <c r="B47" s="49" t="str">
        <f>VLOOKUP(A47,MATERIALES!A5:D373,3,FALSE)</f>
        <v>Acero PDR-60</v>
      </c>
      <c r="C47" s="290"/>
      <c r="D47" s="290"/>
      <c r="E47" s="290"/>
      <c r="F47" s="290"/>
      <c r="G47" s="290"/>
      <c r="H47" s="290"/>
      <c r="I47" s="277"/>
      <c r="J47" s="233" t="str">
        <f ca="1">VLOOKUP(A47,MATERIALES!A3:D639,2,FALSE)</f>
        <v>kg</v>
      </c>
      <c r="K47" s="416">
        <v>11.875220230569418</v>
      </c>
      <c r="L47" s="276"/>
      <c r="M47" s="411">
        <f>VLOOKUP(A47,MATERIALES!A5:D396,4,FALSE)</f>
        <v>2171.6854923598275</v>
      </c>
      <c r="N47" s="281">
        <f>K47*M47</f>
        <v>25789.243493305534</v>
      </c>
    </row>
    <row r="48" spans="1:14">
      <c r="A48" s="167" t="s">
        <v>816</v>
      </c>
      <c r="B48" s="49" t="str">
        <f>VLOOKUP(A48,MATERIALES!A6:D373,3,FALSE)</f>
        <v>Aditivo curador</v>
      </c>
      <c r="C48" s="434"/>
      <c r="D48" s="434"/>
      <c r="E48" s="434"/>
      <c r="F48" s="434"/>
      <c r="G48" s="434"/>
      <c r="H48" s="434"/>
      <c r="I48" s="434"/>
      <c r="J48" s="320" t="str">
        <f ca="1">VLOOKUP(A48,MATERIALES!A4:D640,2,FALSE)</f>
        <v>kg</v>
      </c>
      <c r="K48" s="406">
        <v>0.5</v>
      </c>
      <c r="L48" s="430"/>
      <c r="M48" s="411">
        <f>VLOOKUP(A48,MATERIALES!A6:D397,4,FALSE)</f>
        <v>4719.2072093656461</v>
      </c>
      <c r="N48" s="281">
        <f>K48*M48</f>
        <v>2359.6036046828231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3735.8934323538906</v>
      </c>
      <c r="N49" s="281">
        <f>K49*M49</f>
        <v>1867.9467161769453</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476417.4014336454</v>
      </c>
      <c r="N50" s="281">
        <f>K50*M50</f>
        <v>62861.795152223756</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6" t="s">
        <v>1037</v>
      </c>
      <c r="C54" s="817"/>
      <c r="D54" s="817"/>
      <c r="E54" s="817"/>
      <c r="F54" s="817"/>
      <c r="G54" s="817"/>
      <c r="H54" s="817"/>
      <c r="I54" s="817"/>
      <c r="J54" s="817"/>
      <c r="K54" s="817"/>
      <c r="L54" s="817"/>
      <c r="M54" s="818"/>
      <c r="N54" s="403">
        <f>SUM(N47:N53)</f>
        <v>92878.588966389056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3">
        <f>VLOOKUP(A59,TRANSPORTE!A5:D117,4,FALSE)</f>
        <v>53.739686336201252</v>
      </c>
      <c r="M59" s="904"/>
      <c r="N59" s="296">
        <f>K59*L59</f>
        <v>2.6869843168100629</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2.6869843168100629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11745.457360179727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202376.11647388915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40475.223294777832</v>
      </c>
      <c r="M83" s="852"/>
      <c r="N83" s="57"/>
    </row>
    <row r="84" spans="1:14">
      <c r="B84" s="95" t="s">
        <v>1057</v>
      </c>
      <c r="C84" s="96"/>
      <c r="D84" s="96"/>
      <c r="E84" s="96"/>
      <c r="F84" s="96"/>
      <c r="G84" s="96"/>
      <c r="H84" s="96"/>
      <c r="I84" s="93"/>
      <c r="J84" s="94"/>
      <c r="K84" s="313">
        <v>0.05</v>
      </c>
      <c r="L84" s="851">
        <f>N78*K84</f>
        <v>10118.805823694458</v>
      </c>
      <c r="M84" s="852"/>
      <c r="N84" s="57"/>
    </row>
    <row r="85" spans="1:14" ht="15" thickBot="1">
      <c r="B85" s="97" t="s">
        <v>1058</v>
      </c>
      <c r="C85" s="98"/>
      <c r="D85" s="98"/>
      <c r="E85" s="98"/>
      <c r="F85" s="98"/>
      <c r="G85" s="98"/>
      <c r="H85" s="98"/>
      <c r="I85" s="99"/>
      <c r="J85" s="100"/>
      <c r="K85" s="314">
        <v>0.05</v>
      </c>
      <c r="L85" s="853">
        <f>N78*K85</f>
        <v>10118.805823694458</v>
      </c>
      <c r="M85" s="854"/>
      <c r="N85" s="57"/>
    </row>
    <row r="86" spans="1:14" ht="15" thickBot="1">
      <c r="B86" s="816" t="s">
        <v>1037</v>
      </c>
      <c r="C86" s="817"/>
      <c r="D86" s="817"/>
      <c r="E86" s="817"/>
      <c r="F86" s="817"/>
      <c r="G86" s="817"/>
      <c r="H86" s="817"/>
      <c r="I86" s="817"/>
      <c r="J86" s="817"/>
      <c r="K86" s="817"/>
      <c r="L86" s="817"/>
      <c r="M86" s="818"/>
      <c r="N86" s="58">
        <f>L83+L84+L85</f>
        <v>60712.834942166744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263088.9514160559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15" customHeight="1">
      <c r="B107" s="963" t="s">
        <v>2325</v>
      </c>
      <c r="C107" s="964"/>
      <c r="D107" s="964"/>
      <c r="E107" s="964"/>
      <c r="F107" s="964"/>
      <c r="G107" s="964"/>
      <c r="H107" s="964"/>
      <c r="I107" s="964"/>
      <c r="J107" s="964"/>
      <c r="K107" s="964"/>
      <c r="L107" s="964"/>
      <c r="M107" s="964"/>
      <c r="N107" s="965"/>
    </row>
    <row r="108" spans="2:14" ht="30.75" customHeight="1">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9"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228</v>
      </c>
      <c r="B36" s="865" t="str">
        <f>VLOOKUP(A36,EQUIPOS!A6:D154,3,FALSE)</f>
        <v xml:space="preserve">Formaleta metálica (concreto hidráulico)
</v>
      </c>
      <c r="C36" s="866"/>
      <c r="D36" s="866"/>
      <c r="E36" s="866"/>
      <c r="F36" s="866"/>
      <c r="G36" s="866"/>
      <c r="H36" s="867"/>
      <c r="I36" s="276"/>
      <c r="J36" s="277"/>
      <c r="K36" s="278">
        <f>VLOOKUP(A36,EQUIPOS!A6:D163,4,FALSE)</f>
        <v>3816.7643781318111</v>
      </c>
      <c r="L36" s="279"/>
      <c r="M36" s="280">
        <v>2</v>
      </c>
      <c r="N36" s="281">
        <f>K36/M36</f>
        <v>1908.3821890659055</v>
      </c>
    </row>
    <row r="37" spans="1:14">
      <c r="A37" s="119" t="s">
        <v>282</v>
      </c>
      <c r="B37" s="865" t="str">
        <f>VLOOKUP(A37,EQUIPOS!A7:D154,3,FALSE)</f>
        <v>Piloteadora potencia 250KW, RPM 1800, fuerza elevadora 200KN</v>
      </c>
      <c r="C37" s="866"/>
      <c r="D37" s="866"/>
      <c r="E37" s="866"/>
      <c r="F37" s="866"/>
      <c r="G37" s="866"/>
      <c r="H37" s="867"/>
      <c r="I37" s="430"/>
      <c r="J37" s="431"/>
      <c r="K37" s="278">
        <f>VLOOKUP(A37,EQUIPOS!A7:D164,4,FALSE)</f>
        <v>364631.55475551513</v>
      </c>
      <c r="L37" s="344"/>
      <c r="M37" s="345">
        <v>4</v>
      </c>
      <c r="N37" s="281">
        <f>K37/M37</f>
        <v>91157.888688878782</v>
      </c>
    </row>
    <row r="38" spans="1:14">
      <c r="A38" s="119" t="s">
        <v>363</v>
      </c>
      <c r="B38" s="865" t="str">
        <f>VLOOKUP(A38,EQUIPOS!A8:D154,3,FALSE)</f>
        <v>Vibrador de concreto, Motor de 3 hp a 18.000 rpm Mangueras de 4 mt</v>
      </c>
      <c r="C38" s="866"/>
      <c r="D38" s="866"/>
      <c r="E38" s="866"/>
      <c r="F38" s="866"/>
      <c r="G38" s="866"/>
      <c r="H38" s="867"/>
      <c r="I38" s="337"/>
      <c r="J38" s="339"/>
      <c r="K38" s="278">
        <f>VLOOKUP(A38,EQUIPOS!A8:D165,4,FALSE)</f>
        <v>7017.1330980817947</v>
      </c>
      <c r="L38" s="432"/>
      <c r="M38" s="433">
        <v>2</v>
      </c>
      <c r="N38" s="281">
        <f>K38/M38</f>
        <v>3508.5665490408974</v>
      </c>
    </row>
    <row r="39" spans="1:14">
      <c r="B39" s="865"/>
      <c r="C39" s="866"/>
      <c r="D39" s="866"/>
      <c r="E39" s="872"/>
      <c r="F39" s="866"/>
      <c r="G39" s="866"/>
      <c r="H39" s="867"/>
      <c r="I39" s="42"/>
      <c r="J39" s="43"/>
      <c r="K39" s="283"/>
      <c r="L39" s="285"/>
      <c r="M39" s="286"/>
      <c r="N39" s="287"/>
    </row>
    <row r="40" spans="1:14">
      <c r="B40" s="873" t="s">
        <v>1036</v>
      </c>
      <c r="C40" s="874"/>
      <c r="D40" s="874"/>
      <c r="E40" s="44"/>
      <c r="F40" s="45"/>
      <c r="G40" s="45"/>
      <c r="H40" s="46"/>
      <c r="I40" s="42"/>
      <c r="J40" s="43"/>
      <c r="K40" s="288"/>
      <c r="L40" s="285"/>
      <c r="M40" s="410">
        <v>0.1</v>
      </c>
      <c r="N40" s="353">
        <f>N76*M40</f>
        <v>1174.5457360179728</v>
      </c>
    </row>
    <row r="41" spans="1:14" ht="15" thickBot="1">
      <c r="B41" s="865"/>
      <c r="C41" s="866"/>
      <c r="D41" s="866"/>
      <c r="E41" s="866"/>
      <c r="F41" s="866"/>
      <c r="G41" s="866"/>
      <c r="H41" s="867"/>
      <c r="I41" s="875"/>
      <c r="J41" s="876"/>
      <c r="K41" s="47"/>
      <c r="L41" s="877"/>
      <c r="M41" s="878"/>
      <c r="N41" s="111"/>
    </row>
    <row r="42" spans="1:14" ht="15" thickBot="1">
      <c r="B42" s="816" t="s">
        <v>1037</v>
      </c>
      <c r="C42" s="817"/>
      <c r="D42" s="817"/>
      <c r="E42" s="817"/>
      <c r="F42" s="817"/>
      <c r="G42" s="817"/>
      <c r="H42" s="817"/>
      <c r="I42" s="817"/>
      <c r="J42" s="817"/>
      <c r="K42" s="817"/>
      <c r="L42" s="817"/>
      <c r="M42" s="818"/>
      <c r="N42" s="403">
        <f>SUM(N36:N41)</f>
        <v>97749.383163003557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1" t="s">
        <v>1028</v>
      </c>
      <c r="C46" s="862"/>
      <c r="D46" s="862"/>
      <c r="E46" s="862"/>
      <c r="F46" s="862"/>
      <c r="G46" s="862"/>
      <c r="H46" s="862"/>
      <c r="I46" s="896"/>
      <c r="J46" s="324" t="s">
        <v>1029</v>
      </c>
      <c r="K46" s="91" t="s">
        <v>1030</v>
      </c>
      <c r="L46" s="897" t="s">
        <v>1039</v>
      </c>
      <c r="M46" s="896"/>
      <c r="N46" s="92" t="s">
        <v>1035</v>
      </c>
    </row>
    <row r="47" spans="1:14">
      <c r="A47" s="167" t="s">
        <v>812</v>
      </c>
      <c r="B47" s="49" t="str">
        <f>VLOOKUP(A47,MATERIALES!A5:D373,3,FALSE)</f>
        <v>Acero PDR-60</v>
      </c>
      <c r="C47" s="290"/>
      <c r="D47" s="290"/>
      <c r="E47" s="290"/>
      <c r="F47" s="290"/>
      <c r="G47" s="290"/>
      <c r="H47" s="290"/>
      <c r="I47" s="277"/>
      <c r="J47" s="233" t="str">
        <f ca="1">VLOOKUP(A47,MATERIALES!A3:D639,2,FALSE)</f>
        <v>kg</v>
      </c>
      <c r="K47" s="416">
        <v>11.875220230569418</v>
      </c>
      <c r="L47" s="276"/>
      <c r="M47" s="411">
        <f>VLOOKUP(A47,MATERIALES!A5:D396,4,FALSE)</f>
        <v>2171.6854923598275</v>
      </c>
      <c r="N47" s="281">
        <f>K47*M47</f>
        <v>25789.243493305534</v>
      </c>
    </row>
    <row r="48" spans="1:14">
      <c r="A48" s="167" t="s">
        <v>816</v>
      </c>
      <c r="B48" s="49" t="str">
        <f>VLOOKUP(A48,MATERIALES!A6:D373,3,FALSE)</f>
        <v>Aditivo curador</v>
      </c>
      <c r="C48" s="434"/>
      <c r="D48" s="434"/>
      <c r="E48" s="434"/>
      <c r="F48" s="434"/>
      <c r="G48" s="434"/>
      <c r="H48" s="434"/>
      <c r="I48" s="434"/>
      <c r="J48" s="320" t="str">
        <f ca="1">VLOOKUP(A48,MATERIALES!A4:D640,2,FALSE)</f>
        <v>kg</v>
      </c>
      <c r="K48" s="406">
        <v>0.5</v>
      </c>
      <c r="L48" s="430"/>
      <c r="M48" s="411">
        <f>VLOOKUP(A48,MATERIALES!A6:D397,4,FALSE)</f>
        <v>4719.2072093656461</v>
      </c>
      <c r="N48" s="281">
        <f>K48*M48</f>
        <v>2359.6036046828231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3735.8934323538906</v>
      </c>
      <c r="N49" s="281">
        <f>K49*M49</f>
        <v>1867.9467161769453</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476417.4014336454</v>
      </c>
      <c r="N50" s="281">
        <f>K50*M50</f>
        <v>62861.795152223756</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6" t="s">
        <v>1037</v>
      </c>
      <c r="C54" s="817"/>
      <c r="D54" s="817"/>
      <c r="E54" s="817"/>
      <c r="F54" s="817"/>
      <c r="G54" s="817"/>
      <c r="H54" s="817"/>
      <c r="I54" s="817"/>
      <c r="J54" s="817"/>
      <c r="K54" s="817"/>
      <c r="L54" s="817"/>
      <c r="M54" s="818"/>
      <c r="N54" s="403">
        <f>SUM(N47:N53)</f>
        <v>92878.588966389056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3">
        <f>VLOOKUP(A59,TRANSPORTE!A5:D117,4,FALSE)</f>
        <v>53.739686336201252</v>
      </c>
      <c r="M59" s="904"/>
      <c r="N59" s="296">
        <f>K59*L59</f>
        <v>2.6869843168100629</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4"/>
      <c r="M64" s="895"/>
      <c r="N64" s="133"/>
    </row>
    <row r="65" spans="1:15" ht="15" thickBot="1">
      <c r="B65" s="905" t="s">
        <v>1037</v>
      </c>
      <c r="C65" s="859"/>
      <c r="D65" s="859"/>
      <c r="E65" s="859"/>
      <c r="F65" s="859"/>
      <c r="G65" s="859"/>
      <c r="H65" s="859"/>
      <c r="I65" s="859"/>
      <c r="J65" s="859"/>
      <c r="K65" s="859"/>
      <c r="L65" s="859"/>
      <c r="M65" s="860"/>
      <c r="N65" s="110">
        <f>N59+N60+N61+N62+N63</f>
        <v>2.6869843168100629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858"/>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2"/>
      <c r="C75" s="893"/>
      <c r="D75" s="893"/>
      <c r="E75" s="893"/>
      <c r="F75" s="893"/>
      <c r="G75" s="893"/>
      <c r="H75" s="893"/>
      <c r="I75" s="132"/>
      <c r="J75" s="132"/>
      <c r="K75" s="132"/>
      <c r="L75" s="906"/>
      <c r="M75" s="906"/>
      <c r="N75" s="51"/>
    </row>
    <row r="76" spans="1:15" ht="15" thickBot="1">
      <c r="B76" s="905" t="s">
        <v>1037</v>
      </c>
      <c r="C76" s="859"/>
      <c r="D76" s="859"/>
      <c r="E76" s="859"/>
      <c r="F76" s="859"/>
      <c r="G76" s="859"/>
      <c r="H76" s="859"/>
      <c r="I76" s="859"/>
      <c r="J76" s="859"/>
      <c r="K76" s="859"/>
      <c r="L76" s="859"/>
      <c r="M76" s="860"/>
      <c r="N76" s="310">
        <f>SUM(N70:N75)</f>
        <v>11745.457360179727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N42+N54+N65+N76</f>
        <v>202376.11647388915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40475.223294777832</v>
      </c>
      <c r="M83" s="852"/>
      <c r="N83" s="57"/>
    </row>
    <row r="84" spans="1:14">
      <c r="B84" s="95" t="s">
        <v>1057</v>
      </c>
      <c r="C84" s="96"/>
      <c r="D84" s="96"/>
      <c r="E84" s="96"/>
      <c r="F84" s="96"/>
      <c r="G84" s="96"/>
      <c r="H84" s="96"/>
      <c r="I84" s="93"/>
      <c r="J84" s="94"/>
      <c r="K84" s="313">
        <v>0.05</v>
      </c>
      <c r="L84" s="851">
        <f>N78*K84</f>
        <v>10118.805823694458</v>
      </c>
      <c r="M84" s="852"/>
      <c r="N84" s="57"/>
    </row>
    <row r="85" spans="1:14" ht="15" thickBot="1">
      <c r="B85" s="97" t="s">
        <v>1058</v>
      </c>
      <c r="C85" s="98"/>
      <c r="D85" s="98"/>
      <c r="E85" s="98"/>
      <c r="F85" s="98"/>
      <c r="G85" s="98"/>
      <c r="H85" s="98"/>
      <c r="I85" s="99"/>
      <c r="J85" s="100"/>
      <c r="K85" s="314">
        <v>0.05</v>
      </c>
      <c r="L85" s="853">
        <f>N78*K85</f>
        <v>10118.805823694458</v>
      </c>
      <c r="M85" s="854"/>
      <c r="N85" s="57"/>
    </row>
    <row r="86" spans="1:14" ht="15" thickBot="1">
      <c r="B86" s="816" t="s">
        <v>1037</v>
      </c>
      <c r="C86" s="817"/>
      <c r="D86" s="817"/>
      <c r="E86" s="817"/>
      <c r="F86" s="817"/>
      <c r="G86" s="817"/>
      <c r="H86" s="817"/>
      <c r="I86" s="817"/>
      <c r="J86" s="817"/>
      <c r="K86" s="817"/>
      <c r="L86" s="817"/>
      <c r="M86" s="818"/>
      <c r="N86" s="58">
        <f>L83+L84+L85</f>
        <v>60712.834942166744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263088.9514160559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25"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243</v>
      </c>
      <c r="B36" s="865" t="str">
        <f>VLOOKUP(A36,EQUIPOS!A6:D154,3,FALSE)</f>
        <v>Grúa 10 ton</v>
      </c>
      <c r="C36" s="866"/>
      <c r="D36" s="866"/>
      <c r="E36" s="866"/>
      <c r="F36" s="866"/>
      <c r="G36" s="866"/>
      <c r="H36" s="867"/>
      <c r="I36" s="276"/>
      <c r="J36" s="277"/>
      <c r="K36" s="278">
        <f>VLOOKUP(A36,EQUIPOS!A6:D163,4,FALSE)</f>
        <v>183721.30293159606</v>
      </c>
      <c r="L36" s="279"/>
      <c r="M36" s="280">
        <v>0.158</v>
      </c>
      <c r="N36" s="281">
        <f t="shared" ref="N36:N44" si="0">K36/M36</f>
        <v>1162793.0565290889</v>
      </c>
    </row>
    <row r="37" spans="1:14">
      <c r="A37" s="119" t="s">
        <v>121</v>
      </c>
      <c r="B37" s="865" t="str">
        <f>VLOOKUP(A37,EQUIPOS!A7:D154,3,FALSE)</f>
        <v>Bomba eléctrica para accionar la celda</v>
      </c>
      <c r="C37" s="866"/>
      <c r="D37" s="866"/>
      <c r="E37" s="866"/>
      <c r="F37" s="866"/>
      <c r="G37" s="866"/>
      <c r="H37" s="867"/>
      <c r="I37" s="430"/>
      <c r="J37" s="431"/>
      <c r="K37" s="278">
        <f>VLOOKUP(A37,EQUIPOS!A7:D164,4,FALSE)</f>
        <v>41610.078922652821</v>
      </c>
      <c r="L37" s="344"/>
      <c r="M37" s="345">
        <v>0.158</v>
      </c>
      <c r="N37" s="281">
        <f t="shared" si="0"/>
        <v>263354.92989020771</v>
      </c>
    </row>
    <row r="38" spans="1:14">
      <c r="A38" s="119" t="s">
        <v>217</v>
      </c>
      <c r="B38" s="865" t="str">
        <f>VLOOKUP(A38,EQUIPOS!A8:D154,3,FALSE)</f>
        <v>Equipo de soldadura y de acetileno (incluye soldadura)</v>
      </c>
      <c r="C38" s="866"/>
      <c r="D38" s="866"/>
      <c r="E38" s="866"/>
      <c r="F38" s="866"/>
      <c r="G38" s="866"/>
      <c r="H38" s="867"/>
      <c r="I38" s="430"/>
      <c r="J38" s="431"/>
      <c r="K38" s="447">
        <f>VLOOKUP(A38,EQUIPOS!A8:D165,4,FALSE)</f>
        <v>19561.871792258393</v>
      </c>
      <c r="L38" s="344"/>
      <c r="M38" s="345">
        <v>0.158</v>
      </c>
      <c r="N38" s="281">
        <f t="shared" si="0"/>
        <v>123809.3151408759</v>
      </c>
    </row>
    <row r="39" spans="1:14">
      <c r="A39" s="119" t="s">
        <v>255</v>
      </c>
      <c r="B39" s="865" t="str">
        <f>VLOOKUP(A39,EQUIPOS!A9:D154,3,FALSE)</f>
        <v>Manómetro cable de acero para bajar la celda</v>
      </c>
      <c r="C39" s="866"/>
      <c r="D39" s="866"/>
      <c r="E39" s="866"/>
      <c r="F39" s="866"/>
      <c r="G39" s="866"/>
      <c r="H39" s="867"/>
      <c r="I39" s="430"/>
      <c r="J39" s="431"/>
      <c r="K39" s="447">
        <f>VLOOKUP(A39,EQUIPOS!A9:D166,4,FALSE)</f>
        <v>1085091.1035639637</v>
      </c>
      <c r="L39" s="344"/>
      <c r="M39" s="345">
        <v>0.158</v>
      </c>
      <c r="N39" s="281">
        <f t="shared" si="0"/>
        <v>6867665.2124301493</v>
      </c>
    </row>
    <row r="40" spans="1:14">
      <c r="A40" s="119" t="s">
        <v>1732</v>
      </c>
      <c r="B40" s="865" t="str">
        <f>VLOOKUP(A40,EQUIPOS!A10:D154,3,FALSE)</f>
        <v xml:space="preserve">Retroexcavadora sobre llantas 
</v>
      </c>
      <c r="C40" s="866"/>
      <c r="D40" s="866"/>
      <c r="E40" s="866"/>
      <c r="F40" s="866"/>
      <c r="G40" s="866"/>
      <c r="H40" s="867"/>
      <c r="I40" s="430"/>
      <c r="J40" s="431"/>
      <c r="K40" s="447">
        <f>VLOOKUP(A40,EQUIPOS!A10:D167,4,FALSE)</f>
        <v>109314.17524429967</v>
      </c>
      <c r="L40" s="344"/>
      <c r="M40" s="345">
        <v>0.158</v>
      </c>
      <c r="N40" s="281">
        <f t="shared" si="0"/>
        <v>691861.86863480799</v>
      </c>
    </row>
    <row r="41" spans="1:14">
      <c r="A41" s="119" t="s">
        <v>115</v>
      </c>
      <c r="B41" s="865" t="str">
        <f>VLOOKUP(A41,EQUIPOS!A6:D154,3,FALSE)</f>
        <v>Andamiaje para Aplicar la Carga (Equipos Sustituto de la Tara)</v>
      </c>
      <c r="C41" s="866"/>
      <c r="D41" s="866"/>
      <c r="E41" s="866"/>
      <c r="F41" s="866"/>
      <c r="G41" s="866"/>
      <c r="H41" s="867"/>
      <c r="I41" s="430"/>
      <c r="J41" s="431"/>
      <c r="K41" s="447">
        <f>VLOOKUP(A41,EQUIPOS!A6:D154,4,FALSE)</f>
        <v>41408.06582615048</v>
      </c>
      <c r="L41" s="344"/>
      <c r="M41" s="345">
        <v>0.158</v>
      </c>
      <c r="N41" s="281">
        <f t="shared" si="0"/>
        <v>262076.36598829416</v>
      </c>
    </row>
    <row r="42" spans="1:14">
      <c r="A42" s="119" t="s">
        <v>224</v>
      </c>
      <c r="B42" s="865" t="str">
        <f>VLOOKUP(A42,EQUIPOS!A12:D156,3,FALSE)</f>
        <v>Equipo de Medición (Deformimetros Eléctricos, Mecánicos, Celdas de Carga,  Etc.)</v>
      </c>
      <c r="C42" s="866"/>
      <c r="D42" s="866"/>
      <c r="E42" s="866"/>
      <c r="F42" s="866"/>
      <c r="G42" s="866"/>
      <c r="H42" s="867"/>
      <c r="I42" s="337"/>
      <c r="J42" s="339"/>
      <c r="K42" s="447">
        <f>VLOOKUP(A42,EQUIPOS!A12:D169,4,FALSE)</f>
        <v>113774.23257362981</v>
      </c>
      <c r="L42" s="432"/>
      <c r="M42" s="433">
        <v>0.158</v>
      </c>
      <c r="N42" s="281">
        <f t="shared" si="0"/>
        <v>720090.07957993553</v>
      </c>
    </row>
    <row r="43" spans="1:14">
      <c r="A43" t="s">
        <v>335</v>
      </c>
      <c r="B43" s="865" t="str">
        <f>VLOOKUP(A43,EQUIPOS!A13:D157,3,FALSE)</f>
        <v>Tara (Recebo, Agua, Etc.)</v>
      </c>
      <c r="C43" s="866"/>
      <c r="D43" s="866"/>
      <c r="E43" s="866"/>
      <c r="F43" s="866"/>
      <c r="G43" s="866"/>
      <c r="H43" s="867"/>
      <c r="I43" s="42"/>
      <c r="J43" s="43"/>
      <c r="K43" s="447">
        <f>VLOOKUP(A43,EQUIPOS!A13:D170,4,FALSE)</f>
        <v>194077.92032411514</v>
      </c>
      <c r="L43" s="285"/>
      <c r="M43" s="286">
        <v>2.8000000000000001E-2</v>
      </c>
      <c r="N43" s="281">
        <f t="shared" si="0"/>
        <v>6931354.297289826</v>
      </c>
    </row>
    <row r="44" spans="1:14">
      <c r="A44" t="s">
        <v>216</v>
      </c>
      <c r="B44" s="865" t="str">
        <f>VLOOKUP(A44,EQUIPOS!A14:D158,3,FALSE)</f>
        <v xml:space="preserve">Equipo de topografía Teodolito electrónico con abertura de anteojo de 42 mm. Aumento del anteojo: 30x.Distancia mínima de enfoque: 1.0 m. Precisión: 5´´. Compensador con rango de trabajo ±3´. </v>
      </c>
      <c r="C44" s="866"/>
      <c r="D44" s="866"/>
      <c r="E44" s="866"/>
      <c r="F44" s="866"/>
      <c r="G44" s="866"/>
      <c r="H44" s="867"/>
      <c r="I44" s="42"/>
      <c r="J44" s="43"/>
      <c r="K44" s="447">
        <f>VLOOKUP(A44,EQUIPOS!A14:D171,4,FALSE)</f>
        <v>11032.50633602655</v>
      </c>
      <c r="L44" s="285"/>
      <c r="M44" s="286">
        <v>0.158</v>
      </c>
      <c r="N44" s="282">
        <f t="shared" si="0"/>
        <v>69825.989468522472</v>
      </c>
    </row>
    <row r="45" spans="1:14">
      <c r="B45" s="873" t="s">
        <v>1036</v>
      </c>
      <c r="C45" s="874"/>
      <c r="D45" s="874"/>
      <c r="E45" s="44"/>
      <c r="F45" s="45"/>
      <c r="G45" s="45"/>
      <c r="H45" s="46"/>
      <c r="I45" s="42"/>
      <c r="J45" s="43"/>
      <c r="K45" s="288"/>
      <c r="L45" s="285"/>
      <c r="M45" s="410">
        <v>0.02</v>
      </c>
      <c r="N45" s="353">
        <f>N81*M45</f>
        <v>23612.235743728568</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03">
        <f>SUM(N36:N46)</f>
        <v>17116443.350695435</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12312274.031432716</v>
      </c>
      <c r="N52" s="281">
        <f t="shared" ref="N52:N58" si="1">K52*M52</f>
        <v>12312274.031432716</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74289.203880389687</v>
      </c>
      <c r="N53" s="281">
        <f t="shared" si="1"/>
        <v>2228676.1164116906</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48377.177947824268</v>
      </c>
      <c r="N54" s="281">
        <f t="shared" si="1"/>
        <v>2902630.6768694562</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31023.967531501188</v>
      </c>
      <c r="N55" s="281">
        <f t="shared" si="1"/>
        <v>372287.61037801427</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1217414.1313071656</v>
      </c>
      <c r="N56" s="281">
        <f t="shared" si="1"/>
        <v>2434828.2626143312</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746575.1320260003</v>
      </c>
      <c r="N57" s="281">
        <f t="shared" si="1"/>
        <v>3732875.6601300016</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16377.985534388115</v>
      </c>
      <c r="N58" s="281">
        <f t="shared" si="1"/>
        <v>1146458.9874071681</v>
      </c>
    </row>
    <row r="59" spans="1:14" ht="15" thickBot="1">
      <c r="B59" s="816" t="s">
        <v>1037</v>
      </c>
      <c r="C59" s="817"/>
      <c r="D59" s="817"/>
      <c r="E59" s="817"/>
      <c r="F59" s="817"/>
      <c r="G59" s="817"/>
      <c r="H59" s="817"/>
      <c r="I59" s="817"/>
      <c r="J59" s="817"/>
      <c r="K59" s="817"/>
      <c r="L59" s="817"/>
      <c r="M59" s="818"/>
      <c r="N59" s="403">
        <f>SUM(N52:N58)</f>
        <v>25130031.345243379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3">
        <f>VLOOKUP(A64,TRANSPORTE!A5:D117,4,FALSE)</f>
        <v>98591.686594864048</v>
      </c>
      <c r="M64" s="904"/>
      <c r="N64" s="296">
        <f>K64*L64</f>
        <v>4929.5843297432029</v>
      </c>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4929.5843297432029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1180611.7871864284</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N47+N59+N70+N81</f>
        <v>43432016.067454986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8686403.2134909984</v>
      </c>
      <c r="M88" s="852"/>
      <c r="N88" s="57"/>
    </row>
    <row r="89" spans="1:14">
      <c r="B89" s="95" t="s">
        <v>1057</v>
      </c>
      <c r="C89" s="96"/>
      <c r="D89" s="96"/>
      <c r="E89" s="96"/>
      <c r="F89" s="96"/>
      <c r="G89" s="96"/>
      <c r="H89" s="96"/>
      <c r="I89" s="93"/>
      <c r="J89" s="94"/>
      <c r="K89" s="313">
        <v>0.05</v>
      </c>
      <c r="L89" s="851">
        <f>N83*K89</f>
        <v>2171600.8033727496</v>
      </c>
      <c r="M89" s="852"/>
      <c r="N89" s="57"/>
    </row>
    <row r="90" spans="1:14" ht="15" thickBot="1">
      <c r="B90" s="97" t="s">
        <v>1058</v>
      </c>
      <c r="C90" s="98"/>
      <c r="D90" s="98"/>
      <c r="E90" s="98"/>
      <c r="F90" s="98"/>
      <c r="G90" s="98"/>
      <c r="H90" s="98"/>
      <c r="I90" s="99"/>
      <c r="J90" s="100"/>
      <c r="K90" s="314">
        <v>0.05</v>
      </c>
      <c r="L90" s="853">
        <f>N83*K90</f>
        <v>2171600.8033727496</v>
      </c>
      <c r="M90" s="854"/>
      <c r="N90" s="57"/>
    </row>
    <row r="91" spans="1:14" ht="15" thickBot="1">
      <c r="B91" s="816" t="s">
        <v>1037</v>
      </c>
      <c r="C91" s="817"/>
      <c r="D91" s="817"/>
      <c r="E91" s="817"/>
      <c r="F91" s="817"/>
      <c r="G91" s="817"/>
      <c r="H91" s="817"/>
      <c r="I91" s="817"/>
      <c r="J91" s="817"/>
      <c r="K91" s="817"/>
      <c r="L91" s="817"/>
      <c r="M91" s="818"/>
      <c r="N91" s="58">
        <f>L88+L89+L90</f>
        <v>13029604.820236498</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56461620.887691483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25"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140</v>
      </c>
      <c r="B36" s="865" t="str">
        <f>VLOOKUP(A36,EQUIPOS!A6:D154,3,FALSE)</f>
        <v>Camisa para Pilote D=1.20m</v>
      </c>
      <c r="C36" s="866"/>
      <c r="D36" s="866"/>
      <c r="E36" s="866"/>
      <c r="F36" s="866"/>
      <c r="G36" s="866"/>
      <c r="H36" s="867"/>
      <c r="I36" s="276"/>
      <c r="J36" s="277"/>
      <c r="K36" s="278">
        <f>VLOOKUP(A36,EQUIPOS!A6:D163,4,FALSE)</f>
        <v>23388.898123658739</v>
      </c>
      <c r="L36" s="279"/>
      <c r="M36" s="280">
        <v>1</v>
      </c>
      <c r="N36" s="281">
        <f t="shared" ref="N36:N42" si="0">K36/M36</f>
        <v>23388.898123658739</v>
      </c>
    </row>
    <row r="37" spans="1:14">
      <c r="A37" s="119" t="s">
        <v>206</v>
      </c>
      <c r="B37" s="865" t="str">
        <f>VLOOKUP(A37,EQUIPOS!A7:D154,3,FALSE)</f>
        <v>Equipo de Soldadura</v>
      </c>
      <c r="C37" s="866"/>
      <c r="D37" s="866"/>
      <c r="E37" s="866"/>
      <c r="F37" s="866"/>
      <c r="G37" s="866"/>
      <c r="H37" s="867"/>
      <c r="I37" s="430"/>
      <c r="J37" s="431"/>
      <c r="K37" s="278">
        <f>VLOOKUP(A37,EQUIPOS!A7:D164,4,FALSE)</f>
        <v>8990.083790960025</v>
      </c>
      <c r="L37" s="344"/>
      <c r="M37" s="345">
        <v>1</v>
      </c>
      <c r="N37" s="281">
        <f t="shared" si="0"/>
        <v>8990.083790960025</v>
      </c>
    </row>
    <row r="38" spans="1:14">
      <c r="A38" s="119" t="s">
        <v>242</v>
      </c>
      <c r="B38" s="865" t="str">
        <f>VLOOKUP(A38,EQUIPOS!A8:D154,3,FALSE)</f>
        <v>Grúa con torre capacidad 1 ton en la punta.</v>
      </c>
      <c r="C38" s="866"/>
      <c r="D38" s="866"/>
      <c r="E38" s="866"/>
      <c r="F38" s="866"/>
      <c r="G38" s="866"/>
      <c r="H38" s="867"/>
      <c r="I38" s="430"/>
      <c r="J38" s="431"/>
      <c r="K38" s="447">
        <f>VLOOKUP(A38,EQUIPOS!A8:D165,4,FALSE)</f>
        <v>121326.28089392201</v>
      </c>
      <c r="L38" s="344"/>
      <c r="M38" s="345">
        <v>2.5</v>
      </c>
      <c r="N38" s="281">
        <f t="shared" si="0"/>
        <v>48530.512357568805</v>
      </c>
    </row>
    <row r="39" spans="1:14">
      <c r="A39" s="119" t="s">
        <v>267</v>
      </c>
      <c r="B39" s="865" t="str">
        <f>VLOOKUP(A39,EQUIPOS!A9:D154,3,FALSE)</f>
        <v>Motobomba de concreto</v>
      </c>
      <c r="C39" s="866"/>
      <c r="D39" s="866"/>
      <c r="E39" s="866"/>
      <c r="F39" s="866"/>
      <c r="G39" s="866"/>
      <c r="H39" s="867"/>
      <c r="I39" s="430"/>
      <c r="J39" s="431"/>
      <c r="K39" s="447">
        <f>VLOOKUP(A39,EQUIPOS!A9:D166,4,FALSE)</f>
        <v>52762.989578840388</v>
      </c>
      <c r="L39" s="344"/>
      <c r="M39" s="345">
        <v>2.5499800000000001</v>
      </c>
      <c r="N39" s="281">
        <f t="shared" si="0"/>
        <v>20691.530748806024</v>
      </c>
    </row>
    <row r="40" spans="1:14">
      <c r="A40" s="119" t="s">
        <v>277</v>
      </c>
      <c r="B40" s="865" t="str">
        <f>VLOOKUP(A40,EQUIPOS!A10:D154,3,FALSE)</f>
        <v>Pala auxiliar de piloteadora</v>
      </c>
      <c r="C40" s="866"/>
      <c r="D40" s="866"/>
      <c r="E40" s="866"/>
      <c r="F40" s="866"/>
      <c r="G40" s="866"/>
      <c r="H40" s="867"/>
      <c r="I40" s="430"/>
      <c r="J40" s="431"/>
      <c r="K40" s="447">
        <f>VLOOKUP(A40,EQUIPOS!A10:D167,4,FALSE)</f>
        <v>240730.29022597568</v>
      </c>
      <c r="L40" s="344"/>
      <c r="M40" s="345">
        <v>2.5</v>
      </c>
      <c r="N40" s="281">
        <f t="shared" si="0"/>
        <v>96292.116090390278</v>
      </c>
    </row>
    <row r="41" spans="1:14">
      <c r="A41" s="119" t="s">
        <v>282</v>
      </c>
      <c r="B41" s="865" t="str">
        <f>VLOOKUP(A41,EQUIPOS!A6:D154,3,FALSE)</f>
        <v>Piloteadora potencia 250KW, RPM 1800, fuerza elevadora 200KN</v>
      </c>
      <c r="C41" s="866"/>
      <c r="D41" s="866"/>
      <c r="E41" s="866"/>
      <c r="F41" s="866"/>
      <c r="G41" s="866"/>
      <c r="H41" s="867"/>
      <c r="I41" s="430"/>
      <c r="J41" s="431"/>
      <c r="K41" s="447">
        <f>VLOOKUP(A41,EQUIPOS!A6:D154,4,FALSE)</f>
        <v>364631.55475551513</v>
      </c>
      <c r="L41" s="344"/>
      <c r="M41" s="345">
        <v>1</v>
      </c>
      <c r="N41" s="281">
        <f t="shared" si="0"/>
        <v>364631.55475551513</v>
      </c>
    </row>
    <row r="42" spans="1:14">
      <c r="A42" s="119" t="s">
        <v>310</v>
      </c>
      <c r="B42" s="865" t="str">
        <f>VLOOKUP(A42,EQUIPOS!A12:D156,3,FALSE)</f>
        <v>Retroexcavadora A25C</v>
      </c>
      <c r="C42" s="866"/>
      <c r="D42" s="866"/>
      <c r="E42" s="866"/>
      <c r="F42" s="866"/>
      <c r="G42" s="866"/>
      <c r="H42" s="867"/>
      <c r="I42" s="337"/>
      <c r="J42" s="339"/>
      <c r="K42" s="447">
        <f>VLOOKUP(A42,EQUIPOS!A12:D169,4,FALSE)</f>
        <v>112297.1986699558</v>
      </c>
      <c r="L42" s="432"/>
      <c r="M42" s="433">
        <v>2.5</v>
      </c>
      <c r="N42" s="281">
        <f t="shared" si="0"/>
        <v>44918.879467982319</v>
      </c>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N83*M45</f>
        <v>8511.2008676833339</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03">
        <f>SUM(N36:N46)</f>
        <v>615954.77620256459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5844.9386616638294</v>
      </c>
      <c r="N52" s="281">
        <f>K52*M52</f>
        <v>13764.830548218319</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2171.6854923598275</v>
      </c>
      <c r="N53" s="281">
        <f>K53*M53</f>
        <v>268637.95305526594</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476417.4014336454</v>
      </c>
      <c r="N54" s="281">
        <f>K54*M54</f>
        <v>392886.21970139846</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SUM(N52:N58)</f>
        <v>675289.00330488267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3">
        <f>VLOOKUP(A64,TRANSPORTE!A5:D117,4,FALSE)</f>
        <v>1313</v>
      </c>
      <c r="M64" s="904"/>
      <c r="N64" s="296">
        <f>K64*L64</f>
        <v>1706.9</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3">
        <f>VLOOKUP(A65,TRANSPORTE!A6:D117,4,FALSE)</f>
        <v>53.739686336201252</v>
      </c>
      <c r="M65" s="904"/>
      <c r="N65" s="296">
        <f>K65*L65</f>
        <v>2.6869843168100629</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1709.5869843168102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970"/>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92"/>
      <c r="C82" s="893"/>
      <c r="D82" s="893"/>
      <c r="E82" s="893"/>
      <c r="F82" s="893"/>
      <c r="G82" s="893"/>
      <c r="H82" s="893"/>
      <c r="I82" s="132"/>
      <c r="J82" s="132"/>
      <c r="K82" s="132"/>
      <c r="L82" s="906"/>
      <c r="M82" s="906"/>
      <c r="N82" s="133"/>
    </row>
    <row r="83" spans="1:14" ht="15" thickBot="1">
      <c r="B83" s="905" t="s">
        <v>1037</v>
      </c>
      <c r="C83" s="859"/>
      <c r="D83" s="859"/>
      <c r="E83" s="859"/>
      <c r="F83" s="859"/>
      <c r="G83" s="859"/>
      <c r="H83" s="859"/>
      <c r="I83" s="859"/>
      <c r="J83" s="859"/>
      <c r="K83" s="859"/>
      <c r="L83" s="859"/>
      <c r="M83" s="860"/>
      <c r="N83" s="469">
        <f>SUM(N76:N82)</f>
        <v>85112.008676833328</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N47+N59+N70+N83</f>
        <v>1378065.3751685973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N85*K90</f>
        <v>275613.07503371948</v>
      </c>
      <c r="M90" s="852"/>
      <c r="N90" s="57"/>
    </row>
    <row r="91" spans="1:14">
      <c r="B91" s="95" t="s">
        <v>1057</v>
      </c>
      <c r="C91" s="96"/>
      <c r="D91" s="96"/>
      <c r="E91" s="96"/>
      <c r="F91" s="96"/>
      <c r="G91" s="96"/>
      <c r="H91" s="96"/>
      <c r="I91" s="93"/>
      <c r="J91" s="94"/>
      <c r="K91" s="313">
        <v>0.05</v>
      </c>
      <c r="L91" s="851">
        <f>N85*K91</f>
        <v>68903.268758429869</v>
      </c>
      <c r="M91" s="852"/>
      <c r="N91" s="57"/>
    </row>
    <row r="92" spans="1:14" ht="15" thickBot="1">
      <c r="B92" s="97" t="s">
        <v>1058</v>
      </c>
      <c r="C92" s="98"/>
      <c r="D92" s="98"/>
      <c r="E92" s="98"/>
      <c r="F92" s="98"/>
      <c r="G92" s="98"/>
      <c r="H92" s="98"/>
      <c r="I92" s="99"/>
      <c r="J92" s="100"/>
      <c r="K92" s="314">
        <v>0.05</v>
      </c>
      <c r="L92" s="853">
        <f>N85*K92</f>
        <v>68903.268758429869</v>
      </c>
      <c r="M92" s="854"/>
      <c r="N92" s="57"/>
    </row>
    <row r="93" spans="1:14" ht="15" thickBot="1">
      <c r="B93" s="816" t="s">
        <v>1037</v>
      </c>
      <c r="C93" s="817"/>
      <c r="D93" s="817"/>
      <c r="E93" s="817"/>
      <c r="F93" s="817"/>
      <c r="G93" s="817"/>
      <c r="H93" s="817"/>
      <c r="I93" s="817"/>
      <c r="J93" s="817"/>
      <c r="K93" s="817"/>
      <c r="L93" s="817"/>
      <c r="M93" s="818"/>
      <c r="N93" s="58">
        <f>L90+L91+L92</f>
        <v>413419.61255057919</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N85+N93</f>
        <v>1791484.9877191766</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0" t="s">
        <v>2324</v>
      </c>
      <c r="C112" s="961"/>
      <c r="D112" s="961"/>
      <c r="E112" s="961"/>
      <c r="F112" s="961"/>
      <c r="G112" s="961"/>
      <c r="H112" s="961"/>
      <c r="I112" s="961"/>
      <c r="J112" s="961"/>
      <c r="K112" s="961"/>
      <c r="L112" s="961"/>
      <c r="M112" s="961"/>
      <c r="N112" s="962"/>
    </row>
    <row r="113" spans="2:14" ht="15" customHeight="1">
      <c r="B113" s="960"/>
      <c r="C113" s="961"/>
      <c r="D113" s="961"/>
      <c r="E113" s="961"/>
      <c r="F113" s="961"/>
      <c r="G113" s="961"/>
      <c r="H113" s="961"/>
      <c r="I113" s="961"/>
      <c r="J113" s="961"/>
      <c r="K113" s="961"/>
      <c r="L113" s="961"/>
      <c r="M113" s="961"/>
      <c r="N113" s="962"/>
    </row>
    <row r="114" spans="2:14" ht="30" customHeight="1">
      <c r="B114" s="963" t="s">
        <v>2325</v>
      </c>
      <c r="C114" s="964"/>
      <c r="D114" s="964"/>
      <c r="E114" s="964"/>
      <c r="F114" s="964"/>
      <c r="G114" s="964"/>
      <c r="H114" s="964"/>
      <c r="I114" s="964"/>
      <c r="J114" s="964"/>
      <c r="K114" s="964"/>
      <c r="L114" s="964"/>
      <c r="M114" s="964"/>
      <c r="N114" s="965"/>
    </row>
    <row r="115" spans="2:14">
      <c r="B115" s="963"/>
      <c r="C115" s="964"/>
      <c r="D115" s="964"/>
      <c r="E115" s="964"/>
      <c r="F115" s="964"/>
      <c r="G115" s="964"/>
      <c r="H115" s="964"/>
      <c r="I115" s="964"/>
      <c r="J115" s="964"/>
      <c r="K115" s="964"/>
      <c r="L115" s="964"/>
      <c r="M115" s="964"/>
      <c r="N115" s="965"/>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6"/>
      <c r="K125" s="966"/>
      <c r="L125" s="966"/>
      <c r="M125" s="966"/>
      <c r="N125" s="967"/>
    </row>
    <row r="126" spans="2:14" ht="15" thickBot="1">
      <c r="B126" s="428" t="s">
        <v>2327</v>
      </c>
      <c r="C126" s="429"/>
      <c r="D126" s="429"/>
      <c r="E126" s="268"/>
      <c r="F126" s="268"/>
      <c r="G126" s="268"/>
      <c r="H126" s="268"/>
      <c r="I126" s="268"/>
      <c r="J126" s="968"/>
      <c r="K126" s="968"/>
      <c r="L126" s="968"/>
      <c r="M126" s="968"/>
      <c r="N126" s="969"/>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0"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182</v>
      </c>
      <c r="B36" s="865" t="str">
        <f>VLOOKUP(A36,EQUIPOS!A6:D154,3,FALSE)</f>
        <v xml:space="preserve">Compresor para penetrar roca
</v>
      </c>
      <c r="C36" s="866"/>
      <c r="D36" s="866"/>
      <c r="E36" s="866"/>
      <c r="F36" s="866"/>
      <c r="G36" s="866"/>
      <c r="H36" s="867"/>
      <c r="I36" s="276"/>
      <c r="J36" s="277"/>
      <c r="K36" s="278">
        <f>VLOOKUP(A36,EQUIPOS!A6:D163,4,FALSE)</f>
        <v>70171.330980817947</v>
      </c>
      <c r="L36" s="279"/>
      <c r="M36" s="280">
        <v>0.125</v>
      </c>
      <c r="N36" s="281">
        <f>K36/M36</f>
        <v>561370.64784654358</v>
      </c>
    </row>
    <row r="37" spans="1:14">
      <c r="A37" s="119" t="s">
        <v>242</v>
      </c>
      <c r="B37" s="865" t="str">
        <f>VLOOKUP(A37,EQUIPOS!A7:D154,3,FALSE)</f>
        <v>Grúa con torre capacidad 1 ton en la punta.</v>
      </c>
      <c r="C37" s="866"/>
      <c r="D37" s="866"/>
      <c r="E37" s="866"/>
      <c r="F37" s="866"/>
      <c r="G37" s="866"/>
      <c r="H37" s="867"/>
      <c r="I37" s="430"/>
      <c r="J37" s="431"/>
      <c r="K37" s="278">
        <f>VLOOKUP(A37,EQUIPOS!A7:D164,4,FALSE)</f>
        <v>121326.28089392201</v>
      </c>
      <c r="L37" s="344"/>
      <c r="M37" s="345">
        <v>2.5</v>
      </c>
      <c r="N37" s="281">
        <f>K37/M37</f>
        <v>48530.512357568805</v>
      </c>
    </row>
    <row r="38" spans="1:14">
      <c r="A38" s="119" t="s">
        <v>267</v>
      </c>
      <c r="B38" s="865" t="str">
        <f>VLOOKUP(A38,EQUIPOS!A8:D154,3,FALSE)</f>
        <v>Motobomba de concreto</v>
      </c>
      <c r="C38" s="866"/>
      <c r="D38" s="866"/>
      <c r="E38" s="866"/>
      <c r="F38" s="866"/>
      <c r="G38" s="866"/>
      <c r="H38" s="867"/>
      <c r="I38" s="430"/>
      <c r="J38" s="431"/>
      <c r="K38" s="447">
        <f>VLOOKUP(A38,EQUIPOS!A8:D165,4,FALSE)</f>
        <v>52762.989578840388</v>
      </c>
      <c r="L38" s="344"/>
      <c r="M38" s="345">
        <v>0.65</v>
      </c>
      <c r="N38" s="281">
        <f>K38/M38</f>
        <v>81173.830121292907</v>
      </c>
    </row>
    <row r="39" spans="1:14">
      <c r="A39" s="119" t="s">
        <v>310</v>
      </c>
      <c r="B39" s="865" t="str">
        <f>VLOOKUP(A39,EQUIPOS!A9:D154,3,FALSE)</f>
        <v>Retroexcavadora A25C</v>
      </c>
      <c r="C39" s="866"/>
      <c r="D39" s="866"/>
      <c r="E39" s="866"/>
      <c r="F39" s="866"/>
      <c r="G39" s="866"/>
      <c r="H39" s="867"/>
      <c r="I39" s="430"/>
      <c r="J39" s="431"/>
      <c r="K39" s="447">
        <f>VLOOKUP(A39,EQUIPOS!A9:D166,4,FALSE)</f>
        <v>112297.1986699558</v>
      </c>
      <c r="L39" s="344"/>
      <c r="M39" s="345">
        <v>0.65</v>
      </c>
      <c r="N39" s="281">
        <f>K39/M39</f>
        <v>172764.92103070123</v>
      </c>
    </row>
    <row r="40" spans="1:14">
      <c r="A40" s="119"/>
      <c r="B40" s="865"/>
      <c r="C40" s="866"/>
      <c r="D40" s="866"/>
      <c r="E40" s="866"/>
      <c r="F40" s="866"/>
      <c r="G40" s="866"/>
      <c r="H40" s="867"/>
      <c r="I40" s="430"/>
      <c r="J40" s="431"/>
      <c r="K40" s="447"/>
      <c r="L40" s="344"/>
      <c r="M40" s="345"/>
      <c r="N40" s="281"/>
    </row>
    <row r="41" spans="1:14">
      <c r="A41" s="119"/>
      <c r="B41" s="865"/>
      <c r="C41" s="866"/>
      <c r="D41" s="866"/>
      <c r="E41" s="866"/>
      <c r="F41" s="866"/>
      <c r="G41" s="866"/>
      <c r="H41" s="867"/>
      <c r="I41" s="430"/>
      <c r="J41" s="431"/>
      <c r="K41" s="447"/>
      <c r="L41" s="344"/>
      <c r="M41" s="345"/>
      <c r="N41" s="281"/>
    </row>
    <row r="42" spans="1:14">
      <c r="A42" s="119"/>
      <c r="B42" s="865"/>
      <c r="C42" s="866"/>
      <c r="D42" s="866"/>
      <c r="E42" s="866"/>
      <c r="F42" s="866"/>
      <c r="G42" s="866"/>
      <c r="H42" s="867"/>
      <c r="I42" s="337"/>
      <c r="J42" s="339"/>
      <c r="K42" s="447"/>
      <c r="L42" s="432"/>
      <c r="M42" s="433"/>
      <c r="N42" s="281"/>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N87*M45</f>
        <v>44258.244511953337</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03">
        <f>SUM(N36:N46)</f>
        <v>908098.15586805984</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1" t="s">
        <v>1028</v>
      </c>
      <c r="C51" s="862"/>
      <c r="D51" s="862"/>
      <c r="E51" s="862"/>
      <c r="F51" s="862"/>
      <c r="G51" s="862"/>
      <c r="H51" s="862"/>
      <c r="I51" s="896"/>
      <c r="J51" s="324" t="s">
        <v>1029</v>
      </c>
      <c r="K51" s="91" t="s">
        <v>1030</v>
      </c>
      <c r="L51" s="897" t="s">
        <v>1039</v>
      </c>
      <c r="M51" s="896"/>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2171.6854923598275</v>
      </c>
      <c r="N52" s="281">
        <f>K52*M52</f>
        <v>386838.65239958296</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476417.4014336454</v>
      </c>
      <c r="N53" s="281">
        <f t="shared" ref="N53:N59" si="0">K53*M53</f>
        <v>565756.15637001384</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5199.25935531499</v>
      </c>
      <c r="N54" s="281">
        <f t="shared" si="0"/>
        <v>1559.777806594497</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1357.1993921947726</v>
      </c>
      <c r="N55" s="281">
        <f t="shared" si="0"/>
        <v>4071.598176584318</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6798.1082910126643</v>
      </c>
      <c r="N56" s="281">
        <f t="shared" si="0"/>
        <v>1699.5270727531661</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1079.0202234420406</v>
      </c>
      <c r="N57" s="281">
        <f t="shared" si="0"/>
        <v>1079.0202234420406</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692.37119869491619</v>
      </c>
      <c r="N58" s="281">
        <f t="shared" si="0"/>
        <v>692.37119869491619</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5090.9340193606167</v>
      </c>
      <c r="N59" s="281">
        <f t="shared" si="0"/>
        <v>2331.6477808671625</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16" t="s">
        <v>1037</v>
      </c>
      <c r="C63" s="817"/>
      <c r="D63" s="817"/>
      <c r="E63" s="817"/>
      <c r="F63" s="817"/>
      <c r="G63" s="817"/>
      <c r="H63" s="817"/>
      <c r="I63" s="817"/>
      <c r="J63" s="817"/>
      <c r="K63" s="817"/>
      <c r="L63" s="817"/>
      <c r="M63" s="818"/>
      <c r="N63" s="403">
        <f>SUM(N52:N62)</f>
        <v>964028.75102853286</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2" t="s">
        <v>1045</v>
      </c>
      <c r="M67" s="881"/>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3">
        <f>VLOOKUP(A68,TRANSPORTE!A5:D117,4,FALSE)</f>
        <v>1313</v>
      </c>
      <c r="M68" s="904"/>
      <c r="N68" s="296">
        <f>K68*L68</f>
        <v>1706.9</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3">
        <f>VLOOKUP(A69,TRANSPORTE!A6:D117,4,FALSE)</f>
        <v>53.739686336201252</v>
      </c>
      <c r="M69" s="904"/>
      <c r="N69" s="296">
        <f>K69*L69</f>
        <v>2.6869843168100629</v>
      </c>
    </row>
    <row r="70" spans="1:15">
      <c r="B70" s="52"/>
      <c r="C70" s="53"/>
      <c r="D70" s="53"/>
      <c r="E70" s="53"/>
      <c r="F70" s="53"/>
      <c r="G70" s="53"/>
      <c r="H70" s="320"/>
      <c r="I70" s="288"/>
      <c r="J70" s="295"/>
      <c r="K70" s="288"/>
      <c r="L70" s="903"/>
      <c r="M70" s="904"/>
      <c r="N70" s="296"/>
    </row>
    <row r="71" spans="1:15">
      <c r="B71" s="52"/>
      <c r="C71" s="53"/>
      <c r="D71" s="53"/>
      <c r="E71" s="53"/>
      <c r="F71" s="53"/>
      <c r="G71" s="53"/>
      <c r="H71" s="320"/>
      <c r="I71" s="288"/>
      <c r="J71" s="295"/>
      <c r="K71" s="288"/>
      <c r="L71" s="903"/>
      <c r="M71" s="904"/>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4"/>
      <c r="M73" s="895"/>
      <c r="N73" s="133"/>
    </row>
    <row r="74" spans="1:15" ht="15" thickBot="1">
      <c r="B74" s="905" t="s">
        <v>1037</v>
      </c>
      <c r="C74" s="859"/>
      <c r="D74" s="859"/>
      <c r="E74" s="859"/>
      <c r="F74" s="859"/>
      <c r="G74" s="859"/>
      <c r="H74" s="859"/>
      <c r="I74" s="859"/>
      <c r="J74" s="859"/>
      <c r="K74" s="859"/>
      <c r="L74" s="859"/>
      <c r="M74" s="860"/>
      <c r="N74" s="110">
        <f>N68+N69+N70+N71+N72</f>
        <v>1709.5869843168102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5" t="s">
        <v>1047</v>
      </c>
      <c r="C78" s="856"/>
      <c r="D78" s="856"/>
      <c r="E78" s="856"/>
      <c r="F78" s="856"/>
      <c r="G78" s="856"/>
      <c r="H78" s="856"/>
      <c r="I78" s="79" t="s">
        <v>1048</v>
      </c>
      <c r="J78" s="81" t="s">
        <v>1494</v>
      </c>
      <c r="K78" s="80" t="s">
        <v>1050</v>
      </c>
      <c r="L78" s="857" t="s">
        <v>1034</v>
      </c>
      <c r="M78" s="970"/>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92"/>
      <c r="C86" s="893"/>
      <c r="D86" s="893"/>
      <c r="E86" s="893"/>
      <c r="F86" s="893"/>
      <c r="G86" s="893"/>
      <c r="H86" s="893"/>
      <c r="I86" s="132"/>
      <c r="J86" s="132"/>
      <c r="K86" s="132"/>
      <c r="L86" s="906"/>
      <c r="M86" s="906"/>
      <c r="N86" s="51"/>
    </row>
    <row r="87" spans="1:14" ht="15" thickBot="1">
      <c r="B87" s="905" t="s">
        <v>1037</v>
      </c>
      <c r="C87" s="859"/>
      <c r="D87" s="859"/>
      <c r="E87" s="859"/>
      <c r="F87" s="859"/>
      <c r="G87" s="859"/>
      <c r="H87" s="859"/>
      <c r="I87" s="859"/>
      <c r="J87" s="859"/>
      <c r="K87" s="859"/>
      <c r="L87" s="859"/>
      <c r="M87" s="860"/>
      <c r="N87" s="310">
        <f>SUM(N80:N86)</f>
        <v>442582.44511953334</v>
      </c>
    </row>
    <row r="88" spans="1:14" ht="15" thickBot="1">
      <c r="B88" s="39"/>
      <c r="C88" s="40"/>
      <c r="D88" s="40"/>
      <c r="E88" s="40"/>
      <c r="F88" s="40"/>
      <c r="G88" s="40"/>
      <c r="H88" s="40"/>
      <c r="I88" s="40"/>
      <c r="J88" s="40"/>
      <c r="K88" s="40"/>
      <c r="L88" s="40"/>
      <c r="M88" s="40"/>
      <c r="N88" s="41"/>
    </row>
    <row r="89" spans="1:14" ht="15" thickBot="1">
      <c r="B89" s="816" t="s">
        <v>1051</v>
      </c>
      <c r="C89" s="817"/>
      <c r="D89" s="817"/>
      <c r="E89" s="817"/>
      <c r="F89" s="817"/>
      <c r="G89" s="817"/>
      <c r="H89" s="817"/>
      <c r="I89" s="817"/>
      <c r="J89" s="817"/>
      <c r="K89" s="817"/>
      <c r="L89" s="817"/>
      <c r="M89" s="818"/>
      <c r="N89" s="105">
        <f>N47+N63+N74+N87</f>
        <v>2316418.9390004426</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1" t="s">
        <v>1053</v>
      </c>
      <c r="C93" s="862"/>
      <c r="D93" s="862"/>
      <c r="E93" s="862"/>
      <c r="F93" s="862"/>
      <c r="G93" s="862"/>
      <c r="H93" s="862"/>
      <c r="I93" s="323"/>
      <c r="J93" s="343"/>
      <c r="K93" s="311" t="s">
        <v>1054</v>
      </c>
      <c r="L93" s="863" t="s">
        <v>1055</v>
      </c>
      <c r="M93" s="864"/>
      <c r="N93" s="312"/>
    </row>
    <row r="94" spans="1:14">
      <c r="B94" s="849" t="s">
        <v>1056</v>
      </c>
      <c r="C94" s="850"/>
      <c r="D94" s="850"/>
      <c r="E94" s="850"/>
      <c r="F94" s="850"/>
      <c r="G94" s="850"/>
      <c r="H94" s="850"/>
      <c r="I94" s="93"/>
      <c r="J94" s="94"/>
      <c r="K94" s="313">
        <v>0.2</v>
      </c>
      <c r="L94" s="851">
        <f>N89*K94</f>
        <v>463283.78780008852</v>
      </c>
      <c r="M94" s="852"/>
      <c r="N94" s="57"/>
    </row>
    <row r="95" spans="1:14">
      <c r="B95" s="95" t="s">
        <v>1057</v>
      </c>
      <c r="C95" s="96"/>
      <c r="D95" s="96"/>
      <c r="E95" s="96"/>
      <c r="F95" s="96"/>
      <c r="G95" s="96"/>
      <c r="H95" s="96"/>
      <c r="I95" s="93"/>
      <c r="J95" s="94"/>
      <c r="K95" s="313">
        <v>0.05</v>
      </c>
      <c r="L95" s="851">
        <f>N89*K95</f>
        <v>115820.94695002213</v>
      </c>
      <c r="M95" s="852"/>
      <c r="N95" s="57"/>
    </row>
    <row r="96" spans="1:14" ht="15" thickBot="1">
      <c r="B96" s="97" t="s">
        <v>1058</v>
      </c>
      <c r="C96" s="98"/>
      <c r="D96" s="98"/>
      <c r="E96" s="98"/>
      <c r="F96" s="98"/>
      <c r="G96" s="98"/>
      <c r="H96" s="98"/>
      <c r="I96" s="99"/>
      <c r="J96" s="100"/>
      <c r="K96" s="314">
        <v>0.05</v>
      </c>
      <c r="L96" s="853">
        <f>N89*K96</f>
        <v>115820.94695002213</v>
      </c>
      <c r="M96" s="854"/>
      <c r="N96" s="57"/>
    </row>
    <row r="97" spans="1:14" ht="15" thickBot="1">
      <c r="B97" s="816" t="s">
        <v>1037</v>
      </c>
      <c r="C97" s="817"/>
      <c r="D97" s="817"/>
      <c r="E97" s="817"/>
      <c r="F97" s="817"/>
      <c r="G97" s="817"/>
      <c r="H97" s="817"/>
      <c r="I97" s="817"/>
      <c r="J97" s="817"/>
      <c r="K97" s="817"/>
      <c r="L97" s="817"/>
      <c r="M97" s="818"/>
      <c r="N97" s="58">
        <f>L94+L95+L96</f>
        <v>694925.68170013279</v>
      </c>
    </row>
    <row r="98" spans="1:14" ht="15" thickBot="1">
      <c r="B98" s="39"/>
      <c r="C98" s="40"/>
      <c r="D98" s="40"/>
      <c r="E98" s="40"/>
      <c r="F98" s="40"/>
      <c r="G98" s="40"/>
      <c r="H98" s="40"/>
      <c r="I98" s="40"/>
      <c r="J98" s="40"/>
      <c r="K98" s="40"/>
      <c r="L98" s="40"/>
      <c r="M98" s="40"/>
      <c r="N98" s="41"/>
    </row>
    <row r="99" spans="1:14" ht="15" thickBot="1">
      <c r="A99" t="s">
        <v>2122</v>
      </c>
      <c r="B99" s="816" t="s">
        <v>1059</v>
      </c>
      <c r="C99" s="817"/>
      <c r="D99" s="817"/>
      <c r="E99" s="817"/>
      <c r="F99" s="817"/>
      <c r="G99" s="817"/>
      <c r="H99" s="817"/>
      <c r="I99" s="817"/>
      <c r="J99" s="817"/>
      <c r="K99" s="817"/>
      <c r="L99" s="817"/>
      <c r="M99" s="818"/>
      <c r="N99" s="196">
        <f>N89+N97</f>
        <v>3011344.6207005754</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0" t="s">
        <v>2324</v>
      </c>
      <c r="C116" s="961"/>
      <c r="D116" s="961"/>
      <c r="E116" s="961"/>
      <c r="F116" s="961"/>
      <c r="G116" s="961"/>
      <c r="H116" s="961"/>
      <c r="I116" s="961"/>
      <c r="J116" s="961"/>
      <c r="K116" s="961"/>
      <c r="L116" s="961"/>
      <c r="M116" s="961"/>
      <c r="N116" s="962"/>
    </row>
    <row r="117" spans="2:14" ht="15" customHeight="1">
      <c r="B117" s="960"/>
      <c r="C117" s="961"/>
      <c r="D117" s="961"/>
      <c r="E117" s="961"/>
      <c r="F117" s="961"/>
      <c r="G117" s="961"/>
      <c r="H117" s="961"/>
      <c r="I117" s="961"/>
      <c r="J117" s="961"/>
      <c r="K117" s="961"/>
      <c r="L117" s="961"/>
      <c r="M117" s="961"/>
      <c r="N117" s="962"/>
    </row>
    <row r="118" spans="2:14" ht="30" customHeight="1">
      <c r="B118" s="963" t="s">
        <v>2325</v>
      </c>
      <c r="C118" s="964"/>
      <c r="D118" s="964"/>
      <c r="E118" s="964"/>
      <c r="F118" s="964"/>
      <c r="G118" s="964"/>
      <c r="H118" s="964"/>
      <c r="I118" s="964"/>
      <c r="J118" s="964"/>
      <c r="K118" s="964"/>
      <c r="L118" s="964"/>
      <c r="M118" s="964"/>
      <c r="N118" s="965"/>
    </row>
    <row r="119" spans="2:14">
      <c r="B119" s="963"/>
      <c r="C119" s="964"/>
      <c r="D119" s="964"/>
      <c r="E119" s="964"/>
      <c r="F119" s="964"/>
      <c r="G119" s="964"/>
      <c r="H119" s="964"/>
      <c r="I119" s="964"/>
      <c r="J119" s="964"/>
      <c r="K119" s="964"/>
      <c r="L119" s="964"/>
      <c r="M119" s="964"/>
      <c r="N119" s="965"/>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6"/>
      <c r="K129" s="966"/>
      <c r="L129" s="966"/>
      <c r="M129" s="966"/>
      <c r="N129" s="967"/>
    </row>
    <row r="130" spans="2:14" ht="15" thickBot="1">
      <c r="B130" s="428" t="s">
        <v>2327</v>
      </c>
      <c r="C130" s="429"/>
      <c r="D130" s="429"/>
      <c r="E130" s="268"/>
      <c r="F130" s="268"/>
      <c r="G130" s="268"/>
      <c r="H130" s="268"/>
      <c r="I130" s="268"/>
      <c r="J130" s="968"/>
      <c r="K130" s="968"/>
      <c r="L130" s="968"/>
      <c r="M130" s="968"/>
      <c r="N130" s="969"/>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40.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2" hidden="1" customHeight="1" thickBo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180</v>
      </c>
      <c r="B36" s="865" t="str">
        <f>VLOOKUP(A36,EQUIPOS!A6:D154,3,FALSE)</f>
        <v>Compresor 120 HP, con martillo.</v>
      </c>
      <c r="C36" s="866"/>
      <c r="D36" s="866"/>
      <c r="E36" s="866"/>
      <c r="F36" s="866"/>
      <c r="G36" s="866"/>
      <c r="H36" s="867"/>
      <c r="I36" s="276"/>
      <c r="J36" s="277"/>
      <c r="K36" s="278">
        <f>VLOOKUP(A36,EQUIPOS!A6:D163,4,FALSE)</f>
        <v>70171.330980817947</v>
      </c>
      <c r="L36" s="279"/>
      <c r="M36" s="280">
        <v>0.16</v>
      </c>
      <c r="N36" s="281">
        <f>K36/M36</f>
        <v>438570.81863011216</v>
      </c>
    </row>
    <row r="37" spans="1:14">
      <c r="A37" s="119" t="s">
        <v>261</v>
      </c>
      <c r="B37" s="865" t="str">
        <f>VLOOKUP(A37,EQUIPOS!A7:D154,3,FALSE)</f>
        <v xml:space="preserve">Motobomba 3 PULGADAS (incluye operario)
</v>
      </c>
      <c r="C37" s="866"/>
      <c r="D37" s="866"/>
      <c r="E37" s="866"/>
      <c r="F37" s="866"/>
      <c r="G37" s="866"/>
      <c r="H37" s="867"/>
      <c r="I37" s="430"/>
      <c r="J37" s="431"/>
      <c r="K37" s="278">
        <f>VLOOKUP(A37,EQUIPOS!A7:D164,4,FALSE)</f>
        <v>6832.391121245023</v>
      </c>
      <c r="L37" s="344"/>
      <c r="M37" s="345">
        <v>0.16</v>
      </c>
      <c r="N37" s="281">
        <f>K37/M37</f>
        <v>42702.444507781394</v>
      </c>
    </row>
    <row r="38" spans="1:14">
      <c r="A38" s="119"/>
      <c r="B38" s="865"/>
      <c r="C38" s="866"/>
      <c r="D38" s="866"/>
      <c r="E38" s="866"/>
      <c r="F38" s="866"/>
      <c r="G38" s="866"/>
      <c r="H38" s="867"/>
      <c r="I38" s="430"/>
      <c r="J38" s="431"/>
      <c r="K38" s="447"/>
      <c r="L38" s="344"/>
      <c r="M38" s="345"/>
      <c r="N38" s="281"/>
    </row>
    <row r="39" spans="1:14">
      <c r="A39" s="119"/>
      <c r="B39" s="865"/>
      <c r="C39" s="866"/>
      <c r="D39" s="866"/>
      <c r="E39" s="866"/>
      <c r="F39" s="866"/>
      <c r="G39" s="866"/>
      <c r="H39" s="867"/>
      <c r="I39" s="430"/>
      <c r="J39" s="431"/>
      <c r="K39" s="447"/>
      <c r="L39" s="344"/>
      <c r="M39" s="345"/>
      <c r="N39" s="281"/>
    </row>
    <row r="40" spans="1:14">
      <c r="A40" s="119"/>
      <c r="B40" s="865"/>
      <c r="C40" s="866"/>
      <c r="D40" s="866"/>
      <c r="E40" s="866"/>
      <c r="F40" s="866"/>
      <c r="G40" s="866"/>
      <c r="H40" s="867"/>
      <c r="I40" s="337"/>
      <c r="J40" s="339"/>
      <c r="K40" s="447"/>
      <c r="L40" s="432"/>
      <c r="M40" s="433"/>
      <c r="N40" s="281"/>
    </row>
    <row r="41" spans="1:14">
      <c r="B41" s="865"/>
      <c r="C41" s="866"/>
      <c r="D41" s="866"/>
      <c r="E41" s="866"/>
      <c r="F41" s="866"/>
      <c r="G41" s="866"/>
      <c r="H41" s="867"/>
      <c r="I41" s="42"/>
      <c r="J41" s="43"/>
      <c r="K41" s="447"/>
      <c r="L41" s="285"/>
      <c r="M41" s="286"/>
      <c r="N41" s="281"/>
    </row>
    <row r="42" spans="1:14">
      <c r="B42" s="329"/>
      <c r="C42" s="330"/>
      <c r="D42" s="330"/>
      <c r="E42" s="330"/>
      <c r="F42" s="332"/>
      <c r="G42" s="332"/>
      <c r="H42" s="131"/>
      <c r="I42" s="42"/>
      <c r="J42" s="43"/>
      <c r="K42" s="447"/>
      <c r="L42" s="285"/>
      <c r="M42" s="286"/>
      <c r="N42" s="282"/>
    </row>
    <row r="43" spans="1:14">
      <c r="B43" s="873" t="s">
        <v>1036</v>
      </c>
      <c r="C43" s="874"/>
      <c r="D43" s="874"/>
      <c r="E43" s="44"/>
      <c r="F43" s="45"/>
      <c r="G43" s="45"/>
      <c r="H43" s="46"/>
      <c r="I43" s="42"/>
      <c r="J43" s="43"/>
      <c r="K43" s="288"/>
      <c r="L43" s="285"/>
      <c r="M43" s="410">
        <v>0.05</v>
      </c>
      <c r="N43" s="353">
        <f>N77*M43</f>
        <v>11968.876220179687</v>
      </c>
    </row>
    <row r="44" spans="1:14" ht="15" thickBot="1">
      <c r="B44" s="865"/>
      <c r="C44" s="866"/>
      <c r="D44" s="866"/>
      <c r="E44" s="866"/>
      <c r="F44" s="866"/>
      <c r="G44" s="866"/>
      <c r="H44" s="867"/>
      <c r="I44" s="875"/>
      <c r="J44" s="876"/>
      <c r="K44" s="47"/>
      <c r="L44" s="877"/>
      <c r="M44" s="878"/>
      <c r="N44" s="111"/>
    </row>
    <row r="45" spans="1:14" ht="15" thickBot="1">
      <c r="B45" s="816" t="s">
        <v>1037</v>
      </c>
      <c r="C45" s="817"/>
      <c r="D45" s="817"/>
      <c r="E45" s="817"/>
      <c r="F45" s="817"/>
      <c r="G45" s="817"/>
      <c r="H45" s="817"/>
      <c r="I45" s="817"/>
      <c r="J45" s="817"/>
      <c r="K45" s="817"/>
      <c r="L45" s="817"/>
      <c r="M45" s="818"/>
      <c r="N45" s="403">
        <f>SUM(N36:N44)</f>
        <v>493242.13935807324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6798.1082910126643</v>
      </c>
      <c r="N50" s="281">
        <f>K50*M50</f>
        <v>1359.6216582025329</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1079.0202234420406</v>
      </c>
      <c r="N51" s="281">
        <f>K51*M51</f>
        <v>1079.0202234420406</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692.37119869491619</v>
      </c>
      <c r="N52" s="281">
        <f>K52*M52</f>
        <v>346.18559934745809</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2281.1449630724792</v>
      </c>
      <c r="N53" s="281">
        <f>K53*M53</f>
        <v>342171.74446087185</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539536.87313529209</v>
      </c>
      <c r="N54" s="281">
        <f>K54*M54</f>
        <v>539536.87313529209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6" t="s">
        <v>1037</v>
      </c>
      <c r="C58" s="817"/>
      <c r="D58" s="817"/>
      <c r="E58" s="817"/>
      <c r="F58" s="817"/>
      <c r="G58" s="817"/>
      <c r="H58" s="817"/>
      <c r="I58" s="817"/>
      <c r="J58" s="817"/>
      <c r="K58" s="817"/>
      <c r="L58" s="817"/>
      <c r="M58" s="818"/>
      <c r="N58" s="403">
        <f>SUM(N50:N57)</f>
        <v>884493.44507715595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3">
        <f>VLOOKUP(A63,TRANSPORTE!A5:D117,4,FALSE)</f>
        <v>1313</v>
      </c>
      <c r="M63" s="904"/>
      <c r="N63" s="296">
        <f>K63*L63</f>
        <v>1313</v>
      </c>
    </row>
    <row r="64" spans="1:14">
      <c r="B64" s="52"/>
      <c r="C64" s="53"/>
      <c r="D64" s="53"/>
      <c r="E64" s="53"/>
      <c r="F64" s="53"/>
      <c r="G64" s="53"/>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f>SUM(N63:N67)</f>
        <v>1313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SUM(N73:N76)</f>
        <v>239377.52440359374</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N45+N58+N68+N77</f>
        <v>1618426.1088388229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323685.2217677646</v>
      </c>
      <c r="M84" s="852"/>
      <c r="N84" s="57"/>
    </row>
    <row r="85" spans="1:14">
      <c r="B85" s="95" t="s">
        <v>1057</v>
      </c>
      <c r="C85" s="96"/>
      <c r="D85" s="96"/>
      <c r="E85" s="96"/>
      <c r="F85" s="96"/>
      <c r="G85" s="96"/>
      <c r="H85" s="96"/>
      <c r="I85" s="93"/>
      <c r="J85" s="94"/>
      <c r="K85" s="313">
        <v>0.05</v>
      </c>
      <c r="L85" s="851">
        <f>N79*K85</f>
        <v>80921.305441941149</v>
      </c>
      <c r="M85" s="852"/>
      <c r="N85" s="57"/>
    </row>
    <row r="86" spans="1:14" ht="15" thickBot="1">
      <c r="B86" s="97" t="s">
        <v>1058</v>
      </c>
      <c r="C86" s="98"/>
      <c r="D86" s="98"/>
      <c r="E86" s="98"/>
      <c r="F86" s="98"/>
      <c r="G86" s="98"/>
      <c r="H86" s="98"/>
      <c r="I86" s="99"/>
      <c r="J86" s="100"/>
      <c r="K86" s="314">
        <v>0.05</v>
      </c>
      <c r="L86" s="853">
        <f>N79*K86</f>
        <v>80921.305441941149</v>
      </c>
      <c r="M86" s="854"/>
      <c r="N86" s="57"/>
    </row>
    <row r="87" spans="1:14" ht="15" thickBot="1">
      <c r="B87" s="816" t="s">
        <v>1037</v>
      </c>
      <c r="C87" s="817"/>
      <c r="D87" s="817"/>
      <c r="E87" s="817"/>
      <c r="F87" s="817"/>
      <c r="G87" s="817"/>
      <c r="H87" s="817"/>
      <c r="I87" s="817"/>
      <c r="J87" s="817"/>
      <c r="K87" s="817"/>
      <c r="L87" s="817"/>
      <c r="M87" s="818"/>
      <c r="N87" s="58">
        <f>L84+L85+L86</f>
        <v>485527.83265164687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2103953.94149047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6"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38.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461"/>
      <c r="L30" s="792" t="s">
        <v>1029</v>
      </c>
      <c r="M30" s="793"/>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121</v>
      </c>
      <c r="B36" s="865" t="str">
        <f>VLOOKUP(A36,EQUIPOS!A6:D154,3,FALSE)</f>
        <v>Bomba eléctrica para accionar la celda</v>
      </c>
      <c r="C36" s="866"/>
      <c r="D36" s="866"/>
      <c r="E36" s="866"/>
      <c r="F36" s="866"/>
      <c r="G36" s="866"/>
      <c r="H36" s="867"/>
      <c r="I36" s="276"/>
      <c r="J36" s="277"/>
      <c r="K36" s="278">
        <f>VLOOKUP(A36,EQUIPOS!A6:D163,4,FALSE)</f>
        <v>41610.078922652821</v>
      </c>
      <c r="L36" s="279"/>
      <c r="M36" s="280">
        <v>0.01</v>
      </c>
      <c r="N36" s="281">
        <f t="shared" ref="N36:N41" si="0">K36/M36</f>
        <v>4161007.8922652821</v>
      </c>
    </row>
    <row r="37" spans="1:14">
      <c r="A37" s="119" t="s">
        <v>192</v>
      </c>
      <c r="B37" s="865" t="str">
        <f>VLOOKUP(A37,EQUIPOS!A7:D154,3,FALSE)</f>
        <v>Equipo de acarreo interno</v>
      </c>
      <c r="C37" s="866"/>
      <c r="D37" s="866"/>
      <c r="E37" s="866"/>
      <c r="F37" s="866"/>
      <c r="G37" s="866"/>
      <c r="H37" s="867"/>
      <c r="I37" s="430"/>
      <c r="J37" s="431"/>
      <c r="K37" s="278">
        <f>VLOOKUP(A37,EQUIPOS!A7:D164,4,FALSE)</f>
        <v>41739.22766286385</v>
      </c>
      <c r="L37" s="344"/>
      <c r="M37" s="345">
        <v>0.05</v>
      </c>
      <c r="N37" s="281">
        <f t="shared" si="0"/>
        <v>834784.553257277</v>
      </c>
    </row>
    <row r="38" spans="1:14">
      <c r="A38" s="119" t="s">
        <v>217</v>
      </c>
      <c r="B38" s="865" t="str">
        <f>VLOOKUP(A38,EQUIPOS!A8:D154,3,FALSE)</f>
        <v>Equipo de soldadura y de acetileno (incluye soldadura)</v>
      </c>
      <c r="C38" s="866"/>
      <c r="D38" s="866"/>
      <c r="E38" s="866"/>
      <c r="F38" s="866"/>
      <c r="G38" s="866"/>
      <c r="H38" s="867"/>
      <c r="I38" s="430"/>
      <c r="J38" s="431"/>
      <c r="K38" s="278">
        <f>VLOOKUP(A38,EQUIPOS!A8:D165,4,FALSE)</f>
        <v>19561.871792258393</v>
      </c>
      <c r="L38" s="344"/>
      <c r="M38" s="345">
        <v>0.01</v>
      </c>
      <c r="N38" s="281">
        <f t="shared" si="0"/>
        <v>1956187.1792258392</v>
      </c>
    </row>
    <row r="39" spans="1:14">
      <c r="A39" s="119" t="s">
        <v>242</v>
      </c>
      <c r="B39" s="865" t="str">
        <f>VLOOKUP(A39,EQUIPOS!A9:D154,3,FALSE)</f>
        <v>Grúa con torre capacidad 1 ton en la punta.</v>
      </c>
      <c r="C39" s="866"/>
      <c r="D39" s="866"/>
      <c r="E39" s="866"/>
      <c r="F39" s="866"/>
      <c r="G39" s="866"/>
      <c r="H39" s="867"/>
      <c r="I39" s="430"/>
      <c r="J39" s="431"/>
      <c r="K39" s="278">
        <f>VLOOKUP(A39,EQUIPOS!A9:D166,4,FALSE)</f>
        <v>121326.28089392201</v>
      </c>
      <c r="L39" s="344"/>
      <c r="M39" s="345">
        <v>0.04</v>
      </c>
      <c r="N39" s="281">
        <f t="shared" si="0"/>
        <v>3033157.02234805</v>
      </c>
    </row>
    <row r="40" spans="1:14">
      <c r="A40" s="119" t="s">
        <v>255</v>
      </c>
      <c r="B40" s="865" t="str">
        <f>VLOOKUP(A40,EQUIPOS!A10:D154,3,FALSE)</f>
        <v>Manómetro cable de acero para bajar la celda</v>
      </c>
      <c r="C40" s="866"/>
      <c r="D40" s="866"/>
      <c r="E40" s="866"/>
      <c r="F40" s="866"/>
      <c r="G40" s="866"/>
      <c r="H40" s="867"/>
      <c r="I40" s="337"/>
      <c r="J40" s="339"/>
      <c r="K40" s="278">
        <f>VLOOKUP(A40,EQUIPOS!A10:D167,4,FALSE)</f>
        <v>1085091.1035639637</v>
      </c>
      <c r="L40" s="432"/>
      <c r="M40" s="433">
        <v>1</v>
      </c>
      <c r="N40" s="281">
        <f t="shared" si="0"/>
        <v>1085091.1035639637</v>
      </c>
    </row>
    <row r="41" spans="1:14">
      <c r="A41" t="s">
        <v>320</v>
      </c>
      <c r="B41" s="865" t="str">
        <f>VLOOKUP(A41,EQUIPOS!A11:D155,3,FALSE)</f>
        <v>Retroexcavadora sobre llantas, motor 62HP, Profundidad de excavación de 5.41 metros.</v>
      </c>
      <c r="C41" s="866"/>
      <c r="D41" s="866"/>
      <c r="E41" s="866"/>
      <c r="F41" s="866"/>
      <c r="G41" s="866"/>
      <c r="H41" s="867"/>
      <c r="I41" s="42"/>
      <c r="J41" s="43"/>
      <c r="K41" s="278">
        <f>VLOOKUP(A41,EQUIPOS!A11:D168,4,FALSE)</f>
        <v>84335.177356690721</v>
      </c>
      <c r="L41" s="285"/>
      <c r="M41" s="286">
        <v>0.2</v>
      </c>
      <c r="N41" s="281">
        <f t="shared" si="0"/>
        <v>421675.88678345358</v>
      </c>
    </row>
    <row r="42" spans="1:14">
      <c r="B42" s="329"/>
      <c r="C42" s="330"/>
      <c r="D42" s="330"/>
      <c r="E42" s="330"/>
      <c r="F42" s="332"/>
      <c r="G42" s="332"/>
      <c r="H42" s="131"/>
      <c r="I42" s="42"/>
      <c r="J42" s="43"/>
      <c r="K42" s="447"/>
      <c r="L42" s="285"/>
      <c r="M42" s="286"/>
      <c r="N42" s="282"/>
    </row>
    <row r="43" spans="1:14">
      <c r="B43" s="873" t="s">
        <v>1036</v>
      </c>
      <c r="C43" s="874"/>
      <c r="D43" s="874"/>
      <c r="E43" s="44"/>
      <c r="F43" s="45"/>
      <c r="G43" s="45"/>
      <c r="H43" s="46"/>
      <c r="I43" s="42"/>
      <c r="J43" s="43"/>
      <c r="K43" s="288"/>
      <c r="L43" s="285"/>
      <c r="M43" s="410">
        <v>0.01</v>
      </c>
      <c r="N43" s="353">
        <f>N81*M43</f>
        <v>40222.408211598995</v>
      </c>
    </row>
    <row r="44" spans="1:14" ht="15" thickBot="1">
      <c r="B44" s="865"/>
      <c r="C44" s="866"/>
      <c r="D44" s="866"/>
      <c r="E44" s="866"/>
      <c r="F44" s="866"/>
      <c r="G44" s="866"/>
      <c r="H44" s="867"/>
      <c r="I44" s="875"/>
      <c r="J44" s="876"/>
      <c r="K44" s="47"/>
      <c r="L44" s="877"/>
      <c r="M44" s="878"/>
      <c r="N44" s="111"/>
    </row>
    <row r="45" spans="1:14" ht="15" thickBot="1">
      <c r="B45" s="816" t="s">
        <v>1037</v>
      </c>
      <c r="C45" s="817"/>
      <c r="D45" s="817"/>
      <c r="E45" s="817"/>
      <c r="F45" s="817"/>
      <c r="G45" s="817"/>
      <c r="H45" s="817"/>
      <c r="I45" s="817"/>
      <c r="J45" s="817"/>
      <c r="K45" s="817"/>
      <c r="L45" s="817"/>
      <c r="M45" s="818"/>
      <c r="N45" s="403">
        <f>SUM(N36:N44)</f>
        <v>11532126.045655463</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12312274.031432716</v>
      </c>
      <c r="N50" s="281">
        <f t="shared" ref="N50:N55" si="1">K50*M50</f>
        <v>12312274.031432716</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74289.203880389687</v>
      </c>
      <c r="N51" s="281">
        <f t="shared" si="1"/>
        <v>2228676.1164116906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1217414.1313071656</v>
      </c>
      <c r="N52" s="281">
        <f t="shared" si="1"/>
        <v>2434828.2626143312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746575.1320260003</v>
      </c>
      <c r="N53" s="281">
        <f t="shared" si="1"/>
        <v>3732875.6601300016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48377.177947824268</v>
      </c>
      <c r="N54" s="281">
        <f t="shared" si="1"/>
        <v>2902630.6768694562</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31023.967531501188</v>
      </c>
      <c r="N55" s="281">
        <f t="shared" si="1"/>
        <v>372287.61037801427</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6" t="s">
        <v>1037</v>
      </c>
      <c r="C58" s="817"/>
      <c r="D58" s="817"/>
      <c r="E58" s="817"/>
      <c r="F58" s="817"/>
      <c r="G58" s="817"/>
      <c r="H58" s="817"/>
      <c r="I58" s="817"/>
      <c r="J58" s="817"/>
      <c r="K58" s="817"/>
      <c r="L58" s="817"/>
      <c r="M58" s="818"/>
      <c r="N58" s="403">
        <f>SUM(N50:N57)</f>
        <v>23983572.357836213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3">
        <f>VLOOKUP(A63,TRANSPORTE!A5:D117,4,FALSE)</f>
        <v>783640.25143650896</v>
      </c>
      <c r="M63" s="904"/>
      <c r="N63" s="296">
        <f>K63*L63</f>
        <v>783640.25143650896</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3">
        <f>VLOOKUP(A64,TRANSPORTE!A6:D117,4,FALSE)</f>
        <v>102592.91789371046</v>
      </c>
      <c r="M64" s="904"/>
      <c r="N64" s="296">
        <f>K64*L64</f>
        <v>820743.34314968367</v>
      </c>
    </row>
    <row r="65" spans="1:15">
      <c r="A65" t="s">
        <v>1483</v>
      </c>
      <c r="B65" s="52" t="str">
        <f>VLOOKUP(A65,TRANSPORTE!A6:D117,3,FALSE)</f>
        <v>Pasajes aéreos</v>
      </c>
      <c r="C65" s="53"/>
      <c r="D65" s="53"/>
      <c r="E65" s="53"/>
      <c r="F65" s="53"/>
      <c r="G65" s="53"/>
      <c r="H65" s="320" t="s">
        <v>1029</v>
      </c>
      <c r="I65" s="288">
        <v>3</v>
      </c>
      <c r="J65" s="295">
        <v>1</v>
      </c>
      <c r="K65" s="288">
        <f>I65*J65</f>
        <v>3</v>
      </c>
      <c r="L65" s="903">
        <f>VLOOKUP(A65,TRANSPORTE!A6:D117,4,FALSE)</f>
        <v>229696.80776784554</v>
      </c>
      <c r="M65" s="904"/>
      <c r="N65" s="296">
        <f>K65*L65</f>
        <v>689090.42330353661</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f>SUM(N63:N67)</f>
        <v>2293474.0178897292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SUM(N73:N80)</f>
        <v>4022240.8211598997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N45+N58+N68+N81</f>
        <v>41831413.242541306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8366282.6485082619</v>
      </c>
      <c r="M88" s="852"/>
      <c r="N88" s="57"/>
    </row>
    <row r="89" spans="1:14">
      <c r="B89" s="95" t="s">
        <v>1057</v>
      </c>
      <c r="C89" s="96"/>
      <c r="D89" s="96"/>
      <c r="E89" s="96"/>
      <c r="F89" s="96"/>
      <c r="G89" s="96"/>
      <c r="H89" s="96"/>
      <c r="I89" s="93"/>
      <c r="J89" s="94"/>
      <c r="K89" s="313">
        <v>0.05</v>
      </c>
      <c r="L89" s="851">
        <f>N83*K89</f>
        <v>2091570.6621270655</v>
      </c>
      <c r="M89" s="852"/>
      <c r="N89" s="57"/>
    </row>
    <row r="90" spans="1:14" ht="15" thickBot="1">
      <c r="B90" s="97" t="s">
        <v>1058</v>
      </c>
      <c r="C90" s="98"/>
      <c r="D90" s="98"/>
      <c r="E90" s="98"/>
      <c r="F90" s="98"/>
      <c r="G90" s="98"/>
      <c r="H90" s="98"/>
      <c r="I90" s="99"/>
      <c r="J90" s="100"/>
      <c r="K90" s="314">
        <v>0.05</v>
      </c>
      <c r="L90" s="853">
        <f>N83*K90</f>
        <v>2091570.6621270655</v>
      </c>
      <c r="M90" s="854"/>
      <c r="N90" s="57"/>
    </row>
    <row r="91" spans="1:14" ht="15" thickBot="1">
      <c r="B91" s="816" t="s">
        <v>1037</v>
      </c>
      <c r="C91" s="817"/>
      <c r="D91" s="817"/>
      <c r="E91" s="817"/>
      <c r="F91" s="817"/>
      <c r="G91" s="817"/>
      <c r="H91" s="817"/>
      <c r="I91" s="817"/>
      <c r="J91" s="817"/>
      <c r="K91" s="817"/>
      <c r="L91" s="817"/>
      <c r="M91" s="818"/>
      <c r="N91" s="58">
        <f>L88+L89+L90</f>
        <v>12549423.972762395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54380837.215303704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6" t="s">
        <v>1028</v>
      </c>
      <c r="C35" s="887"/>
      <c r="D35" s="887"/>
      <c r="E35" s="887"/>
      <c r="F35" s="887"/>
      <c r="G35" s="887"/>
      <c r="H35" s="888"/>
      <c r="I35" s="889" t="s">
        <v>1032</v>
      </c>
      <c r="J35" s="890"/>
      <c r="K35" s="75" t="s">
        <v>1033</v>
      </c>
      <c r="L35" s="891" t="s">
        <v>1034</v>
      </c>
      <c r="M35" s="888"/>
      <c r="N35" s="76" t="s">
        <v>1035</v>
      </c>
    </row>
    <row r="36" spans="1:16">
      <c r="A36" s="119" t="s">
        <v>121</v>
      </c>
      <c r="B36" s="865" t="str">
        <f>VLOOKUP(A36,EQUIPOS!A6:D154,3,FALSE)</f>
        <v>Bomba eléctrica para accionar la celda</v>
      </c>
      <c r="C36" s="866"/>
      <c r="D36" s="866"/>
      <c r="E36" s="866"/>
      <c r="F36" s="866"/>
      <c r="G36" s="866"/>
      <c r="H36" s="867"/>
      <c r="I36" s="276"/>
      <c r="J36" s="277"/>
      <c r="K36" s="278">
        <f>VLOOKUP(A36,EQUIPOS!A6:D163,4,FALSE)</f>
        <v>41610.078922652821</v>
      </c>
      <c r="L36" s="279"/>
      <c r="M36" s="280">
        <v>0.01</v>
      </c>
      <c r="N36" s="281">
        <f>K36/M36</f>
        <v>4161007.8922652821</v>
      </c>
    </row>
    <row r="37" spans="1:16">
      <c r="A37" s="119" t="s">
        <v>217</v>
      </c>
      <c r="B37" s="865" t="str">
        <f>VLOOKUP(A37,EQUIPOS!A7:D154,3,FALSE)</f>
        <v>Equipo de soldadura y de acetileno (incluye soldadura)</v>
      </c>
      <c r="C37" s="866"/>
      <c r="D37" s="866"/>
      <c r="E37" s="866"/>
      <c r="F37" s="866"/>
      <c r="G37" s="866"/>
      <c r="H37" s="867"/>
      <c r="I37" s="430"/>
      <c r="J37" s="431"/>
      <c r="K37" s="278">
        <f>VLOOKUP(A37,EQUIPOS!A7:D164,4,FALSE)</f>
        <v>19561.871792258393</v>
      </c>
      <c r="L37" s="344"/>
      <c r="M37" s="345">
        <v>0.01</v>
      </c>
      <c r="N37" s="281">
        <f>K37/M37</f>
        <v>1956187.1792258392</v>
      </c>
    </row>
    <row r="38" spans="1:16">
      <c r="A38" s="119" t="s">
        <v>255</v>
      </c>
      <c r="B38" s="865" t="str">
        <f>VLOOKUP(A38,EQUIPOS!A8:D154,3,FALSE)</f>
        <v>Manómetro cable de acero para bajar la celda</v>
      </c>
      <c r="C38" s="866"/>
      <c r="D38" s="866"/>
      <c r="E38" s="866"/>
      <c r="F38" s="866"/>
      <c r="G38" s="866"/>
      <c r="H38" s="867"/>
      <c r="I38" s="430"/>
      <c r="J38" s="431"/>
      <c r="K38" s="278">
        <f>VLOOKUP(A38,EQUIPOS!A8:D165,4,FALSE)</f>
        <v>1085091.1035639637</v>
      </c>
      <c r="L38" s="344"/>
      <c r="M38" s="345">
        <v>1</v>
      </c>
      <c r="N38" s="281">
        <f>K38/M38</f>
        <v>1085091.1035639637</v>
      </c>
    </row>
    <row r="39" spans="1:16">
      <c r="A39" s="119"/>
      <c r="B39" s="865"/>
      <c r="C39" s="866"/>
      <c r="D39" s="866"/>
      <c r="E39" s="866"/>
      <c r="F39" s="866"/>
      <c r="G39" s="866"/>
      <c r="H39" s="867"/>
      <c r="I39" s="430"/>
      <c r="J39" s="431"/>
      <c r="K39" s="278"/>
      <c r="L39" s="344"/>
      <c r="M39" s="345"/>
      <c r="N39" s="281"/>
    </row>
    <row r="40" spans="1:16">
      <c r="A40" s="119"/>
      <c r="B40" s="865"/>
      <c r="C40" s="866"/>
      <c r="D40" s="866"/>
      <c r="E40" s="866"/>
      <c r="F40" s="866"/>
      <c r="G40" s="866"/>
      <c r="H40" s="867"/>
      <c r="I40" s="337"/>
      <c r="J40" s="339"/>
      <c r="K40" s="278"/>
      <c r="L40" s="432"/>
      <c r="M40" s="433"/>
      <c r="N40" s="281"/>
    </row>
    <row r="41" spans="1:16">
      <c r="B41" s="865"/>
      <c r="C41" s="866"/>
      <c r="D41" s="866"/>
      <c r="E41" s="866"/>
      <c r="F41" s="866"/>
      <c r="G41" s="866"/>
      <c r="H41" s="867"/>
      <c r="I41" s="42"/>
      <c r="J41" s="43"/>
      <c r="K41" s="278"/>
      <c r="L41" s="285"/>
      <c r="M41" s="286"/>
      <c r="N41" s="281"/>
    </row>
    <row r="42" spans="1:16">
      <c r="B42" s="329"/>
      <c r="C42" s="330"/>
      <c r="D42" s="330"/>
      <c r="E42" s="330"/>
      <c r="F42" s="332"/>
      <c r="G42" s="332"/>
      <c r="H42" s="131"/>
      <c r="I42" s="42"/>
      <c r="J42" s="43"/>
      <c r="K42" s="447"/>
      <c r="L42" s="285"/>
      <c r="M42" s="286"/>
      <c r="N42" s="282"/>
    </row>
    <row r="43" spans="1:16">
      <c r="B43" s="873" t="s">
        <v>1036</v>
      </c>
      <c r="C43" s="874"/>
      <c r="D43" s="874"/>
      <c r="E43" s="44"/>
      <c r="F43" s="45"/>
      <c r="G43" s="45"/>
      <c r="H43" s="46"/>
      <c r="I43" s="42"/>
      <c r="J43" s="43"/>
      <c r="K43" s="288"/>
      <c r="L43" s="285"/>
      <c r="M43" s="410">
        <v>0.01</v>
      </c>
      <c r="N43" s="353">
        <f>N81*M43</f>
        <v>40222.408211598995</v>
      </c>
    </row>
    <row r="44" spans="1:16" ht="15" thickBot="1">
      <c r="B44" s="865"/>
      <c r="C44" s="866"/>
      <c r="D44" s="866"/>
      <c r="E44" s="866"/>
      <c r="F44" s="866"/>
      <c r="G44" s="866"/>
      <c r="H44" s="867"/>
      <c r="I44" s="875"/>
      <c r="J44" s="876"/>
      <c r="K44" s="47"/>
      <c r="L44" s="877"/>
      <c r="M44" s="878"/>
      <c r="N44" s="111"/>
    </row>
    <row r="45" spans="1:16" ht="15" thickBot="1">
      <c r="B45" s="816" t="s">
        <v>1037</v>
      </c>
      <c r="C45" s="817"/>
      <c r="D45" s="817"/>
      <c r="E45" s="817"/>
      <c r="F45" s="817"/>
      <c r="G45" s="817"/>
      <c r="H45" s="817"/>
      <c r="I45" s="817"/>
      <c r="J45" s="817"/>
      <c r="K45" s="817"/>
      <c r="L45" s="817"/>
      <c r="M45" s="818"/>
      <c r="N45" s="403">
        <f>SUM(N36:N44)</f>
        <v>7242508.5832666839</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1" t="s">
        <v>1028</v>
      </c>
      <c r="C49" s="862"/>
      <c r="D49" s="862"/>
      <c r="E49" s="862"/>
      <c r="F49" s="862"/>
      <c r="G49" s="862"/>
      <c r="H49" s="862"/>
      <c r="I49" s="896"/>
      <c r="J49" s="324" t="s">
        <v>1029</v>
      </c>
      <c r="K49" s="91" t="s">
        <v>1030</v>
      </c>
      <c r="L49" s="897" t="s">
        <v>1039</v>
      </c>
      <c r="M49" s="89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12312274.031432716</v>
      </c>
      <c r="N50" s="281">
        <f t="shared" ref="N50:N55" si="0">K50*M50</f>
        <v>12312274.031432716</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74289.203880389687</v>
      </c>
      <c r="N51" s="281">
        <f t="shared" si="0"/>
        <v>2228676.1164116906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1217414.1313071656</v>
      </c>
      <c r="N52" s="281">
        <f t="shared" si="0"/>
        <v>2434828.2626143312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746575.1320260003</v>
      </c>
      <c r="N53" s="281">
        <f t="shared" si="0"/>
        <v>3732875.6601300016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48377.177947824268</v>
      </c>
      <c r="N54" s="281">
        <f t="shared" si="0"/>
        <v>2902630.6768694562</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31023.967531501188</v>
      </c>
      <c r="N55" s="281">
        <f t="shared" si="0"/>
        <v>372287.61037801427</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6" t="s">
        <v>1037</v>
      </c>
      <c r="C58" s="817"/>
      <c r="D58" s="817"/>
      <c r="E58" s="817"/>
      <c r="F58" s="817"/>
      <c r="G58" s="817"/>
      <c r="H58" s="817"/>
      <c r="I58" s="817"/>
      <c r="J58" s="817"/>
      <c r="K58" s="817"/>
      <c r="L58" s="817"/>
      <c r="M58" s="818"/>
      <c r="N58" s="403">
        <f>SUM(N50:N57)</f>
        <v>23983572.357836213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2" t="s">
        <v>1045</v>
      </c>
      <c r="M62" s="881"/>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3">
        <f>VLOOKUP(A63,TRANSPORTE!A5:D117,4,FALSE)</f>
        <v>229696.80776784554</v>
      </c>
      <c r="M63" s="904"/>
      <c r="N63" s="296">
        <f>K63*L63</f>
        <v>689090.42330353661</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3">
        <f>VLOOKUP(A64,TRANSPORTE!A6:D117,4,FALSE)</f>
        <v>783640.25143650896</v>
      </c>
      <c r="M64" s="904"/>
      <c r="N64" s="296">
        <f>K64*L64</f>
        <v>783640.25143650896</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3">
        <f>VLOOKUP(A65,TRANSPORTE!A6:D118,4,FALSE)</f>
        <v>102592.91789371046</v>
      </c>
      <c r="M65" s="904"/>
      <c r="N65" s="296">
        <f>K65*L65</f>
        <v>820743.34314968367</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4"/>
      <c r="M67" s="895"/>
      <c r="N67" s="133"/>
    </row>
    <row r="68" spans="1:15" ht="15" thickBot="1">
      <c r="B68" s="905" t="s">
        <v>1037</v>
      </c>
      <c r="C68" s="859"/>
      <c r="D68" s="859"/>
      <c r="E68" s="859"/>
      <c r="F68" s="859"/>
      <c r="G68" s="859"/>
      <c r="H68" s="859"/>
      <c r="I68" s="859"/>
      <c r="J68" s="859"/>
      <c r="K68" s="859"/>
      <c r="L68" s="859"/>
      <c r="M68" s="860"/>
      <c r="N68" s="110">
        <f>SUM(N63:N67)</f>
        <v>2293474.0178897292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5" t="s">
        <v>1047</v>
      </c>
      <c r="C72" s="856"/>
      <c r="D72" s="856"/>
      <c r="E72" s="856"/>
      <c r="F72" s="856"/>
      <c r="G72" s="856"/>
      <c r="H72" s="856"/>
      <c r="I72" s="79" t="s">
        <v>1048</v>
      </c>
      <c r="J72" s="81" t="s">
        <v>1494</v>
      </c>
      <c r="K72" s="80" t="s">
        <v>1050</v>
      </c>
      <c r="L72" s="857" t="s">
        <v>1034</v>
      </c>
      <c r="M72" s="858"/>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92"/>
      <c r="C80" s="893"/>
      <c r="D80" s="893"/>
      <c r="E80" s="893"/>
      <c r="F80" s="893"/>
      <c r="G80" s="893"/>
      <c r="H80" s="893"/>
      <c r="I80" s="50"/>
      <c r="J80" s="50"/>
      <c r="K80" s="50"/>
      <c r="L80" s="971"/>
      <c r="M80" s="972"/>
      <c r="N80" s="51"/>
    </row>
    <row r="81" spans="1:14" ht="15" thickBot="1">
      <c r="B81" s="816" t="s">
        <v>1037</v>
      </c>
      <c r="C81" s="817"/>
      <c r="D81" s="817"/>
      <c r="E81" s="817"/>
      <c r="F81" s="817"/>
      <c r="G81" s="817"/>
      <c r="H81" s="817"/>
      <c r="I81" s="859"/>
      <c r="J81" s="859"/>
      <c r="K81" s="859"/>
      <c r="L81" s="859"/>
      <c r="M81" s="860"/>
      <c r="N81" s="310">
        <f>SUM(N73:N80)</f>
        <v>4022240.8211598997</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N45+N58+N68+N81</f>
        <v>37541795.780152529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7508359.1560305059</v>
      </c>
      <c r="M88" s="852"/>
      <c r="N88" s="57"/>
    </row>
    <row r="89" spans="1:14">
      <c r="B89" s="95" t="s">
        <v>1057</v>
      </c>
      <c r="C89" s="96"/>
      <c r="D89" s="96"/>
      <c r="E89" s="96"/>
      <c r="F89" s="96"/>
      <c r="G89" s="96"/>
      <c r="H89" s="96"/>
      <c r="I89" s="93"/>
      <c r="J89" s="94"/>
      <c r="K89" s="313">
        <v>0.05</v>
      </c>
      <c r="L89" s="851">
        <f>N83*K89</f>
        <v>1877089.7890076265</v>
      </c>
      <c r="M89" s="852"/>
      <c r="N89" s="57"/>
    </row>
    <row r="90" spans="1:14" ht="15" thickBot="1">
      <c r="B90" s="97" t="s">
        <v>1058</v>
      </c>
      <c r="C90" s="98"/>
      <c r="D90" s="98"/>
      <c r="E90" s="98"/>
      <c r="F90" s="98"/>
      <c r="G90" s="98"/>
      <c r="H90" s="98"/>
      <c r="I90" s="99"/>
      <c r="J90" s="100"/>
      <c r="K90" s="314">
        <v>0.05</v>
      </c>
      <c r="L90" s="853">
        <f>N83*K90</f>
        <v>1877089.7890076265</v>
      </c>
      <c r="M90" s="854"/>
      <c r="N90" s="57"/>
    </row>
    <row r="91" spans="1:14" ht="15" thickBot="1">
      <c r="B91" s="816" t="s">
        <v>1037</v>
      </c>
      <c r="C91" s="817"/>
      <c r="D91" s="817"/>
      <c r="E91" s="817"/>
      <c r="F91" s="817"/>
      <c r="G91" s="817"/>
      <c r="H91" s="817"/>
      <c r="I91" s="817"/>
      <c r="J91" s="817"/>
      <c r="K91" s="817"/>
      <c r="L91" s="817"/>
      <c r="M91" s="818"/>
      <c r="N91" s="58">
        <f>L88+L89+L90</f>
        <v>11262538.734045759</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48804334.514198288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22"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259</v>
      </c>
      <c r="B36" s="865" t="str">
        <f>VLOOKUP(A36,EQUIPOS!A6:D154,3,FALSE)</f>
        <v>Montacargas</v>
      </c>
      <c r="C36" s="866"/>
      <c r="D36" s="866"/>
      <c r="E36" s="866"/>
      <c r="F36" s="866"/>
      <c r="G36" s="866"/>
      <c r="H36" s="867"/>
      <c r="I36" s="276"/>
      <c r="J36" s="277"/>
      <c r="K36" s="278">
        <f>VLOOKUP(A36,EQUIPOS!A6:D163,4,FALSE)</f>
        <v>61240.434310532022</v>
      </c>
      <c r="L36" s="279"/>
      <c r="M36" s="345">
        <v>1.5</v>
      </c>
      <c r="N36" s="281">
        <f>K36/M36</f>
        <v>40826.956207021351</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43380.316467326353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406</v>
      </c>
      <c r="B48" s="49" t="str">
        <f>VLOOKUP(A48,MATERIALES!A5:D373,3,FALSE)</f>
        <v>Camisa metálica en acero A-37</v>
      </c>
      <c r="C48" s="290"/>
      <c r="D48" s="290"/>
      <c r="E48" s="290"/>
      <c r="F48" s="290"/>
      <c r="G48" s="290"/>
      <c r="H48" s="290"/>
      <c r="I48" s="277"/>
      <c r="J48" s="233" t="str">
        <f ca="1">VLOOKUP(A48,MATERIALES!A4:D640,2,FALSE)</f>
        <v>kg</v>
      </c>
      <c r="K48" s="291">
        <v>313.2010795996344</v>
      </c>
      <c r="L48" s="276"/>
      <c r="M48" s="411">
        <f>VLOOKUP(A48,MATERIALES!A5:D396,4,FALSE)</f>
        <v>11133.818793671293</v>
      </c>
      <c r="N48" s="281">
        <f>K48*M48</f>
        <v>3487124.0662445482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3487124.0662445482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51067.205206099999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3581571.5879179742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716314.31758359494</v>
      </c>
      <c r="M84" s="852"/>
      <c r="N84" s="57"/>
    </row>
    <row r="85" spans="1:14">
      <c r="B85" s="95" t="s">
        <v>1057</v>
      </c>
      <c r="C85" s="96"/>
      <c r="D85" s="96"/>
      <c r="E85" s="96"/>
      <c r="F85" s="96"/>
      <c r="G85" s="96"/>
      <c r="H85" s="96"/>
      <c r="I85" s="93"/>
      <c r="J85" s="94"/>
      <c r="K85" s="313">
        <v>0.05</v>
      </c>
      <c r="L85" s="851">
        <f>N79*K85</f>
        <v>179078.57939589873</v>
      </c>
      <c r="M85" s="852"/>
      <c r="N85" s="57"/>
    </row>
    <row r="86" spans="1:14" ht="15" thickBot="1">
      <c r="B86" s="97" t="s">
        <v>1058</v>
      </c>
      <c r="C86" s="98"/>
      <c r="D86" s="98"/>
      <c r="E86" s="98"/>
      <c r="F86" s="98"/>
      <c r="G86" s="98"/>
      <c r="H86" s="98"/>
      <c r="I86" s="99"/>
      <c r="J86" s="100"/>
      <c r="K86" s="314">
        <v>0.05</v>
      </c>
      <c r="L86" s="853">
        <f>N79*K86</f>
        <v>179078.57939589873</v>
      </c>
      <c r="M86" s="854"/>
      <c r="N86" s="57"/>
    </row>
    <row r="87" spans="1:14" ht="15" thickBot="1">
      <c r="B87" s="816" t="s">
        <v>1037</v>
      </c>
      <c r="C87" s="817"/>
      <c r="D87" s="817"/>
      <c r="E87" s="817"/>
      <c r="F87" s="817"/>
      <c r="G87" s="817"/>
      <c r="H87" s="817"/>
      <c r="I87" s="817"/>
      <c r="J87" s="817"/>
      <c r="K87" s="817"/>
      <c r="L87" s="817"/>
      <c r="M87" s="818"/>
      <c r="N87" s="58">
        <f>L84+L85+L86</f>
        <v>1074471.4763753924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4656043.0642933669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267</v>
      </c>
      <c r="B36" s="865" t="str">
        <f>VLOOKUP(A36,EQUIPOS!A6:D154,3,FALSE)</f>
        <v>Motobomba de concreto</v>
      </c>
      <c r="C36" s="866"/>
      <c r="D36" s="866"/>
      <c r="E36" s="866"/>
      <c r="F36" s="866"/>
      <c r="G36" s="866"/>
      <c r="H36" s="867"/>
      <c r="I36" s="276"/>
      <c r="J36" s="277"/>
      <c r="K36" s="278">
        <f>VLOOKUP(A36,EQUIPOS!A6:D163,4,FALSE)</f>
        <v>52762.989578840388</v>
      </c>
      <c r="L36" s="279"/>
      <c r="M36" s="345">
        <v>2.5</v>
      </c>
      <c r="N36" s="281">
        <f>K36/M36</f>
        <v>21105.195831536155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21105.195831536155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 ca="1">VLOOKUP(A48,MATERIALES!A4:D640,2,FALSE)</f>
        <v>kg</v>
      </c>
      <c r="K48" s="291">
        <v>46.758679657867084</v>
      </c>
      <c r="L48" s="276"/>
      <c r="M48" s="411">
        <f>VLOOKUP(A48,MATERIALES!A5:D396,4,FALSE)</f>
        <v>2171.6854923598275</v>
      </c>
      <c r="N48" s="281">
        <f>K48*M48</f>
        <v>101545.14625489053</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435654.41521472391</v>
      </c>
      <c r="N49" s="281">
        <f>K49*M49</f>
        <v>291008.93203658127</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392554.07829147181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3">
        <f>VLOOKUP(A60,TRANSPORTE!A2:D117,4,FALSE)</f>
        <v>1313</v>
      </c>
      <c r="M60" s="904"/>
      <c r="N60" s="296">
        <f>K60*L60</f>
        <v>1140.1770044001903</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1140.1770044001903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414799.45112740813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82959.890225481635</v>
      </c>
      <c r="M84" s="852"/>
      <c r="N84" s="57"/>
    </row>
    <row r="85" spans="1:14">
      <c r="B85" s="95" t="s">
        <v>1057</v>
      </c>
      <c r="C85" s="96"/>
      <c r="D85" s="96"/>
      <c r="E85" s="96"/>
      <c r="F85" s="96"/>
      <c r="G85" s="96"/>
      <c r="H85" s="96"/>
      <c r="I85" s="93"/>
      <c r="J85" s="94"/>
      <c r="K85" s="313">
        <v>0.05</v>
      </c>
      <c r="L85" s="851">
        <f>N79*K85</f>
        <v>20739.972556370409</v>
      </c>
      <c r="M85" s="852"/>
      <c r="N85" s="57"/>
    </row>
    <row r="86" spans="1:14" ht="15" thickBot="1">
      <c r="B86" s="97" t="s">
        <v>1058</v>
      </c>
      <c r="C86" s="98"/>
      <c r="D86" s="98"/>
      <c r="E86" s="98"/>
      <c r="F86" s="98"/>
      <c r="G86" s="98"/>
      <c r="H86" s="98"/>
      <c r="I86" s="99"/>
      <c r="J86" s="100"/>
      <c r="K86" s="314">
        <v>0.05</v>
      </c>
      <c r="L86" s="853">
        <f>N79*K86</f>
        <v>20739.972556370409</v>
      </c>
      <c r="M86" s="854"/>
      <c r="N86" s="57"/>
    </row>
    <row r="87" spans="1:14" ht="15" thickBot="1">
      <c r="B87" s="816" t="s">
        <v>1037</v>
      </c>
      <c r="C87" s="817"/>
      <c r="D87" s="817"/>
      <c r="E87" s="817"/>
      <c r="F87" s="817"/>
      <c r="G87" s="817"/>
      <c r="H87" s="817"/>
      <c r="I87" s="817"/>
      <c r="J87" s="817"/>
      <c r="K87" s="817"/>
      <c r="L87" s="817"/>
      <c r="M87" s="818"/>
      <c r="N87" s="58">
        <f>L84+L85+L86</f>
        <v>124439.83533822246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539239.28646563063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25"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121</v>
      </c>
      <c r="B36" s="865" t="str">
        <f>VLOOKUP(A36,EQUIPOS!A6:D154,3,FALSE)</f>
        <v>Bomba eléctrica para accionar la celda</v>
      </c>
      <c r="C36" s="866"/>
      <c r="D36" s="866"/>
      <c r="E36" s="866"/>
      <c r="F36" s="866"/>
      <c r="G36" s="866"/>
      <c r="H36" s="867"/>
      <c r="I36" s="276"/>
      <c r="J36" s="277"/>
      <c r="K36" s="278">
        <f>VLOOKUP(A36,EQUIPOS!A6:D163,4,FALSE)</f>
        <v>41610.078922652821</v>
      </c>
      <c r="L36" s="279"/>
      <c r="M36" s="280">
        <v>0.01</v>
      </c>
      <c r="N36" s="281">
        <f t="shared" ref="N36:N41" si="0">K36/M36</f>
        <v>4161007.8922652821</v>
      </c>
    </row>
    <row r="37" spans="1:14">
      <c r="A37" s="119" t="s">
        <v>192</v>
      </c>
      <c r="B37" s="865" t="str">
        <f>VLOOKUP(A37,EQUIPOS!A7:D154,3,FALSE)</f>
        <v>Equipo de acarreo interno</v>
      </c>
      <c r="C37" s="866"/>
      <c r="D37" s="866"/>
      <c r="E37" s="866"/>
      <c r="F37" s="866"/>
      <c r="G37" s="866"/>
      <c r="H37" s="867"/>
      <c r="I37" s="430"/>
      <c r="J37" s="431"/>
      <c r="K37" s="278">
        <f>VLOOKUP(A37,EQUIPOS!A7:D164,4,FALSE)</f>
        <v>41739.22766286385</v>
      </c>
      <c r="L37" s="344"/>
      <c r="M37" s="345">
        <v>0.05</v>
      </c>
      <c r="N37" s="281">
        <f t="shared" si="0"/>
        <v>834784.553257277</v>
      </c>
    </row>
    <row r="38" spans="1:14">
      <c r="A38" s="119" t="s">
        <v>214</v>
      </c>
      <c r="B38" s="865" t="str">
        <f>VLOOKUP(A38,EQUIPOS!A8:D154,3,FALSE)</f>
        <v>Equipo de oxigeno y soldadura</v>
      </c>
      <c r="C38" s="866"/>
      <c r="D38" s="866"/>
      <c r="E38" s="866"/>
      <c r="F38" s="866"/>
      <c r="G38" s="866"/>
      <c r="H38" s="867"/>
      <c r="I38" s="430"/>
      <c r="J38" s="431"/>
      <c r="K38" s="447">
        <f>VLOOKUP(A38,EQUIPOS!A8:D165,4,FALSE)</f>
        <v>8168.9943966984001</v>
      </c>
      <c r="L38" s="344"/>
      <c r="M38" s="345">
        <v>0.01</v>
      </c>
      <c r="N38" s="281">
        <f t="shared" si="0"/>
        <v>816899.43966984004</v>
      </c>
    </row>
    <row r="39" spans="1:14">
      <c r="A39" s="119" t="s">
        <v>248</v>
      </c>
      <c r="B39" s="865" t="str">
        <f>VLOOKUP(A39,EQUIPOS!A9:D154,3,FALSE)</f>
        <v>Grúa telescópica de 50 Ton.</v>
      </c>
      <c r="C39" s="866"/>
      <c r="D39" s="866"/>
      <c r="E39" s="866"/>
      <c r="F39" s="866"/>
      <c r="G39" s="866"/>
      <c r="H39" s="867"/>
      <c r="I39" s="430"/>
      <c r="J39" s="431"/>
      <c r="K39" s="447">
        <f>VLOOKUP(A39,EQUIPOS!A9:D166,4,FALSE)</f>
        <v>295504.59158409829</v>
      </c>
      <c r="L39" s="344"/>
      <c r="M39" s="345">
        <v>0.04</v>
      </c>
      <c r="N39" s="281">
        <f t="shared" si="0"/>
        <v>7387614.7896024575</v>
      </c>
    </row>
    <row r="40" spans="1:14">
      <c r="A40" s="119" t="s">
        <v>255</v>
      </c>
      <c r="B40" s="865" t="str">
        <f>VLOOKUP(A40,EQUIPOS!A10:D154,3,FALSE)</f>
        <v>Manómetro cable de acero para bajar la celda</v>
      </c>
      <c r="C40" s="866"/>
      <c r="D40" s="866"/>
      <c r="E40" s="866"/>
      <c r="F40" s="866"/>
      <c r="G40" s="866"/>
      <c r="H40" s="867"/>
      <c r="I40" s="430"/>
      <c r="J40" s="431"/>
      <c r="K40" s="447">
        <f>VLOOKUP(A40,EQUIPOS!A10:D167,4,FALSE)</f>
        <v>1085091.1035639637</v>
      </c>
      <c r="L40" s="344"/>
      <c r="M40" s="345">
        <v>1</v>
      </c>
      <c r="N40" s="281">
        <f t="shared" si="0"/>
        <v>1085091.1035639637</v>
      </c>
    </row>
    <row r="41" spans="1:14">
      <c r="A41" s="119" t="s">
        <v>322</v>
      </c>
      <c r="B41" s="865" t="str">
        <f>VLOOKUP(A41,EQUIPOS!A11:D155,3,FALSE)</f>
        <v xml:space="preserve">Retroexcavadora sobre llantas JD 410
</v>
      </c>
      <c r="C41" s="866"/>
      <c r="D41" s="866"/>
      <c r="E41" s="866"/>
      <c r="F41" s="866"/>
      <c r="G41" s="866"/>
      <c r="H41" s="867"/>
      <c r="I41" s="430"/>
      <c r="J41" s="431"/>
      <c r="K41" s="447">
        <f>VLOOKUP(A41,EQUIPOS!A11:D168,4,FALSE)</f>
        <v>115387.1849800941</v>
      </c>
      <c r="L41" s="344"/>
      <c r="M41" s="345">
        <v>0.2</v>
      </c>
      <c r="N41" s="281">
        <f t="shared" si="0"/>
        <v>576935.92490047042</v>
      </c>
    </row>
    <row r="42" spans="1:14">
      <c r="A42" s="119"/>
      <c r="B42" s="865"/>
      <c r="C42" s="866"/>
      <c r="D42" s="866"/>
      <c r="E42" s="866"/>
      <c r="F42" s="866"/>
      <c r="G42" s="866"/>
      <c r="H42" s="867"/>
      <c r="I42" s="337"/>
      <c r="J42" s="339"/>
      <c r="K42" s="447"/>
      <c r="L42" s="432"/>
      <c r="M42" s="433"/>
      <c r="N42" s="281"/>
    </row>
    <row r="43" spans="1:14">
      <c r="B43" s="865"/>
      <c r="C43" s="866"/>
      <c r="D43" s="866"/>
      <c r="E43" s="866"/>
      <c r="F43" s="866"/>
      <c r="G43" s="866"/>
      <c r="H43" s="867"/>
      <c r="I43" s="42"/>
      <c r="J43" s="43"/>
      <c r="K43" s="447"/>
      <c r="L43" s="285"/>
      <c r="M43" s="286"/>
      <c r="N43" s="281"/>
    </row>
    <row r="44" spans="1:14">
      <c r="B44" s="329"/>
      <c r="C44" s="330"/>
      <c r="D44" s="330"/>
      <c r="E44" s="330"/>
      <c r="F44" s="332"/>
      <c r="G44" s="332"/>
      <c r="H44" s="131"/>
      <c r="I44" s="42"/>
      <c r="J44" s="43"/>
      <c r="K44" s="447"/>
      <c r="L44" s="285"/>
      <c r="M44" s="286"/>
      <c r="N44" s="282"/>
    </row>
    <row r="45" spans="1:14">
      <c r="B45" s="873" t="s">
        <v>1036</v>
      </c>
      <c r="C45" s="874"/>
      <c r="D45" s="874"/>
      <c r="E45" s="44"/>
      <c r="F45" s="45"/>
      <c r="G45" s="45"/>
      <c r="H45" s="46"/>
      <c r="I45" s="42"/>
      <c r="J45" s="43"/>
      <c r="K45" s="288"/>
      <c r="L45" s="285"/>
      <c r="M45" s="410">
        <v>0.1</v>
      </c>
      <c r="N45" s="353">
        <f>N86*M45</f>
        <v>402224.08211598999</v>
      </c>
    </row>
    <row r="46" spans="1:14" ht="15" thickBot="1">
      <c r="B46" s="865"/>
      <c r="C46" s="866"/>
      <c r="D46" s="866"/>
      <c r="E46" s="866"/>
      <c r="F46" s="866"/>
      <c r="G46" s="866"/>
      <c r="H46" s="867"/>
      <c r="I46" s="875"/>
      <c r="J46" s="876"/>
      <c r="K46" s="47"/>
      <c r="L46" s="877"/>
      <c r="M46" s="878"/>
      <c r="N46" s="111"/>
    </row>
    <row r="47" spans="1:14" ht="15" thickBot="1">
      <c r="B47" s="816" t="s">
        <v>1037</v>
      </c>
      <c r="C47" s="817"/>
      <c r="D47" s="817"/>
      <c r="E47" s="817"/>
      <c r="F47" s="817"/>
      <c r="G47" s="817"/>
      <c r="H47" s="817"/>
      <c r="I47" s="817"/>
      <c r="J47" s="817"/>
      <c r="K47" s="817"/>
      <c r="L47" s="817"/>
      <c r="M47" s="818"/>
      <c r="N47" s="420">
        <f>SUM(N36:N45)</f>
        <v>15264557.78537528</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1" t="s">
        <v>1028</v>
      </c>
      <c r="C51" s="862"/>
      <c r="D51" s="862"/>
      <c r="E51" s="862"/>
      <c r="F51" s="862"/>
      <c r="G51" s="862"/>
      <c r="H51" s="862"/>
      <c r="I51" s="896"/>
      <c r="J51" s="324" t="s">
        <v>1029</v>
      </c>
      <c r="K51" s="91" t="s">
        <v>1030</v>
      </c>
      <c r="L51" s="897" t="s">
        <v>1039</v>
      </c>
      <c r="M51" s="896"/>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12312274.031432716</v>
      </c>
      <c r="N52" s="281">
        <f t="shared" ref="N52:N57" si="1">K52*M52</f>
        <v>12312274.031432716</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74289.203880389687</v>
      </c>
      <c r="N53" s="281">
        <f t="shared" si="1"/>
        <v>2228676.1164116906</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1217414.1313071656</v>
      </c>
      <c r="N54" s="281">
        <f t="shared" si="1"/>
        <v>2434828.2626143312</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746575.1320260003</v>
      </c>
      <c r="N55" s="281">
        <f t="shared" si="1"/>
        <v>3732875.6601300016</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50024.428403162114</v>
      </c>
      <c r="N56" s="281">
        <f t="shared" si="1"/>
        <v>3001465.7041897266</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31023.967531501188</v>
      </c>
      <c r="N57" s="281">
        <f t="shared" si="1"/>
        <v>372287.61037801427</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16" t="s">
        <v>1037</v>
      </c>
      <c r="C63" s="817"/>
      <c r="D63" s="817"/>
      <c r="E63" s="817"/>
      <c r="F63" s="817"/>
      <c r="G63" s="817"/>
      <c r="H63" s="817"/>
      <c r="I63" s="817"/>
      <c r="J63" s="817"/>
      <c r="K63" s="817"/>
      <c r="L63" s="817"/>
      <c r="M63" s="818"/>
      <c r="N63" s="403">
        <f>SUM(N52:N62)</f>
        <v>24082407.385156482</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2" t="s">
        <v>1045</v>
      </c>
      <c r="M67" s="881"/>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3">
        <f>VLOOKUP(A68,TRANSPORTE!A5:D117,4,FALSE)</f>
        <v>783640.25143650896</v>
      </c>
      <c r="M68" s="904"/>
      <c r="N68" s="296">
        <f>K68*L68</f>
        <v>783640.25143650896</v>
      </c>
    </row>
    <row r="69" spans="1:15">
      <c r="A69" t="s">
        <v>1483</v>
      </c>
      <c r="B69" s="52" t="str">
        <f>VLOOKUP(A69,TRANSPORTE!A5:D117,3,FALSE)</f>
        <v>Pasajes aéreos</v>
      </c>
      <c r="C69" s="53"/>
      <c r="D69" s="53"/>
      <c r="E69" s="53"/>
      <c r="F69" s="53"/>
      <c r="G69" s="53"/>
      <c r="H69" s="320" t="s">
        <v>1029</v>
      </c>
      <c r="I69" s="288">
        <v>3</v>
      </c>
      <c r="J69" s="295">
        <v>1</v>
      </c>
      <c r="K69" s="288">
        <f>I69*J69</f>
        <v>3</v>
      </c>
      <c r="L69" s="903">
        <f>VLOOKUP(A69,TRANSPORTE!A5:D117,4,FALSE)</f>
        <v>229696.80776784554</v>
      </c>
      <c r="M69" s="904"/>
      <c r="N69" s="296">
        <f>K69*L69</f>
        <v>689090.42330353661</v>
      </c>
    </row>
    <row r="70" spans="1:15">
      <c r="B70" s="52"/>
      <c r="C70" s="53"/>
      <c r="D70" s="53"/>
      <c r="E70" s="53"/>
      <c r="F70" s="53"/>
      <c r="G70" s="53"/>
      <c r="H70" s="320"/>
      <c r="I70" s="288"/>
      <c r="J70" s="295"/>
      <c r="K70" s="288"/>
      <c r="L70" s="903"/>
      <c r="M70" s="904"/>
      <c r="N70" s="296"/>
    </row>
    <row r="71" spans="1:15">
      <c r="B71" s="52"/>
      <c r="C71" s="53"/>
      <c r="D71" s="53"/>
      <c r="E71" s="53"/>
      <c r="F71" s="53"/>
      <c r="G71" s="53"/>
      <c r="H71" s="320"/>
      <c r="I71" s="288"/>
      <c r="J71" s="295"/>
      <c r="K71" s="288"/>
      <c r="L71" s="903"/>
      <c r="M71" s="904"/>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4"/>
      <c r="M73" s="895"/>
      <c r="N73" s="133"/>
    </row>
    <row r="74" spans="1:15" ht="15" thickBot="1">
      <c r="B74" s="905" t="s">
        <v>1037</v>
      </c>
      <c r="C74" s="859"/>
      <c r="D74" s="859"/>
      <c r="E74" s="859"/>
      <c r="F74" s="859"/>
      <c r="G74" s="859"/>
      <c r="H74" s="859"/>
      <c r="I74" s="859"/>
      <c r="J74" s="859"/>
      <c r="K74" s="859"/>
      <c r="L74" s="859"/>
      <c r="M74" s="860"/>
      <c r="N74" s="110">
        <f>N68+N69+N70+N71+N72</f>
        <v>1472730.6747400456</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5" t="s">
        <v>1047</v>
      </c>
      <c r="C78" s="856"/>
      <c r="D78" s="856"/>
      <c r="E78" s="856"/>
      <c r="F78" s="856"/>
      <c r="G78" s="856"/>
      <c r="H78" s="856"/>
      <c r="I78" s="79" t="s">
        <v>1048</v>
      </c>
      <c r="J78" s="81" t="s">
        <v>1494</v>
      </c>
      <c r="K78" s="80" t="s">
        <v>1050</v>
      </c>
      <c r="L78" s="857" t="s">
        <v>1034</v>
      </c>
      <c r="M78" s="858"/>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92" t="str">
        <f>VLOOKUP(A85,'MANO DE OBRA'!A12:D73,3,FALSE)</f>
        <v>Estudios, análisis e informes</v>
      </c>
      <c r="C85" s="893" t="e">
        <f>VLOOKUP(B85,'MANO DE OBRA'!B12:E73,3,FALSE)</f>
        <v>#N/A</v>
      </c>
      <c r="D85" s="893" t="e">
        <f>VLOOKUP(C85,'MANO DE OBRA'!C12:F73,3,FALSE)</f>
        <v>#N/A</v>
      </c>
      <c r="E85" s="893" t="e">
        <f>VLOOKUP(D85,'MANO DE OBRA'!D12:G73,3,FALSE)</f>
        <v>#N/A</v>
      </c>
      <c r="F85" s="893" t="e">
        <f>VLOOKUP(E85,'MANO DE OBRA'!E12:H73,3,FALSE)</f>
        <v>#N/A</v>
      </c>
      <c r="G85" s="893" t="e">
        <f>VLOOKUP(F85,'MANO DE OBRA'!F12:I73,3,FALSE)</f>
        <v>#N/A</v>
      </c>
      <c r="H85" s="893" t="e">
        <f>VLOOKUP(G85,'MANO DE OBRA'!G12:J73,3,FALSE)</f>
        <v>#N/A</v>
      </c>
      <c r="I85" s="479"/>
      <c r="J85" s="480"/>
      <c r="K85" s="481">
        <f>VLOOKUP(A85,'MANO DE OBRA'!A12:D104,4,FALSE)</f>
        <v>2042688.2082439999</v>
      </c>
      <c r="L85" s="973">
        <v>1</v>
      </c>
      <c r="M85" s="973"/>
      <c r="N85" s="482">
        <f>K85*L85</f>
        <v>2042688.2082439999</v>
      </c>
    </row>
    <row r="86" spans="1:14" ht="15" thickBot="1">
      <c r="B86" s="905" t="s">
        <v>1037</v>
      </c>
      <c r="C86" s="859"/>
      <c r="D86" s="859"/>
      <c r="E86" s="859"/>
      <c r="F86" s="859"/>
      <c r="G86" s="859"/>
      <c r="H86" s="859"/>
      <c r="I86" s="859"/>
      <c r="J86" s="859"/>
      <c r="K86" s="859"/>
      <c r="L86" s="859"/>
      <c r="M86" s="860"/>
      <c r="N86" s="469">
        <f>SUM(N79:N85)</f>
        <v>4022240.8211598997</v>
      </c>
    </row>
    <row r="87" spans="1:14" ht="15" thickBot="1">
      <c r="B87" s="39"/>
      <c r="C87" s="40"/>
      <c r="D87" s="40"/>
      <c r="E87" s="40"/>
      <c r="F87" s="40"/>
      <c r="G87" s="40"/>
      <c r="H87" s="40"/>
      <c r="I87" s="40"/>
      <c r="J87" s="40"/>
      <c r="K87" s="40"/>
      <c r="L87" s="40"/>
      <c r="M87" s="40"/>
      <c r="N87" s="41"/>
    </row>
    <row r="88" spans="1:14" ht="15" thickBot="1">
      <c r="B88" s="816" t="s">
        <v>1051</v>
      </c>
      <c r="C88" s="817"/>
      <c r="D88" s="817"/>
      <c r="E88" s="817"/>
      <c r="F88" s="817"/>
      <c r="G88" s="817"/>
      <c r="H88" s="817"/>
      <c r="I88" s="817"/>
      <c r="J88" s="817"/>
      <c r="K88" s="817"/>
      <c r="L88" s="817"/>
      <c r="M88" s="818"/>
      <c r="N88" s="105">
        <f>N86+N74+N63+N47</f>
        <v>44841936.66643171</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1" t="s">
        <v>1053</v>
      </c>
      <c r="C92" s="862"/>
      <c r="D92" s="862"/>
      <c r="E92" s="862"/>
      <c r="F92" s="862"/>
      <c r="G92" s="862"/>
      <c r="H92" s="862"/>
      <c r="I92" s="323"/>
      <c r="J92" s="343"/>
      <c r="K92" s="311" t="s">
        <v>1054</v>
      </c>
      <c r="L92" s="863" t="s">
        <v>1055</v>
      </c>
      <c r="M92" s="864"/>
      <c r="N92" s="312"/>
    </row>
    <row r="93" spans="1:14">
      <c r="B93" s="849" t="s">
        <v>1056</v>
      </c>
      <c r="C93" s="850"/>
      <c r="D93" s="850"/>
      <c r="E93" s="850"/>
      <c r="F93" s="850"/>
      <c r="G93" s="850"/>
      <c r="H93" s="850"/>
      <c r="I93" s="93"/>
      <c r="J93" s="94"/>
      <c r="K93" s="313">
        <v>0.2</v>
      </c>
      <c r="L93" s="851">
        <f>N88*K93</f>
        <v>8968387.3332863431</v>
      </c>
      <c r="M93" s="852"/>
      <c r="N93" s="57"/>
    </row>
    <row r="94" spans="1:14">
      <c r="B94" s="95" t="s">
        <v>1057</v>
      </c>
      <c r="C94" s="96"/>
      <c r="D94" s="96"/>
      <c r="E94" s="96"/>
      <c r="F94" s="96"/>
      <c r="G94" s="96"/>
      <c r="H94" s="96"/>
      <c r="I94" s="93"/>
      <c r="J94" s="94"/>
      <c r="K94" s="313">
        <v>0.05</v>
      </c>
      <c r="L94" s="851">
        <f>N88*K94</f>
        <v>2242096.8333215858</v>
      </c>
      <c r="M94" s="852"/>
      <c r="N94" s="57"/>
    </row>
    <row r="95" spans="1:14" ht="15" thickBot="1">
      <c r="B95" s="97" t="s">
        <v>1058</v>
      </c>
      <c r="C95" s="98"/>
      <c r="D95" s="98"/>
      <c r="E95" s="98"/>
      <c r="F95" s="98"/>
      <c r="G95" s="98"/>
      <c r="H95" s="98"/>
      <c r="I95" s="99"/>
      <c r="J95" s="100"/>
      <c r="K95" s="314">
        <v>0.05</v>
      </c>
      <c r="L95" s="853">
        <f>N88*K95</f>
        <v>2242096.8333215858</v>
      </c>
      <c r="M95" s="854"/>
      <c r="N95" s="57"/>
    </row>
    <row r="96" spans="1:14" ht="15" thickBot="1">
      <c r="B96" s="816" t="s">
        <v>1037</v>
      </c>
      <c r="C96" s="817"/>
      <c r="D96" s="817"/>
      <c r="E96" s="817"/>
      <c r="F96" s="817"/>
      <c r="G96" s="817"/>
      <c r="H96" s="817"/>
      <c r="I96" s="817"/>
      <c r="J96" s="817"/>
      <c r="K96" s="817"/>
      <c r="L96" s="817"/>
      <c r="M96" s="818"/>
      <c r="N96" s="58">
        <f>L93+L94+L95</f>
        <v>13452580.999929516</v>
      </c>
    </row>
    <row r="97" spans="1:14" ht="15" thickBot="1">
      <c r="B97" s="39"/>
      <c r="C97" s="40"/>
      <c r="D97" s="40"/>
      <c r="E97" s="40"/>
      <c r="F97" s="40"/>
      <c r="G97" s="40"/>
      <c r="H97" s="40"/>
      <c r="I97" s="40"/>
      <c r="J97" s="40"/>
      <c r="K97" s="40"/>
      <c r="L97" s="40"/>
      <c r="M97" s="40"/>
      <c r="N97" s="41"/>
    </row>
    <row r="98" spans="1:14" ht="15" thickBot="1">
      <c r="A98" t="s">
        <v>2122</v>
      </c>
      <c r="B98" s="816" t="s">
        <v>1059</v>
      </c>
      <c r="C98" s="817"/>
      <c r="D98" s="817"/>
      <c r="E98" s="817"/>
      <c r="F98" s="817"/>
      <c r="G98" s="817"/>
      <c r="H98" s="817"/>
      <c r="I98" s="817"/>
      <c r="J98" s="817"/>
      <c r="K98" s="817"/>
      <c r="L98" s="817"/>
      <c r="M98" s="818"/>
      <c r="N98" s="196">
        <f>N88+N96</f>
        <v>58294517.666361228</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0" t="s">
        <v>2324</v>
      </c>
      <c r="C115" s="961"/>
      <c r="D115" s="961"/>
      <c r="E115" s="961"/>
      <c r="F115" s="961"/>
      <c r="G115" s="961"/>
      <c r="H115" s="961"/>
      <c r="I115" s="961"/>
      <c r="J115" s="961"/>
      <c r="K115" s="961"/>
      <c r="L115" s="961"/>
      <c r="M115" s="961"/>
      <c r="N115" s="962"/>
    </row>
    <row r="116" spans="2:14" ht="15" customHeight="1">
      <c r="B116" s="960"/>
      <c r="C116" s="961"/>
      <c r="D116" s="961"/>
      <c r="E116" s="961"/>
      <c r="F116" s="961"/>
      <c r="G116" s="961"/>
      <c r="H116" s="961"/>
      <c r="I116" s="961"/>
      <c r="J116" s="961"/>
      <c r="K116" s="961"/>
      <c r="L116" s="961"/>
      <c r="M116" s="961"/>
      <c r="N116" s="962"/>
    </row>
    <row r="117" spans="2:14" ht="30" customHeight="1">
      <c r="B117" s="963" t="s">
        <v>2325</v>
      </c>
      <c r="C117" s="964"/>
      <c r="D117" s="964"/>
      <c r="E117" s="964"/>
      <c r="F117" s="964"/>
      <c r="G117" s="964"/>
      <c r="H117" s="964"/>
      <c r="I117" s="964"/>
      <c r="J117" s="964"/>
      <c r="K117" s="964"/>
      <c r="L117" s="964"/>
      <c r="M117" s="964"/>
      <c r="N117" s="965"/>
    </row>
    <row r="118" spans="2:14">
      <c r="B118" s="963"/>
      <c r="C118" s="964"/>
      <c r="D118" s="964"/>
      <c r="E118" s="964"/>
      <c r="F118" s="964"/>
      <c r="G118" s="964"/>
      <c r="H118" s="964"/>
      <c r="I118" s="964"/>
      <c r="J118" s="964"/>
      <c r="K118" s="964"/>
      <c r="L118" s="964"/>
      <c r="M118" s="964"/>
      <c r="N118" s="965"/>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6"/>
      <c r="K128" s="966"/>
      <c r="L128" s="966"/>
      <c r="M128" s="966"/>
      <c r="N128" s="967"/>
    </row>
    <row r="129" spans="2:14" ht="15" thickBot="1">
      <c r="B129" s="428" t="s">
        <v>2327</v>
      </c>
      <c r="C129" s="429"/>
      <c r="D129" s="429"/>
      <c r="E129" s="268"/>
      <c r="F129" s="268"/>
      <c r="G129" s="268"/>
      <c r="H129" s="268"/>
      <c r="I129" s="268"/>
      <c r="J129" s="968"/>
      <c r="K129" s="968"/>
      <c r="L129" s="968"/>
      <c r="M129" s="968"/>
      <c r="N129" s="969"/>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topLeftCell="A31"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326</v>
      </c>
      <c r="B36" s="865" t="str">
        <f>VLOOKUP(A36,EQUIPOS!A6:D154,3,FALSE)</f>
        <v>Sensor de Impacto para prueba de integridad tipo</v>
      </c>
      <c r="C36" s="866"/>
      <c r="D36" s="866"/>
      <c r="E36" s="866"/>
      <c r="F36" s="866"/>
      <c r="G36" s="866"/>
      <c r="H36" s="867"/>
      <c r="I36" s="276"/>
      <c r="J36" s="277"/>
      <c r="K36" s="278">
        <f>VLOOKUP(A36,EQUIPOS!A6:D163,4,FALSE)</f>
        <v>72090.543594637362</v>
      </c>
      <c r="L36" s="279"/>
      <c r="M36" s="345">
        <v>1</v>
      </c>
      <c r="N36" s="281">
        <f>K36/M36</f>
        <v>72090.543594637362</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72090.543594637362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1946758.4055133341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2018848.9491079715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403769.78982159431</v>
      </c>
      <c r="M84" s="852"/>
      <c r="N84" s="57"/>
    </row>
    <row r="85" spans="1:14">
      <c r="B85" s="95" t="s">
        <v>1057</v>
      </c>
      <c r="C85" s="96"/>
      <c r="D85" s="96"/>
      <c r="E85" s="96"/>
      <c r="F85" s="96"/>
      <c r="G85" s="96"/>
      <c r="H85" s="96"/>
      <c r="I85" s="93"/>
      <c r="J85" s="94"/>
      <c r="K85" s="313">
        <v>0.05</v>
      </c>
      <c r="L85" s="851">
        <f>N79*K85</f>
        <v>100942.44745539858</v>
      </c>
      <c r="M85" s="852"/>
      <c r="N85" s="57"/>
    </row>
    <row r="86" spans="1:14" ht="15" thickBot="1">
      <c r="B86" s="97" t="s">
        <v>1058</v>
      </c>
      <c r="C86" s="98"/>
      <c r="D86" s="98"/>
      <c r="E86" s="98"/>
      <c r="F86" s="98"/>
      <c r="G86" s="98"/>
      <c r="H86" s="98"/>
      <c r="I86" s="99"/>
      <c r="J86" s="100"/>
      <c r="K86" s="314">
        <v>0.05</v>
      </c>
      <c r="L86" s="853">
        <f>N79*K86</f>
        <v>100942.44745539858</v>
      </c>
      <c r="M86" s="854"/>
      <c r="N86" s="57"/>
    </row>
    <row r="87" spans="1:14" ht="15" thickBot="1">
      <c r="B87" s="816" t="s">
        <v>1037</v>
      </c>
      <c r="C87" s="817"/>
      <c r="D87" s="817"/>
      <c r="E87" s="817"/>
      <c r="F87" s="817"/>
      <c r="G87" s="817"/>
      <c r="H87" s="817"/>
      <c r="I87" s="817"/>
      <c r="J87" s="817"/>
      <c r="K87" s="817"/>
      <c r="L87" s="817"/>
      <c r="M87" s="818"/>
      <c r="N87" s="58">
        <f>L84+L85+L86</f>
        <v>605654.6847323915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2624503.633840363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320</v>
      </c>
      <c r="B36" s="865" t="str">
        <f>VLOOKUP(A36,EQUIPOS!A6:D154,3,FALSE)</f>
        <v>Retroexcavadora sobre llantas, motor 62HP, Profundidad de excavación de 5.41 metros.</v>
      </c>
      <c r="C36" s="866"/>
      <c r="D36" s="866"/>
      <c r="E36" s="866"/>
      <c r="F36" s="866"/>
      <c r="G36" s="866"/>
      <c r="H36" s="867"/>
      <c r="I36" s="276"/>
      <c r="J36" s="277"/>
      <c r="K36" s="278">
        <f>VLOOKUP(A36,EQUIPOS!A6:D163,4,FALSE)</f>
        <v>84335.177356690721</v>
      </c>
      <c r="L36" s="279"/>
      <c r="M36" s="345">
        <v>10</v>
      </c>
      <c r="N36" s="281">
        <f>K36/M36</f>
        <v>8433.5177356690729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8752.6877682071972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 ca="1">VLOOKUP(A48,MATERIALES!A4:D640,2,FALSE)</f>
        <v>u</v>
      </c>
      <c r="K48" s="291">
        <v>0.48888888888888893</v>
      </c>
      <c r="L48" s="276"/>
      <c r="M48" s="411">
        <f>VLOOKUP(A48,MATERIALES!A5:D396,4,FALSE)</f>
        <v>32859.134156124361</v>
      </c>
      <c r="N48" s="281">
        <f>K48*M48</f>
        <v>16064.465587438577</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21472.366945430647</v>
      </c>
      <c r="N49" s="281">
        <f>K49*M49</f>
        <v>28629.822593907527</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3532.5066838876328</v>
      </c>
      <c r="N50" s="281">
        <f>K50*M50</f>
        <v>5298.7600258314487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49993.048207177555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3191.70032538125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61937.436300766007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12387.487260153202</v>
      </c>
      <c r="M84" s="852"/>
      <c r="N84" s="57"/>
    </row>
    <row r="85" spans="1:14">
      <c r="B85" s="95" t="s">
        <v>1057</v>
      </c>
      <c r="C85" s="96"/>
      <c r="D85" s="96"/>
      <c r="E85" s="96"/>
      <c r="F85" s="96"/>
      <c r="G85" s="96"/>
      <c r="H85" s="96"/>
      <c r="I85" s="93"/>
      <c r="J85" s="94"/>
      <c r="K85" s="313">
        <v>0.05</v>
      </c>
      <c r="L85" s="851">
        <f>N79*K85</f>
        <v>3096.8718150383006</v>
      </c>
      <c r="M85" s="852"/>
      <c r="N85" s="57"/>
    </row>
    <row r="86" spans="1:14" ht="15" thickBot="1">
      <c r="B86" s="97" t="s">
        <v>1058</v>
      </c>
      <c r="C86" s="98"/>
      <c r="D86" s="98"/>
      <c r="E86" s="98"/>
      <c r="F86" s="98"/>
      <c r="G86" s="98"/>
      <c r="H86" s="98"/>
      <c r="I86" s="99"/>
      <c r="J86" s="100"/>
      <c r="K86" s="314">
        <v>0.05</v>
      </c>
      <c r="L86" s="853">
        <f>N79*K86</f>
        <v>3096.8718150383006</v>
      </c>
      <c r="M86" s="854"/>
      <c r="N86" s="57"/>
    </row>
    <row r="87" spans="1:14" ht="15" thickBot="1">
      <c r="B87" s="816" t="s">
        <v>1037</v>
      </c>
      <c r="C87" s="817"/>
      <c r="D87" s="817"/>
      <c r="E87" s="817"/>
      <c r="F87" s="817"/>
      <c r="G87" s="817"/>
      <c r="H87" s="817"/>
      <c r="I87" s="817"/>
      <c r="J87" s="817"/>
      <c r="K87" s="817"/>
      <c r="L87" s="817"/>
      <c r="M87" s="818"/>
      <c r="N87" s="58">
        <f>L84+L85+L86</f>
        <v>18581.230890229803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80518.66719099581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204</v>
      </c>
      <c r="B36" s="865" t="str">
        <f>VLOOKUP(A36,EQUIPOS!A6:D154,3,FALSE)</f>
        <v xml:space="preserve">Equipo de soldadura 250 AMP
</v>
      </c>
      <c r="C36" s="866"/>
      <c r="D36" s="866"/>
      <c r="E36" s="866"/>
      <c r="F36" s="866"/>
      <c r="G36" s="866"/>
      <c r="H36" s="867"/>
      <c r="I36" s="276"/>
      <c r="J36" s="277"/>
      <c r="K36" s="278">
        <f>VLOOKUP(A36,EQUIPOS!A6:D163,4,FALSE)</f>
        <v>13208.541006876583</v>
      </c>
      <c r="L36" s="279"/>
      <c r="M36" s="345">
        <v>10</v>
      </c>
      <c r="N36" s="281">
        <f>K36/M36</f>
        <v>1320.8541006876583</v>
      </c>
    </row>
    <row r="37" spans="1:14">
      <c r="A37" s="119" t="s">
        <v>320</v>
      </c>
      <c r="B37" s="865" t="str">
        <f>VLOOKUP(A37,EQUIPOS!A7:D154,3,FALSE)</f>
        <v>Retroexcavadora sobre llantas, motor 62HP, Profundidad de excavación de 5.41 metros.</v>
      </c>
      <c r="C37" s="866"/>
      <c r="D37" s="866"/>
      <c r="E37" s="866"/>
      <c r="F37" s="866"/>
      <c r="G37" s="866"/>
      <c r="H37" s="867"/>
      <c r="I37" s="430"/>
      <c r="J37" s="431"/>
      <c r="K37" s="278">
        <f>VLOOKUP(A37,EQUIPOS!A7:D164,4,FALSE)</f>
        <v>84335.177356690721</v>
      </c>
      <c r="L37" s="344"/>
      <c r="M37" s="345">
        <v>10</v>
      </c>
      <c r="N37" s="281">
        <f>K37/M37</f>
        <v>8433.5177356690729</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10137.375875402482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706</v>
      </c>
      <c r="B48" s="49" t="str">
        <f>VLOOKUP(A48,MATERIALES!A5:D373,3,FALSE)</f>
        <v>Soldadura 7018</v>
      </c>
      <c r="C48" s="290"/>
      <c r="D48" s="290"/>
      <c r="E48" s="290"/>
      <c r="F48" s="290"/>
      <c r="G48" s="290"/>
      <c r="H48" s="290"/>
      <c r="I48" s="290"/>
      <c r="J48" s="320" t="str">
        <f ca="1">VLOOKUP(A48,MATERIALES!A4:D640,2,FALSE)</f>
        <v>kg</v>
      </c>
      <c r="K48" s="291">
        <v>3.3000000000000002E-2</v>
      </c>
      <c r="L48" s="276"/>
      <c r="M48" s="411">
        <f>VLOOKUP(A48,MATERIALES!A5:D396,4,FALSE)</f>
        <v>10190.746554730382</v>
      </c>
      <c r="N48" s="281">
        <f>K48*M48</f>
        <v>336.29463630610263</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63075.496953321977</v>
      </c>
      <c r="N49" s="281">
        <f>K49*M49</f>
        <v>189226.49085996594</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578.58161807353326</v>
      </c>
      <c r="N50" s="281">
        <f>K50*M50</f>
        <v>5785.8161807353326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195348.60167700736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3830.0403904574996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209316.01794286733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41863.203588573466</v>
      </c>
      <c r="M84" s="852"/>
      <c r="N84" s="57"/>
    </row>
    <row r="85" spans="1:14">
      <c r="B85" s="95" t="s">
        <v>1057</v>
      </c>
      <c r="C85" s="96"/>
      <c r="D85" s="96"/>
      <c r="E85" s="96"/>
      <c r="F85" s="96"/>
      <c r="G85" s="96"/>
      <c r="H85" s="96"/>
      <c r="I85" s="93"/>
      <c r="J85" s="94"/>
      <c r="K85" s="313">
        <v>0.05</v>
      </c>
      <c r="L85" s="851">
        <f>N79*K85</f>
        <v>10465.800897143366</v>
      </c>
      <c r="M85" s="852"/>
      <c r="N85" s="57"/>
    </row>
    <row r="86" spans="1:14" ht="15" thickBot="1">
      <c r="B86" s="97" t="s">
        <v>1058</v>
      </c>
      <c r="C86" s="98"/>
      <c r="D86" s="98"/>
      <c r="E86" s="98"/>
      <c r="F86" s="98"/>
      <c r="G86" s="98"/>
      <c r="H86" s="98"/>
      <c r="I86" s="99"/>
      <c r="J86" s="100"/>
      <c r="K86" s="314">
        <v>0.05</v>
      </c>
      <c r="L86" s="853">
        <f>N79*K86</f>
        <v>10465.800897143366</v>
      </c>
      <c r="M86" s="854"/>
      <c r="N86" s="57"/>
    </row>
    <row r="87" spans="1:14" ht="15" thickBot="1">
      <c r="B87" s="816" t="s">
        <v>1037</v>
      </c>
      <c r="C87" s="817"/>
      <c r="D87" s="817"/>
      <c r="E87" s="817"/>
      <c r="F87" s="817"/>
      <c r="G87" s="817"/>
      <c r="H87" s="817"/>
      <c r="I87" s="817"/>
      <c r="J87" s="817"/>
      <c r="K87" s="817"/>
      <c r="L87" s="817"/>
      <c r="M87" s="818"/>
      <c r="N87" s="58">
        <f>L84+L85+L86</f>
        <v>62794.805382860199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272110.82332572754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topLeftCell="A22"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282</v>
      </c>
      <c r="B36" s="865" t="str">
        <f>VLOOKUP(A36,EQUIPOS!A6:D154,3,FALSE)</f>
        <v>Piloteadora potencia 250KW, RPM 1800, fuerza elevadora 200KN</v>
      </c>
      <c r="C36" s="866"/>
      <c r="D36" s="866"/>
      <c r="E36" s="866"/>
      <c r="F36" s="866"/>
      <c r="G36" s="866"/>
      <c r="H36" s="867"/>
      <c r="I36" s="276"/>
      <c r="J36" s="277"/>
      <c r="K36" s="278">
        <f>VLOOKUP(A36,EQUIPOS!A6:D163,4,FALSE)</f>
        <v>364631.55475551513</v>
      </c>
      <c r="L36" s="279"/>
      <c r="M36" s="345">
        <v>2</v>
      </c>
      <c r="N36" s="281">
        <f>K36/M36</f>
        <v>182315.77737775756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4468.3804555337501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186784.1578332913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 ca="1">VLOOKUP(A48,MATERIALES!A4:D640,2,FALSE)</f>
        <v>kg</v>
      </c>
      <c r="K48" s="291">
        <v>28</v>
      </c>
      <c r="L48" s="276"/>
      <c r="M48" s="411">
        <f>VLOOKUP(A48,MATERIALES!A5:D396,4,FALSE)</f>
        <v>2171.6854923598275</v>
      </c>
      <c r="N48" s="281">
        <f>K48*M48</f>
        <v>60807.193786075171</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476417.4014336454</v>
      </c>
      <c r="N49" s="281">
        <f>K49*M49</f>
        <v>166746.09050177588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15085.497595931358</v>
      </c>
      <c r="N50" s="281">
        <f>K50*M50</f>
        <v>45256.492787794072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272809.77707564511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3">
        <f>VLOOKUP(A60,TRANSPORTE!A2:D117,4,FALSE)</f>
        <v>1313</v>
      </c>
      <c r="M60" s="904"/>
      <c r="N60" s="296">
        <f>K60*L60</f>
        <v>459.54999999999995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459.54999999999995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44683.804555337498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504737.28946427384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100947.45789285477</v>
      </c>
      <c r="M84" s="852"/>
      <c r="N84" s="57"/>
    </row>
    <row r="85" spans="1:14">
      <c r="B85" s="95" t="s">
        <v>1057</v>
      </c>
      <c r="C85" s="96"/>
      <c r="D85" s="96"/>
      <c r="E85" s="96"/>
      <c r="F85" s="96"/>
      <c r="G85" s="96"/>
      <c r="H85" s="96"/>
      <c r="I85" s="93"/>
      <c r="J85" s="94"/>
      <c r="K85" s="313">
        <v>0.05</v>
      </c>
      <c r="L85" s="851">
        <f>N79*K85</f>
        <v>25236.864473213693</v>
      </c>
      <c r="M85" s="852"/>
      <c r="N85" s="57"/>
    </row>
    <row r="86" spans="1:14" ht="15" thickBot="1">
      <c r="B86" s="97" t="s">
        <v>1058</v>
      </c>
      <c r="C86" s="98"/>
      <c r="D86" s="98"/>
      <c r="E86" s="98"/>
      <c r="F86" s="98"/>
      <c r="G86" s="98"/>
      <c r="H86" s="98"/>
      <c r="I86" s="99"/>
      <c r="J86" s="100"/>
      <c r="K86" s="314">
        <v>0.05</v>
      </c>
      <c r="L86" s="853">
        <f>N79*K86</f>
        <v>25236.864473213693</v>
      </c>
      <c r="M86" s="854"/>
      <c r="N86" s="57"/>
    </row>
    <row r="87" spans="1:14" ht="15" thickBot="1">
      <c r="B87" s="816" t="s">
        <v>1037</v>
      </c>
      <c r="C87" s="817"/>
      <c r="D87" s="817"/>
      <c r="E87" s="817"/>
      <c r="F87" s="817"/>
      <c r="G87" s="817"/>
      <c r="H87" s="817"/>
      <c r="I87" s="817"/>
      <c r="J87" s="817"/>
      <c r="K87" s="817"/>
      <c r="L87" s="817"/>
      <c r="M87" s="818"/>
      <c r="N87" s="58">
        <f>L84+L85+L86</f>
        <v>151421.18683928216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656158.476303556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282</v>
      </c>
      <c r="B36" s="865" t="str">
        <f>VLOOKUP(A36,EQUIPOS!A6:D154,3,FALSE)</f>
        <v>Piloteadora potencia 250KW, RPM 1800, fuerza elevadora 200KN</v>
      </c>
      <c r="C36" s="866"/>
      <c r="D36" s="866"/>
      <c r="E36" s="866"/>
      <c r="F36" s="866"/>
      <c r="G36" s="866"/>
      <c r="H36" s="867"/>
      <c r="I36" s="276"/>
      <c r="J36" s="277"/>
      <c r="K36" s="278">
        <f>VLOOKUP(A36,EQUIPOS!A6:D163,4,FALSE)</f>
        <v>364631.55475551513</v>
      </c>
      <c r="L36" s="279"/>
      <c r="M36" s="345">
        <v>2</v>
      </c>
      <c r="N36" s="281">
        <f>K36/M36</f>
        <v>182315.77737775756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4468.3804555337501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186784.1578332913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 ca="1">VLOOKUP(A48,MATERIALES!A4:D640,2,FALSE)</f>
        <v>kg</v>
      </c>
      <c r="K48" s="291">
        <v>28</v>
      </c>
      <c r="L48" s="276"/>
      <c r="M48" s="411">
        <f>VLOOKUP(A48,MATERIALES!A5:D396,4,FALSE)</f>
        <v>2171.6854923598275</v>
      </c>
      <c r="N48" s="281">
        <f>K48*M48</f>
        <v>60807.193786075171</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563675.66880852426</v>
      </c>
      <c r="N49" s="281">
        <f>K49*M49</f>
        <v>197286.48408298349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15085.497595931358</v>
      </c>
      <c r="N50" s="281">
        <f>K50*M50</f>
        <v>30170.995191862716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288264.67306092137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3">
        <f>VLOOKUP(A60,TRANSPORTE!A2:D117,4,FALSE)</f>
        <v>1313</v>
      </c>
      <c r="M60" s="904"/>
      <c r="N60" s="296">
        <f>K60*L60</f>
        <v>459.54999999999995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459.54999999999995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44683.804555337498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520192.18544955016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104038.43708991003</v>
      </c>
      <c r="M84" s="852"/>
      <c r="N84" s="57"/>
    </row>
    <row r="85" spans="1:14">
      <c r="B85" s="95" t="s">
        <v>1057</v>
      </c>
      <c r="C85" s="96"/>
      <c r="D85" s="96"/>
      <c r="E85" s="96"/>
      <c r="F85" s="96"/>
      <c r="G85" s="96"/>
      <c r="H85" s="96"/>
      <c r="I85" s="93"/>
      <c r="J85" s="94"/>
      <c r="K85" s="313">
        <v>0.05</v>
      </c>
      <c r="L85" s="851">
        <f>N79*K85</f>
        <v>26009.609272477508</v>
      </c>
      <c r="M85" s="852"/>
      <c r="N85" s="57"/>
    </row>
    <row r="86" spans="1:14" ht="15" thickBot="1">
      <c r="B86" s="97" t="s">
        <v>1058</v>
      </c>
      <c r="C86" s="98"/>
      <c r="D86" s="98"/>
      <c r="E86" s="98"/>
      <c r="F86" s="98"/>
      <c r="G86" s="98"/>
      <c r="H86" s="98"/>
      <c r="I86" s="99"/>
      <c r="J86" s="100"/>
      <c r="K86" s="314">
        <v>0.05</v>
      </c>
      <c r="L86" s="853">
        <f>N79*K86</f>
        <v>26009.609272477508</v>
      </c>
      <c r="M86" s="854"/>
      <c r="N86" s="57"/>
    </row>
    <row r="87" spans="1:14" ht="15" thickBot="1">
      <c r="B87" s="816" t="s">
        <v>1037</v>
      </c>
      <c r="C87" s="817"/>
      <c r="D87" s="817"/>
      <c r="E87" s="817"/>
      <c r="F87" s="817"/>
      <c r="G87" s="817"/>
      <c r="H87" s="817"/>
      <c r="I87" s="817"/>
      <c r="J87" s="817"/>
      <c r="K87" s="817"/>
      <c r="L87" s="817"/>
      <c r="M87" s="818"/>
      <c r="N87" s="58">
        <f>L84+L85+L86</f>
        <v>156057.65563486505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676249.84108441521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195</v>
      </c>
      <c r="B36" s="865" t="str">
        <f>VLOOKUP(A36,EQUIPOS!A6:D154,3,FALSE)</f>
        <v xml:space="preserve">Equipo de oxicorte, Capacidad de corte: hasta 6´´ (152mm) </v>
      </c>
      <c r="C36" s="866"/>
      <c r="D36" s="866"/>
      <c r="E36" s="866"/>
      <c r="F36" s="866"/>
      <c r="G36" s="866"/>
      <c r="H36" s="867"/>
      <c r="I36" s="276"/>
      <c r="J36" s="277"/>
      <c r="K36" s="278">
        <f>VLOOKUP(A36,EQUIPOS!A6:D163,4,FALSE)</f>
        <v>9080.6667431704154</v>
      </c>
      <c r="L36" s="279"/>
      <c r="M36" s="345">
        <v>1.1299999999999999</v>
      </c>
      <c r="N36" s="281">
        <f>K36/M36</f>
        <v>8035.9882682924035</v>
      </c>
    </row>
    <row r="37" spans="1:14">
      <c r="A37" s="119" t="s">
        <v>332</v>
      </c>
      <c r="B37" s="865" t="str">
        <f>VLOOKUP(A37,EQUIPOS!A7:D154,3,FALSE)</f>
        <v xml:space="preserve">Taladro de 1/2´´, pulidora, lijadora y circular
</v>
      </c>
      <c r="C37" s="866"/>
      <c r="D37" s="866"/>
      <c r="E37" s="866"/>
      <c r="F37" s="866"/>
      <c r="G37" s="866"/>
      <c r="H37" s="867"/>
      <c r="I37" s="430"/>
      <c r="J37" s="431"/>
      <c r="K37" s="278">
        <f>VLOOKUP(A37,EQUIPOS!A7:D164,4,FALSE)</f>
        <v>2251.7107589710013</v>
      </c>
      <c r="L37" s="344"/>
      <c r="M37" s="345">
        <v>0.53</v>
      </c>
      <c r="N37" s="281">
        <f>K37/M37</f>
        <v>4248.5108659830212</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14837.859394580426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396</v>
      </c>
      <c r="B48" s="49" t="str">
        <f>VLOOKUP(A48,MATERIALES!A5:D373,3,FALSE)</f>
        <v>Botella de gas propano (40 lb) (5% de oxígeno)</v>
      </c>
      <c r="C48" s="290"/>
      <c r="D48" s="290"/>
      <c r="E48" s="290"/>
      <c r="F48" s="290"/>
      <c r="G48" s="290"/>
      <c r="H48" s="290"/>
      <c r="I48" s="290"/>
      <c r="J48" s="320" t="str">
        <f ca="1">VLOOKUP(A48,MATERIALES!A4:D640,2,FALSE)</f>
        <v>u</v>
      </c>
      <c r="K48" s="291">
        <v>0.02</v>
      </c>
      <c r="L48" s="276"/>
      <c r="M48" s="411">
        <f>VLOOKUP(A48,MATERIALES!A5:D396,4,FALSE)</f>
        <v>61658.298482402315</v>
      </c>
      <c r="N48" s="281">
        <f>K48*M48</f>
        <v>1233.1659696480463</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6125.3582363487012</v>
      </c>
      <c r="N49" s="281">
        <f>K49*M49</f>
        <v>3062.6791181743506</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74931.959961252825</v>
      </c>
      <c r="N50" s="281">
        <f>K50*M50</f>
        <v>5994.5567969002259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10290.401884722622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50661.863882353049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10132.372776470611</v>
      </c>
      <c r="M84" s="852"/>
      <c r="N84" s="57"/>
    </row>
    <row r="85" spans="1:14">
      <c r="B85" s="95" t="s">
        <v>1057</v>
      </c>
      <c r="C85" s="96"/>
      <c r="D85" s="96"/>
      <c r="E85" s="96"/>
      <c r="F85" s="96"/>
      <c r="G85" s="96"/>
      <c r="H85" s="96"/>
      <c r="I85" s="93"/>
      <c r="J85" s="94"/>
      <c r="K85" s="313">
        <v>0.05</v>
      </c>
      <c r="L85" s="851">
        <f>N79*K85</f>
        <v>2533.0931941176527</v>
      </c>
      <c r="M85" s="852"/>
      <c r="N85" s="57"/>
    </row>
    <row r="86" spans="1:14" ht="15" thickBot="1">
      <c r="B86" s="97" t="s">
        <v>1058</v>
      </c>
      <c r="C86" s="98"/>
      <c r="D86" s="98"/>
      <c r="E86" s="98"/>
      <c r="F86" s="98"/>
      <c r="G86" s="98"/>
      <c r="H86" s="98"/>
      <c r="I86" s="99"/>
      <c r="J86" s="100"/>
      <c r="K86" s="314">
        <v>0.05</v>
      </c>
      <c r="L86" s="853">
        <f>N79*K86</f>
        <v>2533.0931941176527</v>
      </c>
      <c r="M86" s="854"/>
      <c r="N86" s="57"/>
    </row>
    <row r="87" spans="1:14" ht="15" thickBot="1">
      <c r="B87" s="816" t="s">
        <v>1037</v>
      </c>
      <c r="C87" s="817"/>
      <c r="D87" s="817"/>
      <c r="E87" s="817"/>
      <c r="F87" s="817"/>
      <c r="G87" s="817"/>
      <c r="H87" s="817"/>
      <c r="I87" s="817"/>
      <c r="J87" s="817"/>
      <c r="K87" s="817"/>
      <c r="L87" s="817"/>
      <c r="M87" s="818"/>
      <c r="N87" s="58">
        <f>L84+L85+L86</f>
        <v>15198.559164705917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65860.423047058968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7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14706.656875574496</v>
      </c>
      <c r="L36" s="279"/>
      <c r="M36" s="345">
        <v>12</v>
      </c>
      <c r="N36" s="281">
        <f t="shared" ref="N36:N42" si="0">K36/M36</f>
        <v>1225.5547396312079</v>
      </c>
    </row>
    <row r="37" spans="1:14">
      <c r="A37" s="119" t="s">
        <v>288</v>
      </c>
      <c r="B37" s="865" t="str">
        <f>VLOOKUP(A37,EQUIPOS!A7:D154,3,FALSE)</f>
        <v xml:space="preserve">Planta eléctrica </v>
      </c>
      <c r="C37" s="866"/>
      <c r="D37" s="866"/>
      <c r="E37" s="866"/>
      <c r="F37" s="866"/>
      <c r="G37" s="866"/>
      <c r="H37" s="867"/>
      <c r="I37" s="276"/>
      <c r="J37" s="277"/>
      <c r="K37" s="278">
        <f>VLOOKUP(A37,EQUIPOS!A7:D164,4,FALSE)</f>
        <v>12631.860250452408</v>
      </c>
      <c r="L37" s="279"/>
      <c r="M37" s="345">
        <v>1.3</v>
      </c>
      <c r="N37" s="281">
        <f t="shared" si="0"/>
        <v>9716.8155772710834</v>
      </c>
    </row>
    <row r="38" spans="1:14">
      <c r="A38" s="119" t="s">
        <v>125</v>
      </c>
      <c r="B38" s="865" t="str">
        <f>VLOOKUP(A38,EQUIPOS!A8:D154,3,FALSE)</f>
        <v>Bomba para gato de tensionamiento</v>
      </c>
      <c r="C38" s="866"/>
      <c r="D38" s="866"/>
      <c r="E38" s="866"/>
      <c r="F38" s="866"/>
      <c r="G38" s="866"/>
      <c r="H38" s="867"/>
      <c r="I38" s="276"/>
      <c r="J38" s="277"/>
      <c r="K38" s="278">
        <f>VLOOKUP(A38,EQUIPOS!A8:D165,4,FALSE)</f>
        <v>33947.951609536191</v>
      </c>
      <c r="L38" s="279"/>
      <c r="M38" s="345">
        <v>12</v>
      </c>
      <c r="N38" s="281">
        <f t="shared" si="0"/>
        <v>2828.9959674613492</v>
      </c>
    </row>
    <row r="39" spans="1:14">
      <c r="A39" s="119" t="s">
        <v>180</v>
      </c>
      <c r="B39" s="865" t="str">
        <f>VLOOKUP(A39,EQUIPOS!A9:D154,3,FALSE)</f>
        <v>Compresor 120 HP, con martillo.</v>
      </c>
      <c r="C39" s="866"/>
      <c r="D39" s="866"/>
      <c r="E39" s="866"/>
      <c r="F39" s="866"/>
      <c r="G39" s="866"/>
      <c r="H39" s="867"/>
      <c r="I39" s="276"/>
      <c r="J39" s="277"/>
      <c r="K39" s="278">
        <f>VLOOKUP(A39,EQUIPOS!A9:D166,4,FALSE)</f>
        <v>70171.330980817947</v>
      </c>
      <c r="L39" s="279"/>
      <c r="M39" s="345">
        <v>1.3</v>
      </c>
      <c r="N39" s="281">
        <f t="shared" si="0"/>
        <v>53977.946908321494</v>
      </c>
    </row>
    <row r="40" spans="1:14">
      <c r="A40" s="119" t="s">
        <v>197</v>
      </c>
      <c r="B40" s="865" t="str">
        <f>VLOOKUP(A40,EQUIPOS!A10:D154,3,FALSE)</f>
        <v>Equipo de perforación (TRACKDRILL), potencia 40 HP, 2100 golpes / minuto</v>
      </c>
      <c r="C40" s="866"/>
      <c r="D40" s="866"/>
      <c r="E40" s="866"/>
      <c r="F40" s="866"/>
      <c r="G40" s="866"/>
      <c r="H40" s="867"/>
      <c r="I40" s="276"/>
      <c r="J40" s="277"/>
      <c r="K40" s="278">
        <f>VLOOKUP(A40,EQUIPOS!A10:D167,4,FALSE)</f>
        <v>90165.976365775525</v>
      </c>
      <c r="L40" s="279"/>
      <c r="M40" s="345">
        <v>1.3</v>
      </c>
      <c r="N40" s="281">
        <f t="shared" si="0"/>
        <v>69358.44335828886</v>
      </c>
    </row>
    <row r="41" spans="1:14">
      <c r="A41" s="119" t="s">
        <v>195</v>
      </c>
      <c r="B41" s="865" t="str">
        <f>VLOOKUP(A41,EQUIPOS!A11:D155,3,FALSE)</f>
        <v xml:space="preserve">Equipo de oxicorte, Capacidad de corte: hasta 6´´ (152mm) </v>
      </c>
      <c r="C41" s="866"/>
      <c r="D41" s="866"/>
      <c r="E41" s="866"/>
      <c r="F41" s="866"/>
      <c r="G41" s="866"/>
      <c r="H41" s="867"/>
      <c r="I41" s="276"/>
      <c r="J41" s="277"/>
      <c r="K41" s="278">
        <f>VLOOKUP(A41,EQUIPOS!A11:D168,4,FALSE)</f>
        <v>9080.6667431704154</v>
      </c>
      <c r="L41" s="279"/>
      <c r="M41" s="345">
        <v>15</v>
      </c>
      <c r="N41" s="281">
        <f t="shared" si="0"/>
        <v>605.37778287802769</v>
      </c>
    </row>
    <row r="42" spans="1:14">
      <c r="A42" s="119" t="s">
        <v>240</v>
      </c>
      <c r="B42" s="865" t="str">
        <f>VLOOKUP(A42,EQUIPOS!A12:D156,3,FALSE)</f>
        <v>Gato para tensionamiento, fuerza Max 200 ton, área de tensión 314 cm2.</v>
      </c>
      <c r="C42" s="866"/>
      <c r="D42" s="866"/>
      <c r="E42" s="866"/>
      <c r="F42" s="866"/>
      <c r="G42" s="866"/>
      <c r="H42" s="867"/>
      <c r="I42" s="276"/>
      <c r="J42" s="277"/>
      <c r="K42" s="278">
        <f>VLOOKUP(A42,EQUIPOS!A12:D169,4,FALSE)</f>
        <v>91215.022640362309</v>
      </c>
      <c r="L42" s="279"/>
      <c r="M42" s="345">
        <v>12</v>
      </c>
      <c r="N42" s="281">
        <f t="shared" si="0"/>
        <v>7601.2518866968594</v>
      </c>
    </row>
    <row r="43" spans="1:14">
      <c r="A43" s="119"/>
      <c r="B43" s="865"/>
      <c r="C43" s="866"/>
      <c r="D43" s="866"/>
      <c r="E43" s="866"/>
      <c r="F43" s="866"/>
      <c r="G43" s="866"/>
      <c r="H43" s="867"/>
      <c r="I43" s="430"/>
      <c r="J43" s="431"/>
      <c r="K43" s="278"/>
      <c r="L43" s="344"/>
      <c r="M43" s="345"/>
      <c r="N43" s="281"/>
    </row>
    <row r="44" spans="1:14">
      <c r="A44" s="119"/>
      <c r="B44" s="865"/>
      <c r="C44" s="866"/>
      <c r="D44" s="866"/>
      <c r="E44" s="866"/>
      <c r="F44" s="866"/>
      <c r="G44" s="866"/>
      <c r="H44" s="867"/>
      <c r="I44" s="337"/>
      <c r="J44" s="339"/>
      <c r="K44" s="278"/>
      <c r="L44" s="432"/>
      <c r="M44" s="433"/>
      <c r="N44" s="281"/>
    </row>
    <row r="45" spans="1:14">
      <c r="B45" s="865"/>
      <c r="C45" s="866"/>
      <c r="D45" s="866"/>
      <c r="E45" s="866"/>
      <c r="F45" s="866"/>
      <c r="G45" s="866"/>
      <c r="H45" s="867"/>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65"/>
      <c r="C48" s="866"/>
      <c r="D48" s="866"/>
      <c r="E48" s="866"/>
      <c r="F48" s="866"/>
      <c r="G48" s="866"/>
      <c r="H48" s="867"/>
      <c r="I48" s="875"/>
      <c r="J48" s="876"/>
      <c r="K48" s="47"/>
      <c r="L48" s="877"/>
      <c r="M48" s="878"/>
      <c r="N48" s="111"/>
    </row>
    <row r="49" spans="1:14" ht="15" thickBot="1">
      <c r="B49" s="816" t="s">
        <v>1037</v>
      </c>
      <c r="C49" s="817"/>
      <c r="D49" s="817"/>
      <c r="E49" s="817"/>
      <c r="F49" s="817"/>
      <c r="G49" s="817"/>
      <c r="H49" s="817"/>
      <c r="I49" s="817"/>
      <c r="J49" s="817"/>
      <c r="K49" s="817"/>
      <c r="L49" s="817"/>
      <c r="M49" s="818"/>
      <c r="N49" s="403">
        <f>SUM(N36:N48)</f>
        <v>149242.63277486424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1" t="s">
        <v>1028</v>
      </c>
      <c r="C53" s="862"/>
      <c r="D53" s="862"/>
      <c r="E53" s="862"/>
      <c r="F53" s="862"/>
      <c r="G53" s="862"/>
      <c r="H53" s="862"/>
      <c r="I53" s="896"/>
      <c r="J53" s="324" t="s">
        <v>1029</v>
      </c>
      <c r="K53" s="91" t="s">
        <v>1030</v>
      </c>
      <c r="L53" s="897" t="s">
        <v>1039</v>
      </c>
      <c r="M53" s="896"/>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3735.8934323538906</v>
      </c>
      <c r="N54" s="281">
        <f>K54*M54</f>
        <v>747.17868647077819</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5853.0896602487301</v>
      </c>
      <c r="N55" s="281">
        <f t="shared" ref="N55:N67" si="1">K55*M55</f>
        <v>32367.585821175478</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32359.543122239444</v>
      </c>
      <c r="N56" s="281">
        <f t="shared" si="1"/>
        <v>258.87634497791555</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35129.17366988046</v>
      </c>
      <c r="N57" s="281">
        <f t="shared" si="1"/>
        <v>772.84182073737009</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757.55380789195431</v>
      </c>
      <c r="N58" s="281">
        <f t="shared" si="1"/>
        <v>227.2661423675863</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1082.8612361153214</v>
      </c>
      <c r="N59" s="281">
        <f t="shared" si="1"/>
        <v>108.28612361153215</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10495.227247221956</v>
      </c>
      <c r="N60" s="281">
        <f t="shared" si="1"/>
        <v>5247.6136236109778</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46983.967369310914</v>
      </c>
      <c r="N61" s="281">
        <f t="shared" si="1"/>
        <v>4698.3967369310913</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736.58234539275395</v>
      </c>
      <c r="N62" s="281">
        <f t="shared" si="1"/>
        <v>7365.82345392754</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10575.115125067192</v>
      </c>
      <c r="N63" s="281">
        <f t="shared" si="1"/>
        <v>10575.115125067192</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13993.251882339575</v>
      </c>
      <c r="N64" s="281">
        <f t="shared" si="1"/>
        <v>6996.6259411697874</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6702.2303764850558</v>
      </c>
      <c r="N65" s="281">
        <f t="shared" si="1"/>
        <v>3686.2267070667808</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3532.5066838876328</v>
      </c>
      <c r="N66" s="281">
        <f t="shared" si="1"/>
        <v>176.62533419438165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3430.9233435927235</v>
      </c>
      <c r="N67" s="281">
        <f t="shared" si="1"/>
        <v>3430.9233435927235</v>
      </c>
    </row>
    <row r="68" spans="1:14" ht="15" thickBot="1">
      <c r="B68" s="49"/>
      <c r="C68" s="319"/>
      <c r="D68" s="319"/>
      <c r="E68" s="319"/>
      <c r="F68" s="319"/>
      <c r="G68" s="319"/>
      <c r="H68" s="319"/>
      <c r="I68" s="319"/>
      <c r="J68" s="444"/>
      <c r="K68" s="132"/>
      <c r="L68" s="334"/>
      <c r="M68" s="411"/>
      <c r="N68" s="281"/>
    </row>
    <row r="69" spans="1:14" ht="15" thickBot="1">
      <c r="B69" s="816" t="s">
        <v>1037</v>
      </c>
      <c r="C69" s="817"/>
      <c r="D69" s="817"/>
      <c r="E69" s="817"/>
      <c r="F69" s="817"/>
      <c r="G69" s="817"/>
      <c r="H69" s="817"/>
      <c r="I69" s="817"/>
      <c r="J69" s="817"/>
      <c r="K69" s="817"/>
      <c r="L69" s="817"/>
      <c r="M69" s="818"/>
      <c r="N69" s="403">
        <f>SUM(N54:N68)</f>
        <v>76659.385204901133</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902" t="s">
        <v>1045</v>
      </c>
      <c r="M73" s="881"/>
      <c r="N73" s="82" t="s">
        <v>1035</v>
      </c>
    </row>
    <row r="74" spans="1:14">
      <c r="B74" s="52"/>
      <c r="C74" s="326"/>
      <c r="D74" s="326"/>
      <c r="E74" s="326"/>
      <c r="F74" s="326"/>
      <c r="G74" s="326"/>
      <c r="H74" s="320"/>
      <c r="I74" s="288"/>
      <c r="J74" s="295"/>
      <c r="K74" s="288"/>
      <c r="L74" s="903"/>
      <c r="M74" s="904"/>
      <c r="N74" s="296"/>
    </row>
    <row r="75" spans="1:14">
      <c r="B75" s="52"/>
      <c r="C75" s="53"/>
      <c r="D75" s="53"/>
      <c r="E75" s="53"/>
      <c r="F75" s="53"/>
      <c r="G75" s="53"/>
      <c r="H75" s="320"/>
      <c r="I75" s="288"/>
      <c r="J75" s="295"/>
      <c r="K75" s="288"/>
      <c r="L75" s="903"/>
      <c r="M75" s="904"/>
      <c r="N75" s="296"/>
    </row>
    <row r="76" spans="1:14">
      <c r="B76" s="52"/>
      <c r="C76" s="53"/>
      <c r="D76" s="53"/>
      <c r="E76" s="53"/>
      <c r="F76" s="53"/>
      <c r="G76" s="53"/>
      <c r="H76" s="320"/>
      <c r="I76" s="288"/>
      <c r="J76" s="295"/>
      <c r="K76" s="288"/>
      <c r="L76" s="903"/>
      <c r="M76" s="904"/>
      <c r="N76" s="296"/>
    </row>
    <row r="77" spans="1:14">
      <c r="B77" s="52"/>
      <c r="C77" s="53"/>
      <c r="D77" s="53"/>
      <c r="E77" s="53"/>
      <c r="F77" s="53"/>
      <c r="G77" s="53"/>
      <c r="H77" s="320"/>
      <c r="I77" s="288"/>
      <c r="J77" s="295"/>
      <c r="K77" s="288"/>
      <c r="L77" s="903"/>
      <c r="M77" s="904"/>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94"/>
      <c r="M79" s="895"/>
      <c r="N79" s="133"/>
    </row>
    <row r="80" spans="1:14" ht="15" thickBot="1">
      <c r="B80" s="905" t="s">
        <v>1037</v>
      </c>
      <c r="C80" s="859"/>
      <c r="D80" s="859"/>
      <c r="E80" s="859"/>
      <c r="F80" s="859"/>
      <c r="G80" s="859"/>
      <c r="H80" s="859"/>
      <c r="I80" s="859"/>
      <c r="J80" s="859"/>
      <c r="K80" s="859"/>
      <c r="L80" s="859"/>
      <c r="M80" s="860"/>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5" t="s">
        <v>1047</v>
      </c>
      <c r="C84" s="856"/>
      <c r="D84" s="856"/>
      <c r="E84" s="856"/>
      <c r="F84" s="856"/>
      <c r="G84" s="856"/>
      <c r="H84" s="856"/>
      <c r="I84" s="79" t="s">
        <v>1048</v>
      </c>
      <c r="J84" s="81" t="s">
        <v>1494</v>
      </c>
      <c r="K84" s="80" t="s">
        <v>1050</v>
      </c>
      <c r="L84" s="857" t="s">
        <v>1034</v>
      </c>
      <c r="M84" s="858"/>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92"/>
      <c r="C90" s="893"/>
      <c r="D90" s="893"/>
      <c r="E90" s="893"/>
      <c r="F90" s="893"/>
      <c r="G90" s="893"/>
      <c r="H90" s="893"/>
      <c r="I90" s="132"/>
      <c r="J90" s="132"/>
      <c r="K90" s="132"/>
      <c r="L90" s="906"/>
      <c r="M90" s="906"/>
      <c r="N90" s="51"/>
    </row>
    <row r="91" spans="1:15" ht="15" thickBot="1">
      <c r="B91" s="905" t="s">
        <v>1037</v>
      </c>
      <c r="C91" s="859"/>
      <c r="D91" s="859"/>
      <c r="E91" s="859"/>
      <c r="F91" s="859"/>
      <c r="G91" s="859"/>
      <c r="H91" s="859"/>
      <c r="I91" s="859"/>
      <c r="J91" s="859"/>
      <c r="K91" s="859"/>
      <c r="L91" s="859"/>
      <c r="M91" s="860"/>
      <c r="N91" s="310">
        <f>SUM(N85:N90)</f>
        <v>39282.465543153841</v>
      </c>
    </row>
    <row r="92" spans="1:15" ht="15" thickBot="1">
      <c r="B92" s="39"/>
      <c r="C92" s="40"/>
      <c r="D92" s="40"/>
      <c r="E92" s="40"/>
      <c r="F92" s="40"/>
      <c r="G92" s="40"/>
      <c r="H92" s="40"/>
      <c r="I92" s="40"/>
      <c r="J92" s="40"/>
      <c r="K92" s="40"/>
      <c r="L92" s="40"/>
      <c r="M92" s="40"/>
      <c r="N92" s="41"/>
    </row>
    <row r="93" spans="1:15" ht="15" thickBot="1">
      <c r="B93" s="816" t="s">
        <v>1051</v>
      </c>
      <c r="C93" s="817"/>
      <c r="D93" s="817"/>
      <c r="E93" s="817"/>
      <c r="F93" s="817"/>
      <c r="G93" s="817"/>
      <c r="H93" s="817"/>
      <c r="I93" s="817"/>
      <c r="J93" s="817"/>
      <c r="K93" s="817"/>
      <c r="L93" s="817"/>
      <c r="M93" s="818"/>
      <c r="N93" s="105">
        <f>N49+N69+N80+N91</f>
        <v>265184.48352291924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1" t="s">
        <v>1053</v>
      </c>
      <c r="C97" s="862"/>
      <c r="D97" s="862"/>
      <c r="E97" s="862"/>
      <c r="F97" s="862"/>
      <c r="G97" s="862"/>
      <c r="H97" s="862"/>
      <c r="I97" s="323"/>
      <c r="J97" s="343"/>
      <c r="K97" s="311" t="s">
        <v>1054</v>
      </c>
      <c r="L97" s="863" t="s">
        <v>1055</v>
      </c>
      <c r="M97" s="864"/>
      <c r="N97" s="312"/>
    </row>
    <row r="98" spans="1:14">
      <c r="B98" s="849" t="s">
        <v>1056</v>
      </c>
      <c r="C98" s="850"/>
      <c r="D98" s="850"/>
      <c r="E98" s="850"/>
      <c r="F98" s="850"/>
      <c r="G98" s="850"/>
      <c r="H98" s="850"/>
      <c r="I98" s="93"/>
      <c r="J98" s="94"/>
      <c r="K98" s="313">
        <v>0.2</v>
      </c>
      <c r="L98" s="851">
        <f>N93*K98</f>
        <v>53036.896704583851</v>
      </c>
      <c r="M98" s="852"/>
      <c r="N98" s="57"/>
    </row>
    <row r="99" spans="1:14">
      <c r="B99" s="95" t="s">
        <v>1057</v>
      </c>
      <c r="C99" s="96"/>
      <c r="D99" s="96"/>
      <c r="E99" s="96"/>
      <c r="F99" s="96"/>
      <c r="G99" s="96"/>
      <c r="H99" s="96"/>
      <c r="I99" s="93"/>
      <c r="J99" s="94"/>
      <c r="K99" s="313">
        <v>0.05</v>
      </c>
      <c r="L99" s="851">
        <f>N93*K99</f>
        <v>13259.224176145963</v>
      </c>
      <c r="M99" s="852"/>
      <c r="N99" s="57"/>
    </row>
    <row r="100" spans="1:14" ht="15" thickBot="1">
      <c r="B100" s="97" t="s">
        <v>1058</v>
      </c>
      <c r="C100" s="98"/>
      <c r="D100" s="98"/>
      <c r="E100" s="98"/>
      <c r="F100" s="98"/>
      <c r="G100" s="98"/>
      <c r="H100" s="98"/>
      <c r="I100" s="99"/>
      <c r="J100" s="100"/>
      <c r="K100" s="314">
        <v>0.05</v>
      </c>
      <c r="L100" s="853">
        <f>N93*K100</f>
        <v>13259.224176145963</v>
      </c>
      <c r="M100" s="854"/>
      <c r="N100" s="57"/>
    </row>
    <row r="101" spans="1:14" ht="15" thickBot="1">
      <c r="B101" s="816" t="s">
        <v>1037</v>
      </c>
      <c r="C101" s="817"/>
      <c r="D101" s="817"/>
      <c r="E101" s="817"/>
      <c r="F101" s="817"/>
      <c r="G101" s="817"/>
      <c r="H101" s="817"/>
      <c r="I101" s="817"/>
      <c r="J101" s="817"/>
      <c r="K101" s="817"/>
      <c r="L101" s="817"/>
      <c r="M101" s="818"/>
      <c r="N101" s="58">
        <f>L98+L99+L100</f>
        <v>79555.345056875769</v>
      </c>
    </row>
    <row r="102" spans="1:14" ht="15" thickBot="1">
      <c r="B102" s="39"/>
      <c r="C102" s="40"/>
      <c r="D102" s="40"/>
      <c r="E102" s="40"/>
      <c r="F102" s="40"/>
      <c r="G102" s="40"/>
      <c r="H102" s="40"/>
      <c r="I102" s="40"/>
      <c r="J102" s="40"/>
      <c r="K102" s="40"/>
      <c r="L102" s="40"/>
      <c r="M102" s="40"/>
      <c r="N102" s="41"/>
    </row>
    <row r="103" spans="1:14" ht="15" thickBot="1">
      <c r="A103" t="s">
        <v>2122</v>
      </c>
      <c r="B103" s="816" t="s">
        <v>1059</v>
      </c>
      <c r="C103" s="817"/>
      <c r="D103" s="817"/>
      <c r="E103" s="817"/>
      <c r="F103" s="817"/>
      <c r="G103" s="817"/>
      <c r="H103" s="817"/>
      <c r="I103" s="817"/>
      <c r="J103" s="817"/>
      <c r="K103" s="817"/>
      <c r="L103" s="817"/>
      <c r="M103" s="818"/>
      <c r="N103" s="196">
        <f>N93+N101</f>
        <v>344739.82857979502</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0" t="s">
        <v>2324</v>
      </c>
      <c r="C120" s="961"/>
      <c r="D120" s="961"/>
      <c r="E120" s="961"/>
      <c r="F120" s="961"/>
      <c r="G120" s="961"/>
      <c r="H120" s="961"/>
      <c r="I120" s="961"/>
      <c r="J120" s="961"/>
      <c r="K120" s="961"/>
      <c r="L120" s="961"/>
      <c r="M120" s="961"/>
      <c r="N120" s="962"/>
    </row>
    <row r="121" spans="2:14" ht="15" customHeight="1">
      <c r="B121" s="960"/>
      <c r="C121" s="961"/>
      <c r="D121" s="961"/>
      <c r="E121" s="961"/>
      <c r="F121" s="961"/>
      <c r="G121" s="961"/>
      <c r="H121" s="961"/>
      <c r="I121" s="961"/>
      <c r="J121" s="961"/>
      <c r="K121" s="961"/>
      <c r="L121" s="961"/>
      <c r="M121" s="961"/>
      <c r="N121" s="962"/>
    </row>
    <row r="122" spans="2:14" ht="30" customHeight="1">
      <c r="B122" s="963" t="s">
        <v>2325</v>
      </c>
      <c r="C122" s="964"/>
      <c r="D122" s="964"/>
      <c r="E122" s="964"/>
      <c r="F122" s="964"/>
      <c r="G122" s="964"/>
      <c r="H122" s="964"/>
      <c r="I122" s="964"/>
      <c r="J122" s="964"/>
      <c r="K122" s="964"/>
      <c r="L122" s="964"/>
      <c r="M122" s="964"/>
      <c r="N122" s="965"/>
    </row>
    <row r="123" spans="2:14">
      <c r="B123" s="963"/>
      <c r="C123" s="964"/>
      <c r="D123" s="964"/>
      <c r="E123" s="964"/>
      <c r="F123" s="964"/>
      <c r="G123" s="964"/>
      <c r="H123" s="964"/>
      <c r="I123" s="964"/>
      <c r="J123" s="964"/>
      <c r="K123" s="964"/>
      <c r="L123" s="964"/>
      <c r="M123" s="964"/>
      <c r="N123" s="965"/>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6"/>
      <c r="K133" s="966"/>
      <c r="L133" s="966"/>
      <c r="M133" s="966"/>
      <c r="N133" s="967"/>
    </row>
    <row r="134" spans="2:14" ht="15" thickBot="1">
      <c r="B134" s="428" t="s">
        <v>2327</v>
      </c>
      <c r="C134" s="429"/>
      <c r="D134" s="429"/>
      <c r="E134" s="268"/>
      <c r="F134" s="268"/>
      <c r="G134" s="268"/>
      <c r="H134" s="268"/>
      <c r="I134" s="268"/>
      <c r="J134" s="968"/>
      <c r="K134" s="968"/>
      <c r="L134" s="968"/>
      <c r="M134" s="968"/>
      <c r="N134" s="969"/>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31"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224</v>
      </c>
      <c r="B36" s="865" t="str">
        <f>VLOOKUP(A36,EQUIPOS!A6:D154,3,FALSE)</f>
        <v>Equipo de Medición (Deformimetros Eléctricos, Mecánicos, Celdas de Carga,  Etc.)</v>
      </c>
      <c r="C36" s="866"/>
      <c r="D36" s="866"/>
      <c r="E36" s="866"/>
      <c r="F36" s="866"/>
      <c r="G36" s="866"/>
      <c r="H36" s="867"/>
      <c r="I36" s="276"/>
      <c r="J36" s="277"/>
      <c r="K36" s="278">
        <f>VLOOKUP(A36,EQUIPOS!A6:D163,4,FALSE)</f>
        <v>113774.23257362981</v>
      </c>
      <c r="L36" s="279"/>
      <c r="M36" s="345">
        <v>3.3333333330000001</v>
      </c>
      <c r="N36" s="281">
        <f>K36/M36</f>
        <v>34132.269775502165</v>
      </c>
    </row>
    <row r="37" spans="1:14">
      <c r="A37" s="119" t="s">
        <v>125</v>
      </c>
      <c r="B37" s="865" t="str">
        <f>VLOOKUP(A37,EQUIPOS!A7:D154,3,FALSE)</f>
        <v>Bomba para gato de tensionamiento</v>
      </c>
      <c r="C37" s="866"/>
      <c r="D37" s="866"/>
      <c r="E37" s="866"/>
      <c r="F37" s="866"/>
      <c r="G37" s="866"/>
      <c r="H37" s="867"/>
      <c r="I37" s="430"/>
      <c r="J37" s="431"/>
      <c r="K37" s="278">
        <f>VLOOKUP(A37,EQUIPOS!A7:D164,4,FALSE)</f>
        <v>33947.951609536191</v>
      </c>
      <c r="L37" s="344"/>
      <c r="M37" s="345">
        <v>0.1</v>
      </c>
      <c r="N37" s="281">
        <f>K37/M37</f>
        <v>339479.51609536191</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91215.022640362309</v>
      </c>
      <c r="L38" s="432"/>
      <c r="M38" s="433">
        <v>0.1</v>
      </c>
      <c r="N38" s="281">
        <f>K38/M38</f>
        <v>912150.226403623</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1285762.0122744869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3">
        <f>VLOOKUP(A60,TRANSPORTE!A2:D117,4,FALSE)</f>
        <v>3681.0888745740849</v>
      </c>
      <c r="M60" s="904"/>
      <c r="N60" s="296">
        <f>K60*L60</f>
        <v>55216.333118611277</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55216.333118611277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5840.7159380840721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1346819.0613311823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269363.81226623646</v>
      </c>
      <c r="M84" s="852"/>
      <c r="N84" s="57"/>
    </row>
    <row r="85" spans="1:14">
      <c r="B85" s="95" t="s">
        <v>1057</v>
      </c>
      <c r="C85" s="96"/>
      <c r="D85" s="96"/>
      <c r="E85" s="96"/>
      <c r="F85" s="96"/>
      <c r="G85" s="96"/>
      <c r="H85" s="96"/>
      <c r="I85" s="93"/>
      <c r="J85" s="94"/>
      <c r="K85" s="313">
        <v>0.05</v>
      </c>
      <c r="L85" s="851">
        <f>N79*K85</f>
        <v>67340.953066559116</v>
      </c>
      <c r="M85" s="852"/>
      <c r="N85" s="57"/>
    </row>
    <row r="86" spans="1:14" ht="15" thickBot="1">
      <c r="B86" s="97" t="s">
        <v>1058</v>
      </c>
      <c r="C86" s="98"/>
      <c r="D86" s="98"/>
      <c r="E86" s="98"/>
      <c r="F86" s="98"/>
      <c r="G86" s="98"/>
      <c r="H86" s="98"/>
      <c r="I86" s="99"/>
      <c r="J86" s="100"/>
      <c r="K86" s="314">
        <v>0.05</v>
      </c>
      <c r="L86" s="853">
        <f>N79*K86</f>
        <v>67340.953066559116</v>
      </c>
      <c r="M86" s="854"/>
      <c r="N86" s="57"/>
    </row>
    <row r="87" spans="1:14" ht="15" thickBot="1">
      <c r="B87" s="816" t="s">
        <v>1037</v>
      </c>
      <c r="C87" s="817"/>
      <c r="D87" s="817"/>
      <c r="E87" s="817"/>
      <c r="F87" s="817"/>
      <c r="G87" s="817"/>
      <c r="H87" s="817"/>
      <c r="I87" s="817"/>
      <c r="J87" s="817"/>
      <c r="K87" s="817"/>
      <c r="L87" s="817"/>
      <c r="M87" s="818"/>
      <c r="N87" s="58">
        <f>L84+L85+L86</f>
        <v>404045.71839935466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1750864.779730537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1824.4316450447916</v>
      </c>
      <c r="L36" s="279"/>
      <c r="M36" s="345">
        <v>2</v>
      </c>
      <c r="N36" s="281">
        <f>K36/M36</f>
        <v>912.2158225223958</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7017.1330980817947</v>
      </c>
      <c r="L37" s="344"/>
      <c r="M37" s="345">
        <v>2</v>
      </c>
      <c r="N37" s="281">
        <f>K37/M37</f>
        <v>3508.5665490408974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1595.850162690625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6016.6325342539185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 ca="1">VLOOKUP(A48,MATERIALES!A4:D640,2,FALSE)</f>
        <v>m2</v>
      </c>
      <c r="K48" s="291">
        <v>4.5999999999999996</v>
      </c>
      <c r="L48" s="276"/>
      <c r="M48" s="411">
        <f>VLOOKUP(A48,MATERIALES!A5:D396,4,FALSE)</f>
        <v>35325.066838876322</v>
      </c>
      <c r="N48" s="281">
        <f>K48*M48</f>
        <v>162495.30745883108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6422.7394252502418</v>
      </c>
      <c r="N49" s="281">
        <f>K49*M49</f>
        <v>6422.7394252502418</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563675.66880852426</v>
      </c>
      <c r="N50" s="281">
        <f>K50*M50</f>
        <v>563675.66880852426</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10496.908409767011</v>
      </c>
      <c r="N51" s="281">
        <f>K51*M51</f>
        <v>48285.778684928249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780879.49437753379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1313</v>
      </c>
      <c r="M60" s="904"/>
      <c r="N60" s="296">
        <f>K60*L60</f>
        <v>1313</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31917.003253812498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820126.13016560022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164025.22603312007</v>
      </c>
      <c r="M84" s="852"/>
      <c r="N84" s="57"/>
    </row>
    <row r="85" spans="1:14">
      <c r="B85" s="95" t="s">
        <v>1057</v>
      </c>
      <c r="C85" s="96"/>
      <c r="D85" s="96"/>
      <c r="E85" s="96"/>
      <c r="F85" s="96"/>
      <c r="G85" s="96"/>
      <c r="H85" s="96"/>
      <c r="I85" s="93"/>
      <c r="J85" s="94"/>
      <c r="K85" s="313">
        <v>0.05</v>
      </c>
      <c r="L85" s="851">
        <f>N79*K85</f>
        <v>41006.306508280017</v>
      </c>
      <c r="M85" s="852"/>
      <c r="N85" s="57"/>
    </row>
    <row r="86" spans="1:14" ht="15" thickBot="1">
      <c r="B86" s="97" t="s">
        <v>1058</v>
      </c>
      <c r="C86" s="98"/>
      <c r="D86" s="98"/>
      <c r="E86" s="98"/>
      <c r="F86" s="98"/>
      <c r="G86" s="98"/>
      <c r="H86" s="98"/>
      <c r="I86" s="99"/>
      <c r="J86" s="100"/>
      <c r="K86" s="314">
        <v>0.05</v>
      </c>
      <c r="L86" s="853">
        <f>N79*K86</f>
        <v>41006.306508280017</v>
      </c>
      <c r="M86" s="854"/>
      <c r="N86" s="57"/>
    </row>
    <row r="87" spans="1:14" ht="15" thickBot="1">
      <c r="B87" s="816" t="s">
        <v>1037</v>
      </c>
      <c r="C87" s="817"/>
      <c r="D87" s="817"/>
      <c r="E87" s="817"/>
      <c r="F87" s="817"/>
      <c r="G87" s="817"/>
      <c r="H87" s="817"/>
      <c r="I87" s="817"/>
      <c r="J87" s="817"/>
      <c r="K87" s="817"/>
      <c r="L87" s="817"/>
      <c r="M87" s="818"/>
      <c r="N87" s="58">
        <f>L84+L85+L86</f>
        <v>246037.8390496801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1066163.9692152804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1824.4316450447916</v>
      </c>
      <c r="L36" s="279"/>
      <c r="M36" s="345">
        <v>2</v>
      </c>
      <c r="N36" s="281">
        <f>K36/M36</f>
        <v>912.2158225223958</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7017.1330980817947</v>
      </c>
      <c r="L37" s="344"/>
      <c r="M37" s="345">
        <v>2</v>
      </c>
      <c r="N37" s="281">
        <f>K37/M37</f>
        <v>3508.5665490408974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5697.4625017157932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 ca="1">VLOOKUP(A48,MATERIALES!A4:D640,2,FALSE)</f>
        <v>m2</v>
      </c>
      <c r="K48" s="291">
        <v>4.5999999999999996</v>
      </c>
      <c r="L48" s="276"/>
      <c r="M48" s="411">
        <f>VLOOKUP(A48,MATERIALES!A5:D396,4,FALSE)</f>
        <v>35325.066838876322</v>
      </c>
      <c r="N48" s="281">
        <f>K48*M48</f>
        <v>162495.30745883108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6422.7394252502418</v>
      </c>
      <c r="N49" s="281">
        <f>K49*M49</f>
        <v>6422.7394252502418</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539536.87313529209</v>
      </c>
      <c r="N50" s="281">
        <f>K50*M50</f>
        <v>539536.87313529209</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10496.908409767011</v>
      </c>
      <c r="N51" s="281">
        <f>K51*M51</f>
        <v>48285.778684928249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756740.69870430161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1313</v>
      </c>
      <c r="M60" s="904"/>
      <c r="N60" s="296">
        <f>K60*L60</f>
        <v>1313</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789284.76380906731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157856.95276181347</v>
      </c>
      <c r="M84" s="852"/>
      <c r="N84" s="57"/>
    </row>
    <row r="85" spans="1:14">
      <c r="B85" s="95" t="s">
        <v>1057</v>
      </c>
      <c r="C85" s="96"/>
      <c r="D85" s="96"/>
      <c r="E85" s="96"/>
      <c r="F85" s="96"/>
      <c r="G85" s="96"/>
      <c r="H85" s="96"/>
      <c r="I85" s="93"/>
      <c r="J85" s="94"/>
      <c r="K85" s="313">
        <v>0.05</v>
      </c>
      <c r="L85" s="851">
        <f>N79*K85</f>
        <v>39464.238190453369</v>
      </c>
      <c r="M85" s="852"/>
      <c r="N85" s="57"/>
    </row>
    <row r="86" spans="1:14" ht="15" thickBot="1">
      <c r="B86" s="97" t="s">
        <v>1058</v>
      </c>
      <c r="C86" s="98"/>
      <c r="D86" s="98"/>
      <c r="E86" s="98"/>
      <c r="F86" s="98"/>
      <c r="G86" s="98"/>
      <c r="H86" s="98"/>
      <c r="I86" s="99"/>
      <c r="J86" s="100"/>
      <c r="K86" s="314">
        <v>0.05</v>
      </c>
      <c r="L86" s="853">
        <f>N79*K86</f>
        <v>39464.238190453369</v>
      </c>
      <c r="M86" s="854"/>
      <c r="N86" s="57"/>
    </row>
    <row r="87" spans="1:14" ht="15" thickBot="1">
      <c r="B87" s="816" t="s">
        <v>1037</v>
      </c>
      <c r="C87" s="817"/>
      <c r="D87" s="817"/>
      <c r="E87" s="817"/>
      <c r="F87" s="817"/>
      <c r="G87" s="817"/>
      <c r="H87" s="817"/>
      <c r="I87" s="817"/>
      <c r="J87" s="817"/>
      <c r="K87" s="817"/>
      <c r="L87" s="817"/>
      <c r="M87" s="818"/>
      <c r="N87" s="58">
        <f>L84+L85+L86</f>
        <v>236785.42914272024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1026070.1929517875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topLeftCell="A28"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1824.4316450447916</v>
      </c>
      <c r="L36" s="279"/>
      <c r="M36" s="345">
        <v>2</v>
      </c>
      <c r="N36" s="281">
        <f>K36/M36</f>
        <v>912.2158225223958</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7017.1330980817947</v>
      </c>
      <c r="L37" s="344"/>
      <c r="M37" s="345">
        <v>2</v>
      </c>
      <c r="N37" s="281">
        <f>K37/M37</f>
        <v>3508.5665490408974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5697.4625017157932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901</v>
      </c>
      <c r="B48" s="49" t="str">
        <f>VLOOKUP(A48,MATERIALES!A5:D373,3,FALSE)</f>
        <v>Concreto Resistencia  28 (Mpa)</v>
      </c>
      <c r="C48" s="290"/>
      <c r="D48" s="290"/>
      <c r="E48" s="290"/>
      <c r="F48" s="290"/>
      <c r="G48" s="290"/>
      <c r="H48" s="290"/>
      <c r="I48" s="290"/>
      <c r="J48" s="320" t="str">
        <f ca="1">VLOOKUP(A48,MATERIALES!A4:D640,2,FALSE)</f>
        <v>m3</v>
      </c>
      <c r="K48" s="291">
        <v>1</v>
      </c>
      <c r="L48" s="276"/>
      <c r="M48" s="411">
        <f>VLOOKUP(A48,MATERIALES!A5:D396,4,FALSE)</f>
        <v>476417.4014336454</v>
      </c>
      <c r="N48" s="281">
        <f>K48*M48</f>
        <v>476417.4014336454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6422.7394252502418</v>
      </c>
      <c r="N49" s="281">
        <f>K49*M49</f>
        <v>6422.7394252502418</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10496.908409767011</v>
      </c>
      <c r="N50" s="281">
        <f>K50*M50</f>
        <v>48285.778684928249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531125.91954382381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1313</v>
      </c>
      <c r="M60" s="904"/>
      <c r="N60" s="296">
        <f>K60*L60</f>
        <v>1313</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563669.98464858951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112733.99692971791</v>
      </c>
      <c r="M84" s="852"/>
      <c r="N84" s="57"/>
    </row>
    <row r="85" spans="1:14">
      <c r="B85" s="95" t="s">
        <v>1057</v>
      </c>
      <c r="C85" s="96"/>
      <c r="D85" s="96"/>
      <c r="E85" s="96"/>
      <c r="F85" s="96"/>
      <c r="G85" s="96"/>
      <c r="H85" s="96"/>
      <c r="I85" s="93"/>
      <c r="J85" s="94"/>
      <c r="K85" s="313">
        <v>0.05</v>
      </c>
      <c r="L85" s="851">
        <f>N79*K85</f>
        <v>28183.499232429476</v>
      </c>
      <c r="M85" s="852"/>
      <c r="N85" s="57"/>
    </row>
    <row r="86" spans="1:14" ht="15" thickBot="1">
      <c r="B86" s="97" t="s">
        <v>1058</v>
      </c>
      <c r="C86" s="98"/>
      <c r="D86" s="98"/>
      <c r="E86" s="98"/>
      <c r="F86" s="98"/>
      <c r="G86" s="98"/>
      <c r="H86" s="98"/>
      <c r="I86" s="99"/>
      <c r="J86" s="100"/>
      <c r="K86" s="314">
        <v>0.05</v>
      </c>
      <c r="L86" s="853">
        <f>N79*K86</f>
        <v>28183.499232429476</v>
      </c>
      <c r="M86" s="854"/>
      <c r="N86" s="57"/>
    </row>
    <row r="87" spans="1:14" ht="15" thickBot="1">
      <c r="B87" s="816" t="s">
        <v>1037</v>
      </c>
      <c r="C87" s="817"/>
      <c r="D87" s="817"/>
      <c r="E87" s="817"/>
      <c r="F87" s="817"/>
      <c r="G87" s="817"/>
      <c r="H87" s="817"/>
      <c r="I87" s="817"/>
      <c r="J87" s="817"/>
      <c r="K87" s="817"/>
      <c r="L87" s="817"/>
      <c r="M87" s="818"/>
      <c r="N87" s="58">
        <f>L84+L85+L86</f>
        <v>169100.99539457686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732770.98004316632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112</v>
      </c>
      <c r="B36" s="865" t="str">
        <f>VLOOKUP(A36,EQUIPOS!A6:D154,3,FALSE)</f>
        <v xml:space="preserve">Aspersor manual
</v>
      </c>
      <c r="C36" s="866"/>
      <c r="D36" s="866"/>
      <c r="E36" s="866"/>
      <c r="F36" s="866"/>
      <c r="G36" s="866"/>
      <c r="H36" s="867"/>
      <c r="I36" s="276"/>
      <c r="J36" s="277"/>
      <c r="K36" s="278">
        <f>VLOOKUP(A36,EQUIPOS!A6:D163,4,FALSE)</f>
        <v>1824.4316450447916</v>
      </c>
      <c r="L36" s="279"/>
      <c r="M36" s="345">
        <v>2</v>
      </c>
      <c r="N36" s="281">
        <f>K36/M36</f>
        <v>912.2158225223958</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7017.1330980817947</v>
      </c>
      <c r="L37" s="344"/>
      <c r="M37" s="345">
        <v>2</v>
      </c>
      <c r="N37" s="281">
        <f>K37/M37</f>
        <v>3508.5665490408974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5697.4625017157932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904</v>
      </c>
      <c r="B48" s="49" t="str">
        <f>VLOOKUP(A48,MATERIALES!A5:D373,3,FALSE)</f>
        <v>Concreto Resistencia  21 (Mpa)</v>
      </c>
      <c r="C48" s="290"/>
      <c r="D48" s="290"/>
      <c r="E48" s="290"/>
      <c r="F48" s="290"/>
      <c r="G48" s="290"/>
      <c r="H48" s="290"/>
      <c r="I48" s="290"/>
      <c r="J48" s="320" t="str">
        <f ca="1">VLOOKUP(A48,MATERIALES!A4:D640,2,FALSE)</f>
        <v>m3</v>
      </c>
      <c r="K48" s="291">
        <v>1</v>
      </c>
      <c r="L48" s="276"/>
      <c r="M48" s="411">
        <f>VLOOKUP(A48,MATERIALES!A5:D396,4,FALSE)</f>
        <v>435654.41521472391</v>
      </c>
      <c r="N48" s="281">
        <f>K48*M48</f>
        <v>435654.41521472391</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6422.7394252502418</v>
      </c>
      <c r="N49" s="281">
        <f>K49*M49</f>
        <v>6422.7394252502418</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4982.9753374233123</v>
      </c>
      <c r="N50" s="281">
        <f>K50*M50</f>
        <v>22921.686552147235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6" t="s">
        <v>1037</v>
      </c>
      <c r="C55" s="817"/>
      <c r="D55" s="817"/>
      <c r="E55" s="817"/>
      <c r="F55" s="817"/>
      <c r="G55" s="817"/>
      <c r="H55" s="817"/>
      <c r="I55" s="817"/>
      <c r="J55" s="817"/>
      <c r="K55" s="817"/>
      <c r="L55" s="817"/>
      <c r="M55" s="818"/>
      <c r="N55" s="403">
        <f>SUM(N48:N54)</f>
        <v>464998.84119212138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3">
        <f>VLOOKUP(A60,TRANSPORTE!A2:D117,4,FALSE)</f>
        <v>1313</v>
      </c>
      <c r="M60" s="904"/>
      <c r="N60" s="296">
        <f>K60*L60</f>
        <v>1313</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497542.9062968872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99508.581259377446</v>
      </c>
      <c r="M84" s="852"/>
      <c r="N84" s="57"/>
    </row>
    <row r="85" spans="1:14">
      <c r="B85" s="95" t="s">
        <v>1057</v>
      </c>
      <c r="C85" s="96"/>
      <c r="D85" s="96"/>
      <c r="E85" s="96"/>
      <c r="F85" s="96"/>
      <c r="G85" s="96"/>
      <c r="H85" s="96"/>
      <c r="I85" s="93"/>
      <c r="J85" s="94"/>
      <c r="K85" s="313">
        <v>0.05</v>
      </c>
      <c r="L85" s="851">
        <f>N79*K85</f>
        <v>24877.145314844362</v>
      </c>
      <c r="M85" s="852"/>
      <c r="N85" s="57"/>
    </row>
    <row r="86" spans="1:14" ht="15" thickBot="1">
      <c r="B86" s="97" t="s">
        <v>1058</v>
      </c>
      <c r="C86" s="98"/>
      <c r="D86" s="98"/>
      <c r="E86" s="98"/>
      <c r="F86" s="98"/>
      <c r="G86" s="98"/>
      <c r="H86" s="98"/>
      <c r="I86" s="99"/>
      <c r="J86" s="100"/>
      <c r="K86" s="314">
        <v>0.05</v>
      </c>
      <c r="L86" s="853">
        <f>N79*K86</f>
        <v>24877.145314844362</v>
      </c>
      <c r="M86" s="854"/>
      <c r="N86" s="57"/>
    </row>
    <row r="87" spans="1:14" ht="15" thickBot="1">
      <c r="B87" s="816" t="s">
        <v>1037</v>
      </c>
      <c r="C87" s="817"/>
      <c r="D87" s="817"/>
      <c r="E87" s="817"/>
      <c r="F87" s="817"/>
      <c r="G87" s="817"/>
      <c r="H87" s="817"/>
      <c r="I87" s="817"/>
      <c r="J87" s="817"/>
      <c r="K87" s="817"/>
      <c r="L87" s="817"/>
      <c r="M87" s="818"/>
      <c r="N87" s="58">
        <f>L84+L85+L86</f>
        <v>149262.87188906615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646805.77818595339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topLeftCell="A19"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5.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6684.3028349809674</v>
      </c>
      <c r="L36" s="279"/>
      <c r="M36" s="345">
        <v>1</v>
      </c>
      <c r="N36" s="281">
        <f>K36/M36</f>
        <v>6684.3028349809674</v>
      </c>
    </row>
    <row r="37" spans="1:14">
      <c r="A37" s="119" t="s">
        <v>363</v>
      </c>
      <c r="B37" s="865" t="str">
        <f>VLOOKUP(A37,EQUIPOS!A7:D154,3,FALSE)</f>
        <v>Vibrador de concreto, Motor de 3 hp a 18.000 rpm Mangueras de 4 mt</v>
      </c>
      <c r="C37" s="866"/>
      <c r="D37" s="866"/>
      <c r="E37" s="866"/>
      <c r="F37" s="866"/>
      <c r="G37" s="866"/>
      <c r="H37" s="867"/>
      <c r="I37" s="430"/>
      <c r="J37" s="431"/>
      <c r="K37" s="278">
        <f>VLOOKUP(A37,EQUIPOS!A7:D164,4,FALSE)</f>
        <v>7017.1330980817947</v>
      </c>
      <c r="L37" s="344"/>
      <c r="M37" s="345">
        <v>1</v>
      </c>
      <c r="N37" s="281">
        <f>K37/M37</f>
        <v>7017.1330980817947</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16893.136258444014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 ca="1">VLOOKUP(A48,MATERIALES!A4:D640,2,FALSE)</f>
        <v>m3</v>
      </c>
      <c r="K48" s="291">
        <v>0.95</v>
      </c>
      <c r="L48" s="276"/>
      <c r="M48" s="411">
        <f>VLOOKUP(A48,MATERIALES!A5:D396,4,FALSE)</f>
        <v>65602.930946076842</v>
      </c>
      <c r="N48" s="281">
        <f>K48*M48</f>
        <v>62322.784398772994</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38.168724178170329</v>
      </c>
      <c r="N49" s="281">
        <f>K49*M49</f>
        <v>6488.6831102889564</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44960.44647038223</v>
      </c>
      <c r="N50" s="281">
        <f>K50*M50</f>
        <v>24728.24555871023</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513.81915402001925</v>
      </c>
      <c r="N51" s="281">
        <f>K51*M51</f>
        <v>154145.74620600577</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4982.9753374233123</v>
      </c>
      <c r="N52" s="281">
        <f>K52*M52</f>
        <v>15447.223546012268</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SUM(N48:N58)</f>
        <v>263132.68281979021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3">
        <f>VLOOKUP(A64,TRANSPORTE!A2:D117,4,FALSE)</f>
        <v>1313</v>
      </c>
      <c r="M64" s="904"/>
      <c r="N64" s="296">
        <f>K64*L64</f>
        <v>722.15000000000009</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3">
        <f>VLOOKUP(A65,TRANSPORTE!A3:D117,4,FALSE)</f>
        <v>1313</v>
      </c>
      <c r="M65" s="904"/>
      <c r="N65" s="296">
        <f>K65*L65</f>
        <v>1247.3499999999999</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1969.5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63834.006507625003</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N43+N59+N70+N81</f>
        <v>345829.32558585919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69165.865117171837</v>
      </c>
      <c r="M88" s="852"/>
      <c r="N88" s="57"/>
    </row>
    <row r="89" spans="1:14">
      <c r="B89" s="95" t="s">
        <v>1057</v>
      </c>
      <c r="C89" s="96"/>
      <c r="D89" s="96"/>
      <c r="E89" s="96"/>
      <c r="F89" s="96"/>
      <c r="G89" s="96"/>
      <c r="H89" s="96"/>
      <c r="I89" s="93"/>
      <c r="J89" s="94"/>
      <c r="K89" s="313">
        <v>0.05</v>
      </c>
      <c r="L89" s="851">
        <f>N83*K89</f>
        <v>17291.466279292959</v>
      </c>
      <c r="M89" s="852"/>
      <c r="N89" s="57"/>
    </row>
    <row r="90" spans="1:14" ht="15" thickBot="1">
      <c r="B90" s="97" t="s">
        <v>1058</v>
      </c>
      <c r="C90" s="98"/>
      <c r="D90" s="98"/>
      <c r="E90" s="98"/>
      <c r="F90" s="98"/>
      <c r="G90" s="98"/>
      <c r="H90" s="98"/>
      <c r="I90" s="99"/>
      <c r="J90" s="100"/>
      <c r="K90" s="314">
        <v>0.05</v>
      </c>
      <c r="L90" s="853">
        <f>N83*K90</f>
        <v>17291.466279292959</v>
      </c>
      <c r="M90" s="854"/>
      <c r="N90" s="57"/>
    </row>
    <row r="91" spans="1:14" ht="15" thickBot="1">
      <c r="B91" s="816" t="s">
        <v>1037</v>
      </c>
      <c r="C91" s="817"/>
      <c r="D91" s="817"/>
      <c r="E91" s="817"/>
      <c r="F91" s="817"/>
      <c r="G91" s="817"/>
      <c r="H91" s="817"/>
      <c r="I91" s="817"/>
      <c r="J91" s="817"/>
      <c r="K91" s="817"/>
      <c r="L91" s="817"/>
      <c r="M91" s="818"/>
      <c r="N91" s="58">
        <f>L88+L89+L90</f>
        <v>103748.79767575776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449578.12326161691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6684.3028349809674</v>
      </c>
      <c r="L36" s="279"/>
      <c r="M36" s="345">
        <v>1</v>
      </c>
      <c r="N36" s="281">
        <f>K36/M36</f>
        <v>6684.3028349809674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9876.0031603622174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 ca="1">VLOOKUP(A48,MATERIALES!A4:D640,2,FALSE)</f>
        <v>m3</v>
      </c>
      <c r="K48" s="291">
        <v>0.84</v>
      </c>
      <c r="L48" s="276"/>
      <c r="M48" s="411">
        <f>VLOOKUP(A48,MATERIALES!A5:D396,4,FALSE)</f>
        <v>65602.930946076842</v>
      </c>
      <c r="N48" s="281">
        <f>K48*M48</f>
        <v>55106.461994704543</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38.168724178170329</v>
      </c>
      <c r="N49" s="281">
        <f>K49*M49</f>
        <v>7061.213972961511</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44960.44647038223</v>
      </c>
      <c r="N50" s="281">
        <f>K50*M50</f>
        <v>28325.081276340807</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513.81915402001925</v>
      </c>
      <c r="N51" s="281">
        <f>K51*M51</f>
        <v>133592.98004520501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SUM(N48:N58)</f>
        <v>224085.73728921189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3">
        <f>VLOOKUP(A64,TRANSPORTE!A2:D117,4,FALSE)</f>
        <v>1313</v>
      </c>
      <c r="M64" s="904"/>
      <c r="N64" s="296">
        <f>K64*L64</f>
        <v>827.19</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3">
        <f>VLOOKUP(A65,TRANSPORTE!A3:D117,4,FALSE)</f>
        <v>1313</v>
      </c>
      <c r="M65" s="904"/>
      <c r="N65" s="296">
        <f>K65*L65</f>
        <v>1102.92</v>
      </c>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1930.1100000000001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63834.006507625003</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N43+N59+N70+N81</f>
        <v>299725.85695719911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59945.171391439828</v>
      </c>
      <c r="M88" s="852"/>
      <c r="N88" s="57"/>
    </row>
    <row r="89" spans="1:14">
      <c r="B89" s="95" t="s">
        <v>1057</v>
      </c>
      <c r="C89" s="96"/>
      <c r="D89" s="96"/>
      <c r="E89" s="96"/>
      <c r="F89" s="96"/>
      <c r="G89" s="96"/>
      <c r="H89" s="96"/>
      <c r="I89" s="93"/>
      <c r="J89" s="94"/>
      <c r="K89" s="313">
        <v>0.05</v>
      </c>
      <c r="L89" s="851">
        <f>N83*K89</f>
        <v>14986.292847859957</v>
      </c>
      <c r="M89" s="852"/>
      <c r="N89" s="57"/>
    </row>
    <row r="90" spans="1:14" ht="15" thickBot="1">
      <c r="B90" s="97" t="s">
        <v>1058</v>
      </c>
      <c r="C90" s="98"/>
      <c r="D90" s="98"/>
      <c r="E90" s="98"/>
      <c r="F90" s="98"/>
      <c r="G90" s="98"/>
      <c r="H90" s="98"/>
      <c r="I90" s="99"/>
      <c r="J90" s="100"/>
      <c r="K90" s="314">
        <v>0.05</v>
      </c>
      <c r="L90" s="853">
        <f>N83*K90</f>
        <v>14986.292847859957</v>
      </c>
      <c r="M90" s="854"/>
      <c r="N90" s="57"/>
    </row>
    <row r="91" spans="1:14" ht="15" thickBot="1">
      <c r="B91" s="816" t="s">
        <v>1037</v>
      </c>
      <c r="C91" s="817"/>
      <c r="D91" s="817"/>
      <c r="E91" s="817"/>
      <c r="F91" s="817"/>
      <c r="G91" s="817"/>
      <c r="H91" s="817"/>
      <c r="I91" s="817"/>
      <c r="J91" s="817"/>
      <c r="K91" s="817"/>
      <c r="L91" s="817"/>
      <c r="M91" s="818"/>
      <c r="N91" s="58">
        <f>L88+L89+L90</f>
        <v>89917.757087159756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389643.61404435884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6684.3028349809674</v>
      </c>
      <c r="L36" s="279"/>
      <c r="M36" s="345">
        <v>1</v>
      </c>
      <c r="N36" s="281">
        <f>K36/M36</f>
        <v>6684.3028349809674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N81*M41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9237.6630952859668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824</v>
      </c>
      <c r="B48" s="49" t="str">
        <f>VLOOKUP(A48,MATERIALES!A5:D373,3,FALSE)</f>
        <v>Agregado para concreto hidráulico</v>
      </c>
      <c r="C48" s="290"/>
      <c r="D48" s="290"/>
      <c r="E48" s="290"/>
      <c r="F48" s="290"/>
      <c r="G48" s="290"/>
      <c r="H48" s="290"/>
      <c r="I48" s="290"/>
      <c r="J48" s="320" t="str">
        <f ca="1">VLOOKUP(A48,MATERIALES!A4:D640,2,FALSE)</f>
        <v>m3</v>
      </c>
      <c r="K48" s="291">
        <v>0.504</v>
      </c>
      <c r="L48" s="276"/>
      <c r="M48" s="411">
        <f>VLOOKUP(A48,MATERIALES!A5:D396,4,FALSE)</f>
        <v>65602.930946076842</v>
      </c>
      <c r="N48" s="281">
        <f>K48*M48</f>
        <v>33063.87719682273</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38.168724178170329</v>
      </c>
      <c r="N49" s="281">
        <f>K49*M49</f>
        <v>4236.7283837769064</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42489.809524650183</v>
      </c>
      <c r="N50" s="281">
        <f>K50*M50</f>
        <v>16995.923809860073</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44960.44647038223</v>
      </c>
      <c r="N51" s="281">
        <f>K51*M51</f>
        <v>16995.048765804484</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513.81915402001925</v>
      </c>
      <c r="N52" s="281">
        <f>K52*M52</f>
        <v>80155.78802712301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SUM(N48:N58)</f>
        <v>151447.3661833872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3">
        <f>VLOOKUP(A64,TRANSPORTE!A2:D117,4,FALSE)</f>
        <v>1313</v>
      </c>
      <c r="M64" s="904"/>
      <c r="N64" s="296">
        <f>K64*L64</f>
        <v>496.31400000000002</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3">
        <f>VLOOKUP(A65,TRANSPORTE!A3:D117,4,FALSE)</f>
        <v>1313</v>
      </c>
      <c r="M65" s="904"/>
      <c r="N65" s="296">
        <f>K65*L65</f>
        <v>661.75199999999995</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3">
        <f>VLOOKUP(A66,TRANSPORTE!A3:D117,4,FALSE)</f>
        <v>1313</v>
      </c>
      <c r="M66" s="904"/>
      <c r="N66" s="296">
        <f>K66*L66</f>
        <v>525.20000000000005</v>
      </c>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f>N64+N65+N66+N67+N68</f>
        <v>1683.2660000000001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2"/>
      <c r="C80" s="893"/>
      <c r="D80" s="893"/>
      <c r="E80" s="893"/>
      <c r="F80" s="893"/>
      <c r="G80" s="893"/>
      <c r="H80" s="893"/>
      <c r="I80" s="132"/>
      <c r="J80" s="132"/>
      <c r="K80" s="132"/>
      <c r="L80" s="906"/>
      <c r="M80" s="906"/>
      <c r="N80" s="51"/>
    </row>
    <row r="81" spans="1:14" ht="15" thickBot="1">
      <c r="B81" s="905" t="s">
        <v>1037</v>
      </c>
      <c r="C81" s="859"/>
      <c r="D81" s="859"/>
      <c r="E81" s="859"/>
      <c r="F81" s="859"/>
      <c r="G81" s="859"/>
      <c r="H81" s="859"/>
      <c r="I81" s="859"/>
      <c r="J81" s="859"/>
      <c r="K81" s="859"/>
      <c r="L81" s="859"/>
      <c r="M81" s="860"/>
      <c r="N81" s="310">
        <f>SUM(N75:N80)</f>
        <v>51067.205206099999</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N43+N59+N70+N81</f>
        <v>213435.50048477319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42687.100096954644</v>
      </c>
      <c r="M88" s="852"/>
      <c r="N88" s="57"/>
    </row>
    <row r="89" spans="1:14">
      <c r="B89" s="95" t="s">
        <v>1057</v>
      </c>
      <c r="C89" s="96"/>
      <c r="D89" s="96"/>
      <c r="E89" s="96"/>
      <c r="F89" s="96"/>
      <c r="G89" s="96"/>
      <c r="H89" s="96"/>
      <c r="I89" s="93"/>
      <c r="J89" s="94"/>
      <c r="K89" s="313">
        <v>0.05</v>
      </c>
      <c r="L89" s="851">
        <f>N83*K89</f>
        <v>10671.775024238661</v>
      </c>
      <c r="M89" s="852"/>
      <c r="N89" s="57"/>
    </row>
    <row r="90" spans="1:14" ht="15" thickBot="1">
      <c r="B90" s="97" t="s">
        <v>1058</v>
      </c>
      <c r="C90" s="98"/>
      <c r="D90" s="98"/>
      <c r="E90" s="98"/>
      <c r="F90" s="98"/>
      <c r="G90" s="98"/>
      <c r="H90" s="98"/>
      <c r="I90" s="99"/>
      <c r="J90" s="100"/>
      <c r="K90" s="314">
        <v>0.05</v>
      </c>
      <c r="L90" s="853">
        <f>N83*K90</f>
        <v>10671.775024238661</v>
      </c>
      <c r="M90" s="854"/>
      <c r="N90" s="57"/>
    </row>
    <row r="91" spans="1:14" ht="15" thickBot="1">
      <c r="B91" s="816" t="s">
        <v>1037</v>
      </c>
      <c r="C91" s="817"/>
      <c r="D91" s="817"/>
      <c r="E91" s="817"/>
      <c r="F91" s="817"/>
      <c r="G91" s="817"/>
      <c r="H91" s="817"/>
      <c r="I91" s="817"/>
      <c r="J91" s="817"/>
      <c r="K91" s="817"/>
      <c r="L91" s="817"/>
      <c r="M91" s="818"/>
      <c r="N91" s="58">
        <f>L88+L89+L90</f>
        <v>64030.650145431966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277466.15063020517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7017.1330980817947</v>
      </c>
      <c r="L36" s="279"/>
      <c r="M36" s="345">
        <v>1</v>
      </c>
      <c r="N36" s="281">
        <f>K36/M36</f>
        <v>7017.1330980817947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1501.9766237088236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8519.109721790619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90"/>
      <c r="J48" s="320" t="str">
        <f ca="1">VLOOKUP(A48,MATERIALES!A4:D640,2,FALSE)</f>
        <v>kg</v>
      </c>
      <c r="K48" s="291">
        <v>34.112000000000002</v>
      </c>
      <c r="L48" s="276"/>
      <c r="M48" s="411">
        <f>VLOOKUP(A48,MATERIALES!A5:D396,4,FALSE)</f>
        <v>2171.6854923598275</v>
      </c>
      <c r="N48" s="281">
        <f>K48*M48</f>
        <v>74080.535515378448</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39071.664836938966</v>
      </c>
      <c r="N49" s="281">
        <f>K49*M49</f>
        <v>5860.7497255408443</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435654.41521472391</v>
      </c>
      <c r="N50" s="281">
        <f>K50*M50</f>
        <v>54892.456317055214</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25925.706795648726</v>
      </c>
      <c r="N51" s="281">
        <f>K51*M51</f>
        <v>25925.706795648726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160759.44835362321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3">
        <f>VLOOKUP(A61,TRANSPORTE!A3:D117,4,FALSE)</f>
        <v>1313</v>
      </c>
      <c r="M61" s="904"/>
      <c r="N61" s="296">
        <f>K61*L61</f>
        <v>165.43799999999999</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165.43799999999999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970"/>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75098.831185441173</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244542.827260855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48908.565452171002</v>
      </c>
      <c r="M85" s="852"/>
      <c r="N85" s="57"/>
    </row>
    <row r="86" spans="1:14">
      <c r="B86" s="95" t="s">
        <v>1057</v>
      </c>
      <c r="C86" s="96"/>
      <c r="D86" s="96"/>
      <c r="E86" s="96"/>
      <c r="F86" s="96"/>
      <c r="G86" s="96"/>
      <c r="H86" s="96"/>
      <c r="I86" s="93"/>
      <c r="J86" s="94"/>
      <c r="K86" s="313">
        <v>0.05</v>
      </c>
      <c r="L86" s="851">
        <f>N80*K86</f>
        <v>12227.141363042751</v>
      </c>
      <c r="M86" s="852"/>
      <c r="N86" s="57"/>
    </row>
    <row r="87" spans="1:14" ht="15" thickBot="1">
      <c r="B87" s="97" t="s">
        <v>1058</v>
      </c>
      <c r="C87" s="98"/>
      <c r="D87" s="98"/>
      <c r="E87" s="98"/>
      <c r="F87" s="98"/>
      <c r="G87" s="98"/>
      <c r="H87" s="98"/>
      <c r="I87" s="99"/>
      <c r="J87" s="100"/>
      <c r="K87" s="314">
        <v>0.05</v>
      </c>
      <c r="L87" s="853">
        <f>N80*K87</f>
        <v>12227.141363042751</v>
      </c>
      <c r="M87" s="854"/>
      <c r="N87" s="57"/>
    </row>
    <row r="88" spans="1:14" ht="15" thickBot="1">
      <c r="B88" s="816" t="s">
        <v>1037</v>
      </c>
      <c r="C88" s="817"/>
      <c r="D88" s="817"/>
      <c r="E88" s="817"/>
      <c r="F88" s="817"/>
      <c r="G88" s="817"/>
      <c r="H88" s="817"/>
      <c r="I88" s="817"/>
      <c r="J88" s="817"/>
      <c r="K88" s="817"/>
      <c r="L88" s="817"/>
      <c r="M88" s="818"/>
      <c r="N88" s="58">
        <f>L85+L86+L87</f>
        <v>73362.848178256507</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317905.67543911154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7017.1330980817947</v>
      </c>
      <c r="L36" s="279"/>
      <c r="M36" s="345">
        <v>1</v>
      </c>
      <c r="N36" s="281">
        <f>K36/M36</f>
        <v>7017.1330980817947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1501.9766237088236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8519.109721790619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90"/>
      <c r="J48" s="320" t="str">
        <f ca="1">VLOOKUP(A48,MATERIALES!A4:D640,2,FALSE)</f>
        <v>kg</v>
      </c>
      <c r="K48" s="291">
        <v>34.112000000000002</v>
      </c>
      <c r="L48" s="276"/>
      <c r="M48" s="411">
        <f>VLOOKUP(A48,MATERIALES!A5:D396,4,FALSE)</f>
        <v>2171.6854923598275</v>
      </c>
      <c r="N48" s="281">
        <f>K48*M48</f>
        <v>74080.535515378448</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39071.664836938966</v>
      </c>
      <c r="N49" s="281">
        <f>K49*M49</f>
        <v>5860.7497255408443</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476417.4014336454</v>
      </c>
      <c r="N50" s="281">
        <f>K50*M50</f>
        <v>60028.592580639321</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25925.706795648726</v>
      </c>
      <c r="N51" s="281">
        <f>K51*M51</f>
        <v>25925.706795648726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165895.58461720735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3">
        <f>VLOOKUP(A61,TRANSPORTE!A3:D117,4,FALSE)</f>
        <v>1313</v>
      </c>
      <c r="M61" s="904"/>
      <c r="N61" s="296">
        <f>K61*L61</f>
        <v>165.43799999999999</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165.43799999999999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970"/>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133"/>
    </row>
    <row r="78" spans="1:15" ht="15" thickBot="1">
      <c r="B78" s="905" t="s">
        <v>1037</v>
      </c>
      <c r="C78" s="859"/>
      <c r="D78" s="859"/>
      <c r="E78" s="859"/>
      <c r="F78" s="859"/>
      <c r="G78" s="859"/>
      <c r="H78" s="859"/>
      <c r="I78" s="859"/>
      <c r="J78" s="859"/>
      <c r="K78" s="859"/>
      <c r="L78" s="859"/>
      <c r="M78" s="860"/>
      <c r="N78" s="469">
        <f>SUM(N72:N77)</f>
        <v>75098.831185441173</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249678.96352443914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49935.792704887834</v>
      </c>
      <c r="M85" s="852"/>
      <c r="N85" s="57"/>
    </row>
    <row r="86" spans="1:14">
      <c r="B86" s="95" t="s">
        <v>1057</v>
      </c>
      <c r="C86" s="96"/>
      <c r="D86" s="96"/>
      <c r="E86" s="96"/>
      <c r="F86" s="96"/>
      <c r="G86" s="96"/>
      <c r="H86" s="96"/>
      <c r="I86" s="93"/>
      <c r="J86" s="94"/>
      <c r="K86" s="313">
        <v>0.05</v>
      </c>
      <c r="L86" s="851">
        <f>N80*K86</f>
        <v>12483.948176221958</v>
      </c>
      <c r="M86" s="852"/>
      <c r="N86" s="57"/>
    </row>
    <row r="87" spans="1:14" ht="15" thickBot="1">
      <c r="B87" s="97" t="s">
        <v>1058</v>
      </c>
      <c r="C87" s="98"/>
      <c r="D87" s="98"/>
      <c r="E87" s="98"/>
      <c r="F87" s="98"/>
      <c r="G87" s="98"/>
      <c r="H87" s="98"/>
      <c r="I87" s="99"/>
      <c r="J87" s="100"/>
      <c r="K87" s="314">
        <v>0.05</v>
      </c>
      <c r="L87" s="853">
        <f>N80*K87</f>
        <v>12483.948176221958</v>
      </c>
      <c r="M87" s="854"/>
      <c r="N87" s="57"/>
    </row>
    <row r="88" spans="1:14" ht="15" thickBot="1">
      <c r="B88" s="816" t="s">
        <v>1037</v>
      </c>
      <c r="C88" s="817"/>
      <c r="D88" s="817"/>
      <c r="E88" s="817"/>
      <c r="F88" s="817"/>
      <c r="G88" s="817"/>
      <c r="H88" s="817"/>
      <c r="I88" s="817"/>
      <c r="J88" s="817"/>
      <c r="K88" s="817"/>
      <c r="L88" s="817"/>
      <c r="M88" s="818"/>
      <c r="N88" s="58">
        <f>L85+L86+L87</f>
        <v>74903.689057331751</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324582.6525817709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43"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156</v>
      </c>
      <c r="B36" s="865" t="str">
        <f>VLOOKUP(A36,EQUIPOS!A6:D154,3,FALSE)</f>
        <v>Cizalla manual de 90 cm.</v>
      </c>
      <c r="C36" s="866"/>
      <c r="D36" s="866"/>
      <c r="E36" s="866"/>
      <c r="F36" s="866"/>
      <c r="G36" s="866"/>
      <c r="H36" s="867"/>
      <c r="I36" s="276"/>
      <c r="J36" s="277"/>
      <c r="K36" s="278">
        <f>VLOOKUP(A36,EQUIPOS!A6:D163,4,FALSE)</f>
        <v>670.42309646228455</v>
      </c>
      <c r="L36" s="279"/>
      <c r="M36" s="345">
        <v>37.5</v>
      </c>
      <c r="N36" s="281">
        <f>K36/M36</f>
        <v>17.877949238994255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15.32016156183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33.198110800824253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812</v>
      </c>
      <c r="B48" s="49" t="str">
        <f>VLOOKUP(A48,MATERIALES!A5:D373,3,FALSE)</f>
        <v>Acero PDR-60</v>
      </c>
      <c r="C48" s="290"/>
      <c r="D48" s="290"/>
      <c r="E48" s="290"/>
      <c r="F48" s="290"/>
      <c r="G48" s="290"/>
      <c r="H48" s="290"/>
      <c r="I48" s="277"/>
      <c r="J48" s="233" t="str">
        <f ca="1">VLOOKUP(A48,MATERIALES!A4:D640,2,FALSE)</f>
        <v>kg</v>
      </c>
      <c r="K48" s="291">
        <v>1.05</v>
      </c>
      <c r="L48" s="276"/>
      <c r="M48" s="411">
        <f>VLOOKUP(A48,MATERIALES!A5:D396,4,FALSE)</f>
        <v>2171.6854923598275</v>
      </c>
      <c r="N48" s="281">
        <f>K48*M48</f>
        <v>2280.269766977819</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3532.5066838876328</v>
      </c>
      <c r="N49" s="281">
        <f>K49*M49</f>
        <v>105.97520051662897</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2386.2449674944478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3">
        <f>VLOOKUP(A61,TRANSPORTE!A3:D117,4,FALSE)</f>
        <v>0.43</v>
      </c>
      <c r="M61" s="904"/>
      <c r="N61" s="296">
        <f>K61*L61</f>
        <v>0.45150000000000001</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0.45150000000000001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766.00807809150001</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3185.9026563867724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637.18053127735448</v>
      </c>
      <c r="M85" s="852"/>
      <c r="N85" s="57"/>
    </row>
    <row r="86" spans="1:14">
      <c r="B86" s="95" t="s">
        <v>1057</v>
      </c>
      <c r="C86" s="96"/>
      <c r="D86" s="96"/>
      <c r="E86" s="96"/>
      <c r="F86" s="96"/>
      <c r="G86" s="96"/>
      <c r="H86" s="96"/>
      <c r="I86" s="93"/>
      <c r="J86" s="94"/>
      <c r="K86" s="313">
        <v>0.05</v>
      </c>
      <c r="L86" s="851">
        <f>N80*K86</f>
        <v>159.29513281933862</v>
      </c>
      <c r="M86" s="852"/>
      <c r="N86" s="57"/>
    </row>
    <row r="87" spans="1:14" ht="15" thickBot="1">
      <c r="B87" s="97" t="s">
        <v>1058</v>
      </c>
      <c r="C87" s="98"/>
      <c r="D87" s="98"/>
      <c r="E87" s="98"/>
      <c r="F87" s="98"/>
      <c r="G87" s="98"/>
      <c r="H87" s="98"/>
      <c r="I87" s="99"/>
      <c r="J87" s="100"/>
      <c r="K87" s="314">
        <v>0.05</v>
      </c>
      <c r="L87" s="853">
        <f>N80*K87</f>
        <v>159.29513281933862</v>
      </c>
      <c r="M87" s="854"/>
      <c r="N87" s="57"/>
    </row>
    <row r="88" spans="1:14" ht="15" thickBot="1">
      <c r="B88" s="816" t="s">
        <v>1037</v>
      </c>
      <c r="C88" s="817"/>
      <c r="D88" s="817"/>
      <c r="E88" s="817"/>
      <c r="F88" s="817"/>
      <c r="G88" s="817"/>
      <c r="H88" s="817"/>
      <c r="I88" s="817"/>
      <c r="J88" s="817"/>
      <c r="K88" s="817"/>
      <c r="L88" s="817"/>
      <c r="M88" s="818"/>
      <c r="N88" s="58">
        <f>L85+L86+L87</f>
        <v>955.77079691603171</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4141.6734533028039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156</v>
      </c>
      <c r="B36" s="865" t="str">
        <f>VLOOKUP(A36,EQUIPOS!A6:D154,3,FALSE)</f>
        <v>Cizalla manual de 90 cm.</v>
      </c>
      <c r="C36" s="866"/>
      <c r="D36" s="866"/>
      <c r="E36" s="866"/>
      <c r="F36" s="866"/>
      <c r="G36" s="866"/>
      <c r="H36" s="867"/>
      <c r="I36" s="276"/>
      <c r="J36" s="277"/>
      <c r="K36" s="278">
        <f>VLOOKUP(A36,EQUIPOS!A6:D163,4,FALSE)</f>
        <v>670.42309646228455</v>
      </c>
      <c r="L36" s="279"/>
      <c r="M36" s="345">
        <v>37.5</v>
      </c>
      <c r="N36" s="281">
        <f>K36/M36</f>
        <v>17.877949238994255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15.32016156183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33.198110800824253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810</v>
      </c>
      <c r="B48" s="49" t="str">
        <f>VLOOKUP(A48,MATERIALES!A5:D373,3,FALSE)</f>
        <v>Acero A-40</v>
      </c>
      <c r="C48" s="290"/>
      <c r="D48" s="290"/>
      <c r="E48" s="290"/>
      <c r="F48" s="290"/>
      <c r="G48" s="290"/>
      <c r="H48" s="290"/>
      <c r="I48" s="290"/>
      <c r="J48" s="320" t="str">
        <f ca="1">VLOOKUP(A48,MATERIALES!A4:D640,2,FALSE)</f>
        <v>kg</v>
      </c>
      <c r="K48" s="291">
        <v>1.05</v>
      </c>
      <c r="L48" s="276"/>
      <c r="M48" s="411">
        <f>VLOOKUP(A48,MATERIALES!A5:D396,4,FALSE)</f>
        <v>2201.5449526937746</v>
      </c>
      <c r="N48" s="281">
        <f>K48*M48</f>
        <v>2311.6222003284634</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3532.5066838876328</v>
      </c>
      <c r="N49" s="281">
        <f>K49*M49</f>
        <v>105.97520051662897</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2417.5974008450921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3">
        <f>VLOOKUP(A61,TRANSPORTE!A3:D117,4,FALSE)</f>
        <v>0.43</v>
      </c>
      <c r="M61" s="904"/>
      <c r="N61" s="296">
        <f>K61*L61</f>
        <v>0.45150000000000001</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0.45150000000000001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766.00807809150001</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3217.2550897374167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643.45101794748336</v>
      </c>
      <c r="M85" s="852"/>
      <c r="N85" s="57"/>
    </row>
    <row r="86" spans="1:14">
      <c r="B86" s="95" t="s">
        <v>1057</v>
      </c>
      <c r="C86" s="96"/>
      <c r="D86" s="96"/>
      <c r="E86" s="96"/>
      <c r="F86" s="96"/>
      <c r="G86" s="96"/>
      <c r="H86" s="96"/>
      <c r="I86" s="93"/>
      <c r="J86" s="94"/>
      <c r="K86" s="313">
        <v>0.05</v>
      </c>
      <c r="L86" s="851">
        <f>N80*K86</f>
        <v>160.86275448687084</v>
      </c>
      <c r="M86" s="852"/>
      <c r="N86" s="57"/>
    </row>
    <row r="87" spans="1:14" ht="15" thickBot="1">
      <c r="B87" s="97" t="s">
        <v>1058</v>
      </c>
      <c r="C87" s="98"/>
      <c r="D87" s="98"/>
      <c r="E87" s="98"/>
      <c r="F87" s="98"/>
      <c r="G87" s="98"/>
      <c r="H87" s="98"/>
      <c r="I87" s="99"/>
      <c r="J87" s="100"/>
      <c r="K87" s="314">
        <v>0.05</v>
      </c>
      <c r="L87" s="853">
        <f>N80*K87</f>
        <v>160.86275448687084</v>
      </c>
      <c r="M87" s="854"/>
      <c r="N87" s="57"/>
    </row>
    <row r="88" spans="1:14" ht="15" thickBot="1">
      <c r="B88" s="816" t="s">
        <v>1037</v>
      </c>
      <c r="C88" s="817"/>
      <c r="D88" s="817"/>
      <c r="E88" s="817"/>
      <c r="F88" s="817"/>
      <c r="G88" s="817"/>
      <c r="H88" s="817"/>
      <c r="I88" s="817"/>
      <c r="J88" s="817"/>
      <c r="K88" s="817"/>
      <c r="L88" s="817"/>
      <c r="M88" s="818"/>
      <c r="N88" s="58">
        <f>L85+L86+L87</f>
        <v>965.17652692122499</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4182.4316166586414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14706.656875574496</v>
      </c>
      <c r="L36" s="279"/>
      <c r="M36" s="345">
        <v>670</v>
      </c>
      <c r="N36" s="281">
        <f>K36/M36</f>
        <v>21.950234142648501</v>
      </c>
    </row>
    <row r="37" spans="1:14">
      <c r="A37" s="119" t="s">
        <v>125</v>
      </c>
      <c r="B37" s="865" t="str">
        <f>VLOOKUP(A37,EQUIPOS!A7:D154,3,FALSE)</f>
        <v>Bomba para gato de tensionamiento</v>
      </c>
      <c r="C37" s="866"/>
      <c r="D37" s="866"/>
      <c r="E37" s="866"/>
      <c r="F37" s="866"/>
      <c r="G37" s="866"/>
      <c r="H37" s="867"/>
      <c r="I37" s="430"/>
      <c r="J37" s="431"/>
      <c r="K37" s="278">
        <f>VLOOKUP(A37,EQUIPOS!A7:D164,4,FALSE)</f>
        <v>33947.951609536191</v>
      </c>
      <c r="L37" s="344"/>
      <c r="M37" s="345">
        <v>670</v>
      </c>
      <c r="N37" s="281">
        <f>K37/M37</f>
        <v>50.66858449184506</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91215.022640362309</v>
      </c>
      <c r="L38" s="432"/>
      <c r="M38" s="433">
        <v>670</v>
      </c>
      <c r="N38" s="281">
        <f>K38/M38</f>
        <v>136.14182483636165</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6.0975767410268658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214.85822021188207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437</v>
      </c>
      <c r="B48" s="49" t="str">
        <f>VLOOKUP(A48,MATERIALES!A5:D373,3,FALSE)</f>
        <v>Anclajes o Cuñas para el tensionamiento</v>
      </c>
      <c r="C48" s="290"/>
      <c r="D48" s="290"/>
      <c r="E48" s="290"/>
      <c r="F48" s="290"/>
      <c r="G48" s="290"/>
      <c r="H48" s="290"/>
      <c r="I48" s="290"/>
      <c r="J48" s="320" t="str">
        <f ca="1">VLOOKUP(A48,MATERIALES!A4:D640,2,FALSE)</f>
        <v>u</v>
      </c>
      <c r="K48" s="291">
        <v>4.0000000000000001E-3</v>
      </c>
      <c r="L48" s="276"/>
      <c r="M48" s="411">
        <f>VLOOKUP(A48,MATERIALES!A5:D396,4,FALSE)</f>
        <v>10495.227247221956</v>
      </c>
      <c r="N48" s="281">
        <f t="shared" ref="N48:N53" si="0">K48*M48</f>
        <v>41.980908988887826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10575.115125067192</v>
      </c>
      <c r="N49" s="281">
        <f t="shared" si="0"/>
        <v>42.30046050026877</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754.02788481523874</v>
      </c>
      <c r="N50" s="281">
        <f t="shared" si="0"/>
        <v>15.080557696304774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5853.0896602487301</v>
      </c>
      <c r="N51" s="281">
        <f t="shared" si="0"/>
        <v>497.5126211211421</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46983.967369310914</v>
      </c>
      <c r="N52" s="281">
        <f t="shared" si="0"/>
        <v>46.983967369310918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3532.5066838876328</v>
      </c>
      <c r="N53" s="281">
        <f t="shared" si="0"/>
        <v>70.650133677752663</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714.50864935366712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133"/>
    </row>
    <row r="78" spans="1:15" ht="15" thickBot="1">
      <c r="B78" s="905" t="s">
        <v>1037</v>
      </c>
      <c r="C78" s="859"/>
      <c r="D78" s="859"/>
      <c r="E78" s="859"/>
      <c r="F78" s="859"/>
      <c r="G78" s="859"/>
      <c r="H78" s="859"/>
      <c r="I78" s="859"/>
      <c r="J78" s="859"/>
      <c r="K78" s="859"/>
      <c r="L78" s="859"/>
      <c r="M78" s="860"/>
      <c r="N78" s="469">
        <f>SUM(N72:N77)</f>
        <v>304.87883705134328</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1234.2457066168924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246.84914132337849</v>
      </c>
      <c r="M85" s="852"/>
      <c r="N85" s="57"/>
    </row>
    <row r="86" spans="1:14">
      <c r="B86" s="95" t="s">
        <v>1057</v>
      </c>
      <c r="C86" s="96"/>
      <c r="D86" s="96"/>
      <c r="E86" s="96"/>
      <c r="F86" s="96"/>
      <c r="G86" s="96"/>
      <c r="H86" s="96"/>
      <c r="I86" s="93"/>
      <c r="J86" s="94"/>
      <c r="K86" s="313">
        <v>0.05</v>
      </c>
      <c r="L86" s="851">
        <f>N80*K86</f>
        <v>61.712285330844622</v>
      </c>
      <c r="M86" s="852"/>
      <c r="N86" s="57"/>
    </row>
    <row r="87" spans="1:14" ht="15" thickBot="1">
      <c r="B87" s="97" t="s">
        <v>1058</v>
      </c>
      <c r="C87" s="98"/>
      <c r="D87" s="98"/>
      <c r="E87" s="98"/>
      <c r="F87" s="98"/>
      <c r="G87" s="98"/>
      <c r="H87" s="98"/>
      <c r="I87" s="99"/>
      <c r="J87" s="100"/>
      <c r="K87" s="314">
        <v>0.05</v>
      </c>
      <c r="L87" s="853">
        <f>N80*K87</f>
        <v>61.712285330844622</v>
      </c>
      <c r="M87" s="854"/>
      <c r="N87" s="57"/>
    </row>
    <row r="88" spans="1:14" ht="15" thickBot="1">
      <c r="B88" s="816" t="s">
        <v>1037</v>
      </c>
      <c r="C88" s="817"/>
      <c r="D88" s="817"/>
      <c r="E88" s="817"/>
      <c r="F88" s="817"/>
      <c r="G88" s="817"/>
      <c r="H88" s="817"/>
      <c r="I88" s="817"/>
      <c r="J88" s="817"/>
      <c r="K88" s="817"/>
      <c r="L88" s="817"/>
      <c r="M88" s="818"/>
      <c r="N88" s="58">
        <f>L85+L86+L87</f>
        <v>370.27371198506773</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1604.5194186019603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13"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123</v>
      </c>
      <c r="B36" s="865" t="str">
        <f>VLOOKUP(A36,EQUIPOS!A6:D154,3,FALSE)</f>
        <v>Bomba de inyección de lechada</v>
      </c>
      <c r="C36" s="866"/>
      <c r="D36" s="866"/>
      <c r="E36" s="866"/>
      <c r="F36" s="866"/>
      <c r="G36" s="866"/>
      <c r="H36" s="867"/>
      <c r="I36" s="276"/>
      <c r="J36" s="277"/>
      <c r="K36" s="278">
        <f>VLOOKUP(A36,EQUIPOS!A6:D163,4,FALSE)</f>
        <v>14706.656875574496</v>
      </c>
      <c r="L36" s="279"/>
      <c r="M36" s="345">
        <v>670</v>
      </c>
      <c r="N36" s="281">
        <f>K36/M36</f>
        <v>21.950234142648501</v>
      </c>
    </row>
    <row r="37" spans="1:14">
      <c r="A37" s="119" t="s">
        <v>125</v>
      </c>
      <c r="B37" s="865" t="str">
        <f>VLOOKUP(A37,EQUIPOS!A7:D154,3,FALSE)</f>
        <v>Bomba para gato de tensionamiento</v>
      </c>
      <c r="C37" s="866"/>
      <c r="D37" s="866"/>
      <c r="E37" s="866"/>
      <c r="F37" s="866"/>
      <c r="G37" s="866"/>
      <c r="H37" s="867"/>
      <c r="I37" s="430"/>
      <c r="J37" s="431"/>
      <c r="K37" s="278">
        <f>VLOOKUP(A37,EQUIPOS!A7:D164,4,FALSE)</f>
        <v>33947.951609536191</v>
      </c>
      <c r="L37" s="344"/>
      <c r="M37" s="345">
        <v>670</v>
      </c>
      <c r="N37" s="281">
        <f>K37/M37</f>
        <v>50.66858449184506</v>
      </c>
    </row>
    <row r="38" spans="1:14">
      <c r="A38" s="119" t="s">
        <v>240</v>
      </c>
      <c r="B38" s="865" t="str">
        <f>VLOOKUP(A38,EQUIPOS!A8:D154,3,FALSE)</f>
        <v>Gato para tensionamiento, fuerza Max 200 ton, área de tensión 314 cm2.</v>
      </c>
      <c r="C38" s="866"/>
      <c r="D38" s="866"/>
      <c r="E38" s="866"/>
      <c r="F38" s="866"/>
      <c r="G38" s="866"/>
      <c r="H38" s="867"/>
      <c r="I38" s="337"/>
      <c r="J38" s="339"/>
      <c r="K38" s="278">
        <f>VLOOKUP(A38,EQUIPOS!A8:D165,4,FALSE)</f>
        <v>91215.022640362309</v>
      </c>
      <c r="L38" s="432"/>
      <c r="M38" s="433">
        <v>670</v>
      </c>
      <c r="N38" s="281">
        <f>K38/M38</f>
        <v>136.14182483636165</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N78*M41</f>
        <v>6.0975767410268658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214.85822021188207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437</v>
      </c>
      <c r="B48" s="49" t="str">
        <f>VLOOKUP(A48,MATERIALES!A5:D373,3,FALSE)</f>
        <v>Anclajes o Cuñas para el tensionamiento</v>
      </c>
      <c r="C48" s="290"/>
      <c r="D48" s="290"/>
      <c r="E48" s="290"/>
      <c r="F48" s="290"/>
      <c r="G48" s="290"/>
      <c r="H48" s="290"/>
      <c r="I48" s="290"/>
      <c r="J48" s="320" t="str">
        <f ca="1">VLOOKUP(A48,MATERIALES!A4:D640,2,FALSE)</f>
        <v>u</v>
      </c>
      <c r="K48" s="291">
        <v>4.0000000000000001E-3</v>
      </c>
      <c r="L48" s="276"/>
      <c r="M48" s="411">
        <f>VLOOKUP(A48,MATERIALES!A5:D396,4,FALSE)</f>
        <v>10495.227247221956</v>
      </c>
      <c r="N48" s="281">
        <f t="shared" ref="N48:N53" si="0">K48*M48</f>
        <v>41.980908988887826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10575.115125067192</v>
      </c>
      <c r="N49" s="281">
        <f t="shared" si="0"/>
        <v>42.30046050026877</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754.02788481523874</v>
      </c>
      <c r="N50" s="281">
        <f t="shared" si="0"/>
        <v>15.080557696304774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5853.0896602487301</v>
      </c>
      <c r="N51" s="281">
        <f t="shared" si="0"/>
        <v>32367.585821175478</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46983.967369310914</v>
      </c>
      <c r="N52" s="281">
        <f t="shared" si="0"/>
        <v>46.983967369310918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3532.5066838876328</v>
      </c>
      <c r="N53" s="281">
        <f t="shared" si="0"/>
        <v>70.650133677752663</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32584.581849408001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304.87883705134328</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33104.318906671229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6620.8637813342466</v>
      </c>
      <c r="M85" s="852"/>
      <c r="N85" s="57"/>
    </row>
    <row r="86" spans="1:14">
      <c r="B86" s="95" t="s">
        <v>1057</v>
      </c>
      <c r="C86" s="96"/>
      <c r="D86" s="96"/>
      <c r="E86" s="96"/>
      <c r="F86" s="96"/>
      <c r="G86" s="96"/>
      <c r="H86" s="96"/>
      <c r="I86" s="93"/>
      <c r="J86" s="94"/>
      <c r="K86" s="313">
        <v>0.05</v>
      </c>
      <c r="L86" s="851">
        <f>N80*K86</f>
        <v>1655.2159453335616</v>
      </c>
      <c r="M86" s="852"/>
      <c r="N86" s="57"/>
    </row>
    <row r="87" spans="1:14" ht="15" thickBot="1">
      <c r="B87" s="97" t="s">
        <v>1058</v>
      </c>
      <c r="C87" s="98"/>
      <c r="D87" s="98"/>
      <c r="E87" s="98"/>
      <c r="F87" s="98"/>
      <c r="G87" s="98"/>
      <c r="H87" s="98"/>
      <c r="I87" s="99"/>
      <c r="J87" s="100"/>
      <c r="K87" s="314">
        <v>0.05</v>
      </c>
      <c r="L87" s="853">
        <f>N80*K87</f>
        <v>1655.2159453335616</v>
      </c>
      <c r="M87" s="854"/>
      <c r="N87" s="57"/>
    </row>
    <row r="88" spans="1:14" ht="15" thickBot="1">
      <c r="B88" s="816" t="s">
        <v>1037</v>
      </c>
      <c r="C88" s="817"/>
      <c r="D88" s="817"/>
      <c r="E88" s="817"/>
      <c r="F88" s="817"/>
      <c r="G88" s="817"/>
      <c r="H88" s="817"/>
      <c r="I88" s="817"/>
      <c r="J88" s="817"/>
      <c r="K88" s="817"/>
      <c r="L88" s="817"/>
      <c r="M88" s="818"/>
      <c r="N88" s="58">
        <f>L85+L86+L87</f>
        <v>9931.2956720013717</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43035.614578672597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0"/>
      <c r="C1" s="922"/>
      <c r="D1" s="923"/>
      <c r="E1" s="923"/>
      <c r="F1" s="923"/>
      <c r="G1" s="923"/>
      <c r="H1" s="923"/>
      <c r="I1" s="923"/>
      <c r="J1" s="924"/>
      <c r="K1" s="975" t="s">
        <v>1017</v>
      </c>
      <c r="L1" s="927" t="s">
        <v>2304</v>
      </c>
      <c r="M1" s="928"/>
      <c r="N1" s="929"/>
    </row>
    <row r="2" spans="2:14">
      <c r="B2" s="911"/>
      <c r="C2" s="933" t="s">
        <v>1018</v>
      </c>
      <c r="D2" s="934"/>
      <c r="E2" s="934"/>
      <c r="F2" s="934"/>
      <c r="G2" s="934"/>
      <c r="H2" s="934"/>
      <c r="I2" s="934"/>
      <c r="J2" s="935"/>
      <c r="K2" s="974"/>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74"/>
      <c r="L4" s="930"/>
      <c r="M4" s="931"/>
      <c r="N4" s="93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976" t="s">
        <v>1029</v>
      </c>
      <c r="M30" s="793"/>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91" t="s">
        <v>1032</v>
      </c>
      <c r="J35" s="888"/>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951"/>
      <c r="D41" s="951"/>
      <c r="E41" s="44"/>
      <c r="F41" s="45"/>
      <c r="G41" s="45"/>
      <c r="H41" s="46"/>
      <c r="I41" s="42"/>
      <c r="J41" s="43"/>
      <c r="K41" s="288"/>
      <c r="L41" s="285"/>
      <c r="M41" s="410">
        <v>0.01</v>
      </c>
      <c r="N41" s="353">
        <f>N78*M41</f>
        <v>15.95850162690625</v>
      </c>
    </row>
    <row r="42" spans="1:14" ht="15" thickBot="1">
      <c r="B42" s="952"/>
      <c r="C42" s="953"/>
      <c r="D42" s="953"/>
      <c r="E42" s="953"/>
      <c r="F42" s="953"/>
      <c r="G42" s="953"/>
      <c r="H42" s="954"/>
      <c r="I42" s="875"/>
      <c r="J42" s="876"/>
      <c r="K42" s="47"/>
      <c r="L42" s="877"/>
      <c r="M42" s="955"/>
      <c r="N42" s="111"/>
    </row>
    <row r="43" spans="1:14" ht="15" thickBot="1">
      <c r="B43" s="816" t="s">
        <v>1037</v>
      </c>
      <c r="C43" s="817"/>
      <c r="D43" s="817"/>
      <c r="E43" s="817"/>
      <c r="F43" s="817"/>
      <c r="G43" s="817"/>
      <c r="H43" s="817"/>
      <c r="I43" s="817"/>
      <c r="J43" s="817"/>
      <c r="K43" s="817"/>
      <c r="L43" s="817"/>
      <c r="M43" s="818"/>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 ca="1">VLOOKUP(A48,MATERIALES!A4:D640,2,FALSE)</f>
        <v>u</v>
      </c>
      <c r="K48" s="291">
        <v>1</v>
      </c>
      <c r="L48" s="276"/>
      <c r="M48" s="411">
        <f>VLOOKUP(A48,MATERIALES!A5:D396,4,FALSE)</f>
        <v>429922.12027768802</v>
      </c>
      <c r="N48" s="281">
        <f>K48*M48</f>
        <v>429922.12027768802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429922.12027768802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977"/>
      <c r="I71" s="79" t="s">
        <v>1048</v>
      </c>
      <c r="J71" s="81" t="s">
        <v>1494</v>
      </c>
      <c r="K71" s="80" t="s">
        <v>1050</v>
      </c>
      <c r="L71" s="857" t="s">
        <v>1034</v>
      </c>
      <c r="M71" s="97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76"/>
      <c r="I77" s="132"/>
      <c r="J77" s="132"/>
      <c r="K77" s="132"/>
      <c r="L77" s="978"/>
      <c r="M77" s="878"/>
      <c r="N77" s="133"/>
    </row>
    <row r="78" spans="1:15" ht="15" thickBot="1">
      <c r="B78" s="905" t="s">
        <v>1037</v>
      </c>
      <c r="C78" s="859"/>
      <c r="D78" s="859"/>
      <c r="E78" s="859"/>
      <c r="F78" s="859"/>
      <c r="G78" s="859"/>
      <c r="H78" s="859"/>
      <c r="I78" s="859"/>
      <c r="J78" s="859"/>
      <c r="K78" s="859"/>
      <c r="L78" s="859"/>
      <c r="M78" s="860"/>
      <c r="N78" s="469">
        <f>SUM(N72:N77)</f>
        <v>1595.850162690625</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431533.92894200556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86306.785788401117</v>
      </c>
      <c r="M85" s="852"/>
      <c r="N85" s="57"/>
    </row>
    <row r="86" spans="1:14">
      <c r="B86" s="95" t="s">
        <v>1057</v>
      </c>
      <c r="C86" s="96"/>
      <c r="D86" s="96"/>
      <c r="E86" s="96"/>
      <c r="F86" s="96"/>
      <c r="G86" s="96"/>
      <c r="H86" s="96"/>
      <c r="I86" s="93"/>
      <c r="J86" s="94"/>
      <c r="K86" s="313">
        <v>0.05</v>
      </c>
      <c r="L86" s="851">
        <f>N80*K86</f>
        <v>21576.696447100279</v>
      </c>
      <c r="M86" s="852"/>
      <c r="N86" s="57"/>
    </row>
    <row r="87" spans="1:14" ht="15" thickBot="1">
      <c r="B87" s="97" t="s">
        <v>1058</v>
      </c>
      <c r="C87" s="98"/>
      <c r="D87" s="98"/>
      <c r="E87" s="98"/>
      <c r="F87" s="98"/>
      <c r="G87" s="98"/>
      <c r="H87" s="98"/>
      <c r="I87" s="99"/>
      <c r="J87" s="100"/>
      <c r="K87" s="314">
        <v>0.05</v>
      </c>
      <c r="L87" s="853">
        <f>N80*K87</f>
        <v>21576.696447100279</v>
      </c>
      <c r="M87" s="854"/>
      <c r="N87" s="57"/>
    </row>
    <row r="88" spans="1:14" ht="15" thickBot="1">
      <c r="B88" s="816" t="s">
        <v>1037</v>
      </c>
      <c r="C88" s="817"/>
      <c r="D88" s="817"/>
      <c r="E88" s="817"/>
      <c r="F88" s="817"/>
      <c r="G88" s="817"/>
      <c r="H88" s="817"/>
      <c r="I88" s="817"/>
      <c r="J88" s="817"/>
      <c r="K88" s="817"/>
      <c r="L88" s="817"/>
      <c r="M88" s="818"/>
      <c r="N88" s="58">
        <f>L85+L86+L87</f>
        <v>129460.17868260169</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560994.10762460728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N78*M41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7" t="s">
        <v>416</v>
      </c>
      <c r="B48" s="49" t="str">
        <f>VLOOKUP(A48,MATERIALES!A5:D373,3,FALSE)</f>
        <v>Cinta Sika PVC 0,22</v>
      </c>
      <c r="C48" s="290"/>
      <c r="D48" s="290"/>
      <c r="E48" s="290"/>
      <c r="F48" s="290"/>
      <c r="G48" s="290"/>
      <c r="H48" s="290"/>
      <c r="I48" s="277"/>
      <c r="J48" s="233" t="str">
        <f ca="1">VLOOKUP(A48,MATERIALES!A4:D640,2,FALSE)</f>
        <v>m</v>
      </c>
      <c r="K48" s="291">
        <v>1.05</v>
      </c>
      <c r="L48" s="276"/>
      <c r="M48" s="411">
        <f>VLOOKUP(A48,MATERIALES!A5:D396,4,FALSE)</f>
        <v>38432.602264126566</v>
      </c>
      <c r="N48" s="281">
        <f>K48*M48</f>
        <v>40354.232377332897</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f>SUM(N48:N55)</f>
        <v>40354.232377332897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B61" s="52"/>
      <c r="C61" s="326"/>
      <c r="D61" s="326"/>
      <c r="E61" s="326"/>
      <c r="F61" s="326"/>
      <c r="G61" s="326"/>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97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51"/>
    </row>
    <row r="78" spans="1:15" ht="15" thickBot="1">
      <c r="B78" s="905" t="s">
        <v>1037</v>
      </c>
      <c r="C78" s="859"/>
      <c r="D78" s="859"/>
      <c r="E78" s="859"/>
      <c r="F78" s="859"/>
      <c r="G78" s="859"/>
      <c r="H78" s="859"/>
      <c r="I78" s="859"/>
      <c r="J78" s="859"/>
      <c r="K78" s="859"/>
      <c r="L78" s="859"/>
      <c r="M78" s="860"/>
      <c r="N78" s="310">
        <f>SUM(N72:N77)</f>
        <v>1021.344104122</v>
      </c>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41426.643686660995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8285.3287373322</v>
      </c>
      <c r="M85" s="852"/>
      <c r="N85" s="57"/>
    </row>
    <row r="86" spans="1:14">
      <c r="B86" s="95" t="s">
        <v>1057</v>
      </c>
      <c r="C86" s="96"/>
      <c r="D86" s="96"/>
      <c r="E86" s="96"/>
      <c r="F86" s="96"/>
      <c r="G86" s="96"/>
      <c r="H86" s="96"/>
      <c r="I86" s="93"/>
      <c r="J86" s="94"/>
      <c r="K86" s="313">
        <v>0.05</v>
      </c>
      <c r="L86" s="851">
        <f>N80*K86</f>
        <v>2071.33218433305</v>
      </c>
      <c r="M86" s="852"/>
      <c r="N86" s="57"/>
    </row>
    <row r="87" spans="1:14" ht="15" thickBot="1">
      <c r="B87" s="97" t="s">
        <v>1058</v>
      </c>
      <c r="C87" s="98"/>
      <c r="D87" s="98"/>
      <c r="E87" s="98"/>
      <c r="F87" s="98"/>
      <c r="G87" s="98"/>
      <c r="H87" s="98"/>
      <c r="I87" s="99"/>
      <c r="J87" s="100"/>
      <c r="K87" s="314">
        <v>0.05</v>
      </c>
      <c r="L87" s="853">
        <f>N80*K87</f>
        <v>2071.33218433305</v>
      </c>
      <c r="M87" s="854"/>
      <c r="N87" s="57"/>
    </row>
    <row r="88" spans="1:14" ht="15" thickBot="1">
      <c r="B88" s="816" t="s">
        <v>1037</v>
      </c>
      <c r="C88" s="817"/>
      <c r="D88" s="817"/>
      <c r="E88" s="817"/>
      <c r="F88" s="817"/>
      <c r="G88" s="817"/>
      <c r="H88" s="817"/>
      <c r="I88" s="817"/>
      <c r="J88" s="817"/>
      <c r="K88" s="817"/>
      <c r="L88" s="817"/>
      <c r="M88" s="818"/>
      <c r="N88" s="58">
        <f>L85+L86+L87</f>
        <v>12427.993105998301</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196">
        <f>N80+N88</f>
        <v>53854.636792659294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25"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5095.7937179585106</v>
      </c>
      <c r="L36" s="279"/>
      <c r="M36" s="345">
        <v>40</v>
      </c>
      <c r="N36" s="281">
        <f>K36/M36</f>
        <v>127.39484294896276</v>
      </c>
    </row>
    <row r="37" spans="1:14">
      <c r="A37" s="119" t="s">
        <v>195</v>
      </c>
      <c r="B37" s="865" t="str">
        <f>VLOOKUP(A37,EQUIPOS!A7:D154,3,FALSE)</f>
        <v xml:space="preserve">Equipo de oxicorte, Capacidad de corte: hasta 6´´ (152mm) </v>
      </c>
      <c r="C37" s="866"/>
      <c r="D37" s="866"/>
      <c r="E37" s="866"/>
      <c r="F37" s="866"/>
      <c r="G37" s="866"/>
      <c r="H37" s="867"/>
      <c r="I37" s="430"/>
      <c r="J37" s="431"/>
      <c r="K37" s="278">
        <f>VLOOKUP(A37,EQUIPOS!A7:D164,4,FALSE)</f>
        <v>9080.6667431704154</v>
      </c>
      <c r="L37" s="344"/>
      <c r="M37" s="345">
        <v>40</v>
      </c>
      <c r="N37" s="281">
        <f t="shared" ref="N37:N43" si="0">K37/M37</f>
        <v>227.0166685792604</v>
      </c>
    </row>
    <row r="38" spans="1:14">
      <c r="A38" s="119" t="s">
        <v>204</v>
      </c>
      <c r="B38" s="865" t="str">
        <f>VLOOKUP(A38,EQUIPOS!A8:D154,3,FALSE)</f>
        <v xml:space="preserve">Equipo de soldadura 250 AMP
</v>
      </c>
      <c r="C38" s="866"/>
      <c r="D38" s="866"/>
      <c r="E38" s="866"/>
      <c r="F38" s="866"/>
      <c r="G38" s="866"/>
      <c r="H38" s="867"/>
      <c r="I38" s="430"/>
      <c r="J38" s="431"/>
      <c r="K38" s="278">
        <f>VLOOKUP(A38,EQUIPOS!A8:D165,4,FALSE)</f>
        <v>13208.541006876583</v>
      </c>
      <c r="L38" s="344"/>
      <c r="M38" s="345">
        <v>40</v>
      </c>
      <c r="N38" s="281">
        <f t="shared" si="0"/>
        <v>330.21352517191457</v>
      </c>
    </row>
    <row r="39" spans="1:14">
      <c r="A39" s="119" t="s">
        <v>208</v>
      </c>
      <c r="B39" s="865" t="str">
        <f>VLOOKUP(A39,EQUIPOS!A9:D154,3,FALSE)</f>
        <v>Equipo de soldadura 400</v>
      </c>
      <c r="C39" s="866"/>
      <c r="D39" s="866"/>
      <c r="E39" s="866"/>
      <c r="F39" s="866"/>
      <c r="G39" s="866"/>
      <c r="H39" s="867"/>
      <c r="I39" s="430"/>
      <c r="J39" s="431"/>
      <c r="K39" s="278">
        <f>VLOOKUP(A39,EQUIPOS!A9:D166,4,FALSE)</f>
        <v>13208.541006876583</v>
      </c>
      <c r="L39" s="344"/>
      <c r="M39" s="345">
        <v>40</v>
      </c>
      <c r="N39" s="281">
        <f t="shared" si="0"/>
        <v>330.21352517191457</v>
      </c>
    </row>
    <row r="40" spans="1:14">
      <c r="A40" s="119" t="s">
        <v>210</v>
      </c>
      <c r="B40" s="865" t="str">
        <f>VLOOKUP(A40,EQUIPOS!A10:D154,3,FALSE)</f>
        <v>Equipo de soldadura 600</v>
      </c>
      <c r="C40" s="866"/>
      <c r="D40" s="866"/>
      <c r="E40" s="866"/>
      <c r="F40" s="866"/>
      <c r="G40" s="866"/>
      <c r="H40" s="867"/>
      <c r="I40" s="430"/>
      <c r="J40" s="431"/>
      <c r="K40" s="278">
        <f>VLOOKUP(A40,EQUIPOS!A10:D167,4,FALSE)</f>
        <v>13208.541006876583</v>
      </c>
      <c r="L40" s="344"/>
      <c r="M40" s="345">
        <v>40</v>
      </c>
      <c r="N40" s="281">
        <f t="shared" si="0"/>
        <v>330.21352517191457</v>
      </c>
    </row>
    <row r="41" spans="1:14">
      <c r="A41" s="119" t="s">
        <v>202</v>
      </c>
      <c r="B41" s="865" t="str">
        <f>VLOOKUP(A41,EQUIPOS!A11:D155,3,FALSE)</f>
        <v xml:space="preserve">Equipo de rayos X y/o ultrasonido
</v>
      </c>
      <c r="C41" s="866"/>
      <c r="D41" s="866"/>
      <c r="E41" s="866"/>
      <c r="F41" s="866"/>
      <c r="G41" s="866"/>
      <c r="H41" s="867"/>
      <c r="I41" s="430"/>
      <c r="J41" s="431"/>
      <c r="K41" s="278">
        <f>VLOOKUP(A41,EQUIPOS!A11:D168,4,FALSE)</f>
        <v>81959.689497176296</v>
      </c>
      <c r="L41" s="344"/>
      <c r="M41" s="345">
        <v>4000</v>
      </c>
      <c r="N41" s="281">
        <f t="shared" si="0"/>
        <v>20.489922374294075</v>
      </c>
    </row>
    <row r="42" spans="1:14">
      <c r="A42" s="119" t="s">
        <v>294</v>
      </c>
      <c r="B42" s="865" t="str">
        <f>VLOOKUP(A42,EQUIPOS!A12:D156,3,FALSE)</f>
        <v>Puente grúa</v>
      </c>
      <c r="C42" s="866"/>
      <c r="D42" s="866"/>
      <c r="E42" s="866"/>
      <c r="F42" s="866"/>
      <c r="G42" s="866"/>
      <c r="H42" s="867"/>
      <c r="I42" s="430"/>
      <c r="J42" s="431"/>
      <c r="K42" s="278">
        <f>VLOOKUP(A42,EQUIPOS!A12:D169,4,FALSE)</f>
        <v>496259.10558108555</v>
      </c>
      <c r="L42" s="344"/>
      <c r="M42" s="345">
        <v>40000</v>
      </c>
      <c r="N42" s="281">
        <f t="shared" si="0"/>
        <v>12.406477639527139</v>
      </c>
    </row>
    <row r="43" spans="1:14">
      <c r="A43" s="119" t="s">
        <v>334</v>
      </c>
      <c r="B43" s="865" t="str">
        <f>VLOOKUP(A43,EQUIPOS!A13:D157,3,FALSE)</f>
        <v>Taladro industrial</v>
      </c>
      <c r="C43" s="866"/>
      <c r="D43" s="866"/>
      <c r="E43" s="866"/>
      <c r="F43" s="866"/>
      <c r="G43" s="866"/>
      <c r="H43" s="867"/>
      <c r="I43" s="430"/>
      <c r="J43" s="431"/>
      <c r="K43" s="278">
        <f>VLOOKUP(A43,EQUIPOS!A13:D170,4,FALSE)</f>
        <v>4329.2583259035791</v>
      </c>
      <c r="L43" s="344"/>
      <c r="M43" s="345">
        <v>40</v>
      </c>
      <c r="N43" s="281">
        <f t="shared" si="0"/>
        <v>108.23145814758948</v>
      </c>
    </row>
    <row r="44" spans="1:14">
      <c r="B44" s="865"/>
      <c r="C44" s="866"/>
      <c r="D44" s="866"/>
      <c r="E44" s="866"/>
      <c r="F44" s="866"/>
      <c r="G44" s="866"/>
      <c r="H44" s="867"/>
      <c r="I44" s="42"/>
      <c r="J44" s="43"/>
      <c r="K44" s="278"/>
      <c r="L44" s="285"/>
      <c r="M44" s="345"/>
      <c r="N44" s="281"/>
    </row>
    <row r="45" spans="1:14">
      <c r="B45" s="329"/>
      <c r="C45" s="330"/>
      <c r="D45" s="330"/>
      <c r="E45" s="330"/>
      <c r="F45" s="332"/>
      <c r="G45" s="332"/>
      <c r="H45" s="131"/>
      <c r="I45" s="42"/>
      <c r="J45" s="43"/>
      <c r="K45" s="278"/>
      <c r="L45" s="285"/>
      <c r="M45" s="286"/>
      <c r="N45" s="282"/>
    </row>
    <row r="46" spans="1:14">
      <c r="B46" s="873" t="s">
        <v>1036</v>
      </c>
      <c r="C46" s="874"/>
      <c r="D46" s="874"/>
      <c r="E46" s="44"/>
      <c r="F46" s="45"/>
      <c r="G46" s="45"/>
      <c r="H46" s="46"/>
      <c r="I46" s="42"/>
      <c r="J46" s="43"/>
      <c r="K46" s="288"/>
      <c r="L46" s="285"/>
      <c r="M46" s="410">
        <v>0.1</v>
      </c>
      <c r="N46" s="353">
        <f>N83*M46</f>
        <v>316.77546014452503</v>
      </c>
    </row>
    <row r="47" spans="1:14" ht="15" thickBot="1">
      <c r="B47" s="865"/>
      <c r="C47" s="866"/>
      <c r="D47" s="866"/>
      <c r="E47" s="866"/>
      <c r="F47" s="866"/>
      <c r="G47" s="866"/>
      <c r="H47" s="867"/>
      <c r="I47" s="875"/>
      <c r="J47" s="876"/>
      <c r="K47" s="47"/>
      <c r="L47" s="877"/>
      <c r="M47" s="878"/>
      <c r="N47" s="111"/>
    </row>
    <row r="48" spans="1:14" ht="15" thickBot="1">
      <c r="B48" s="816" t="s">
        <v>1037</v>
      </c>
      <c r="C48" s="817"/>
      <c r="D48" s="817"/>
      <c r="E48" s="817"/>
      <c r="F48" s="817"/>
      <c r="G48" s="817"/>
      <c r="H48" s="817"/>
      <c r="I48" s="817"/>
      <c r="J48" s="817"/>
      <c r="K48" s="817"/>
      <c r="L48" s="817"/>
      <c r="M48" s="818"/>
      <c r="N48" s="403">
        <f>SUM(N36:N46)</f>
        <v>1802.9554053499028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1" t="s">
        <v>1028</v>
      </c>
      <c r="C52" s="862"/>
      <c r="D52" s="862"/>
      <c r="E52" s="862"/>
      <c r="F52" s="862"/>
      <c r="G52" s="862"/>
      <c r="H52" s="862"/>
      <c r="I52" s="896"/>
      <c r="J52" s="324" t="s">
        <v>1029</v>
      </c>
      <c r="K52" s="91" t="s">
        <v>1030</v>
      </c>
      <c r="L52" s="897" t="s">
        <v>1039</v>
      </c>
      <c r="M52" s="896"/>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31439.67618484595</v>
      </c>
      <c r="N53" s="281">
        <f t="shared" ref="N53:N58" si="1">K53*M53</f>
        <v>157.19838092422975</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2493.2976665236306</v>
      </c>
      <c r="N54" s="281">
        <f t="shared" si="1"/>
        <v>12.466488332618153</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13993.251882339575</v>
      </c>
      <c r="N55" s="281">
        <f t="shared" si="1"/>
        <v>69.966259411697877</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10190.746554730382</v>
      </c>
      <c r="N56" s="281">
        <f t="shared" si="1"/>
        <v>101.90746554730381</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12414.080575088321</v>
      </c>
      <c r="N57" s="281">
        <f t="shared" si="1"/>
        <v>124.14080575088322</v>
      </c>
    </row>
    <row r="58" spans="1:14">
      <c r="A58" s="167" t="s">
        <v>809</v>
      </c>
      <c r="B58" s="49" t="str">
        <f ca="1">VLOOKUP(A58,MATERIALES!A1:D372,3,FALSE)</f>
        <v xml:space="preserve">Acero A-36 para estructura metálica
</v>
      </c>
      <c r="C58" s="434"/>
      <c r="D58" s="434"/>
      <c r="E58" s="434"/>
      <c r="F58" s="434"/>
      <c r="G58" s="434"/>
      <c r="H58" s="434"/>
      <c r="I58" s="434"/>
      <c r="J58" s="321" t="str">
        <f ca="1">VLOOKUP(A58,MATERIALES!A1:D650,2,FALSE)</f>
        <v>kg</v>
      </c>
      <c r="K58" s="406">
        <v>1</v>
      </c>
      <c r="L58" s="430"/>
      <c r="M58" s="411">
        <f ca="1">VLOOKUP(A58,MATERIALES!A1:D401,4,FALSE)</f>
        <v>2359.228439360943</v>
      </c>
      <c r="N58" s="281">
        <f t="shared" ca="1" si="1"/>
        <v>2359.228439360943</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16" t="s">
        <v>1037</v>
      </c>
      <c r="C61" s="817"/>
      <c r="D61" s="817"/>
      <c r="E61" s="817"/>
      <c r="F61" s="817"/>
      <c r="G61" s="817"/>
      <c r="H61" s="817"/>
      <c r="I61" s="817"/>
      <c r="J61" s="817"/>
      <c r="K61" s="817"/>
      <c r="L61" s="817"/>
      <c r="M61" s="818"/>
      <c r="N61" s="403">
        <f ca="1">SUM(N53:N60)</f>
        <v>2815.7768707008772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2" t="s">
        <v>1045</v>
      </c>
      <c r="M65" s="881"/>
      <c r="N65" s="82" t="s">
        <v>1035</v>
      </c>
    </row>
    <row r="66" spans="1:15">
      <c r="B66" s="52"/>
      <c r="C66" s="326"/>
      <c r="D66" s="326"/>
      <c r="E66" s="326"/>
      <c r="F66" s="326"/>
      <c r="G66" s="326"/>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320"/>
      <c r="I68" s="288"/>
      <c r="J68" s="295"/>
      <c r="K68" s="288"/>
      <c r="L68" s="903"/>
      <c r="M68" s="904"/>
      <c r="N68" s="296"/>
    </row>
    <row r="69" spans="1:15">
      <c r="B69" s="52"/>
      <c r="C69" s="53"/>
      <c r="D69" s="53"/>
      <c r="E69" s="53"/>
      <c r="F69" s="53"/>
      <c r="G69" s="53"/>
      <c r="H69" s="320"/>
      <c r="I69" s="288"/>
      <c r="J69" s="295"/>
      <c r="K69" s="288"/>
      <c r="L69" s="903"/>
      <c r="M69" s="904"/>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4"/>
      <c r="M71" s="895"/>
      <c r="N71" s="133"/>
    </row>
    <row r="72" spans="1:15" ht="15" thickBot="1">
      <c r="B72" s="905" t="s">
        <v>1037</v>
      </c>
      <c r="C72" s="859"/>
      <c r="D72" s="859"/>
      <c r="E72" s="859"/>
      <c r="F72" s="859"/>
      <c r="G72" s="859"/>
      <c r="H72" s="859"/>
      <c r="I72" s="859"/>
      <c r="J72" s="859"/>
      <c r="K72" s="859"/>
      <c r="L72" s="859"/>
      <c r="M72" s="860"/>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5" t="s">
        <v>1047</v>
      </c>
      <c r="C76" s="856"/>
      <c r="D76" s="856"/>
      <c r="E76" s="856"/>
      <c r="F76" s="856"/>
      <c r="G76" s="856"/>
      <c r="H76" s="856"/>
      <c r="I76" s="79" t="s">
        <v>1048</v>
      </c>
      <c r="J76" s="81" t="s">
        <v>1494</v>
      </c>
      <c r="K76" s="80" t="s">
        <v>1050</v>
      </c>
      <c r="L76" s="857" t="s">
        <v>1034</v>
      </c>
      <c r="M76" s="858"/>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92" t="str">
        <f>VLOOKUP(A82,'MANO DE OBRA'!A12:D73,3,FALSE)</f>
        <v>Dibujante 2</v>
      </c>
      <c r="C82" s="893" t="e">
        <f>VLOOKUP(B82,'MANO DE OBRA'!B12:E73,3,FALSE)</f>
        <v>#N/A</v>
      </c>
      <c r="D82" s="893" t="e">
        <f>VLOOKUP(C82,'MANO DE OBRA'!C12:F73,3,FALSE)</f>
        <v>#N/A</v>
      </c>
      <c r="E82" s="893" t="e">
        <f>VLOOKUP(D82,'MANO DE OBRA'!D12:G73,3,FALSE)</f>
        <v>#N/A</v>
      </c>
      <c r="F82" s="893" t="e">
        <f>VLOOKUP(E82,'MANO DE OBRA'!E12:H73,3,FALSE)</f>
        <v>#N/A</v>
      </c>
      <c r="G82" s="893" t="e">
        <f>VLOOKUP(F82,'MANO DE OBRA'!F12:I73,3,FALSE)</f>
        <v>#N/A</v>
      </c>
      <c r="H82" s="893"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905" t="s">
        <v>1037</v>
      </c>
      <c r="C83" s="859"/>
      <c r="D83" s="859"/>
      <c r="E83" s="859"/>
      <c r="F83" s="859"/>
      <c r="G83" s="859"/>
      <c r="H83" s="859"/>
      <c r="I83" s="859"/>
      <c r="J83" s="859"/>
      <c r="K83" s="859"/>
      <c r="L83" s="859"/>
      <c r="M83" s="860"/>
      <c r="N83" s="469">
        <f>SUM(N77:N82)</f>
        <v>3167.75460144525</v>
      </c>
    </row>
    <row r="84" spans="1:14" ht="15" thickBot="1">
      <c r="B84" s="39"/>
      <c r="C84" s="40"/>
      <c r="D84" s="40"/>
      <c r="E84" s="40"/>
      <c r="F84" s="40"/>
      <c r="G84" s="40"/>
      <c r="H84" s="40"/>
      <c r="I84" s="40"/>
      <c r="J84" s="40"/>
      <c r="K84" s="40"/>
      <c r="L84" s="40"/>
      <c r="M84" s="40"/>
      <c r="N84" s="41"/>
    </row>
    <row r="85" spans="1:14" ht="15" thickBot="1">
      <c r="B85" s="816" t="s">
        <v>1051</v>
      </c>
      <c r="C85" s="817"/>
      <c r="D85" s="817"/>
      <c r="E85" s="817"/>
      <c r="F85" s="817"/>
      <c r="G85" s="817"/>
      <c r="H85" s="817"/>
      <c r="I85" s="817"/>
      <c r="J85" s="817"/>
      <c r="K85" s="817"/>
      <c r="L85" s="817"/>
      <c r="M85" s="818"/>
      <c r="N85" s="105">
        <f ca="1">N48+N61+N72+N83</f>
        <v>7417.2162084870233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1" t="s">
        <v>1053</v>
      </c>
      <c r="C89" s="862"/>
      <c r="D89" s="862"/>
      <c r="E89" s="862"/>
      <c r="F89" s="862"/>
      <c r="G89" s="862"/>
      <c r="H89" s="862"/>
      <c r="I89" s="323"/>
      <c r="J89" s="343"/>
      <c r="K89" s="311" t="s">
        <v>1054</v>
      </c>
      <c r="L89" s="863" t="s">
        <v>1055</v>
      </c>
      <c r="M89" s="864"/>
      <c r="N89" s="312"/>
    </row>
    <row r="90" spans="1:14">
      <c r="B90" s="849" t="s">
        <v>1056</v>
      </c>
      <c r="C90" s="850"/>
      <c r="D90" s="850"/>
      <c r="E90" s="850"/>
      <c r="F90" s="850"/>
      <c r="G90" s="850"/>
      <c r="H90" s="850"/>
      <c r="I90" s="93"/>
      <c r="J90" s="94"/>
      <c r="K90" s="313">
        <v>0.2</v>
      </c>
      <c r="L90" s="851">
        <f ca="1">N85*K90</f>
        <v>1483.4432416974048</v>
      </c>
      <c r="M90" s="852"/>
      <c r="N90" s="57"/>
    </row>
    <row r="91" spans="1:14">
      <c r="B91" s="95" t="s">
        <v>1057</v>
      </c>
      <c r="C91" s="96"/>
      <c r="D91" s="96"/>
      <c r="E91" s="96"/>
      <c r="F91" s="96"/>
      <c r="G91" s="96"/>
      <c r="H91" s="96"/>
      <c r="I91" s="93"/>
      <c r="J91" s="94"/>
      <c r="K91" s="313">
        <v>0.05</v>
      </c>
      <c r="L91" s="851">
        <f ca="1">N85*K91</f>
        <v>370.8608104243512</v>
      </c>
      <c r="M91" s="852"/>
      <c r="N91" s="57"/>
    </row>
    <row r="92" spans="1:14" ht="15" thickBot="1">
      <c r="B92" s="97" t="s">
        <v>1058</v>
      </c>
      <c r="C92" s="98"/>
      <c r="D92" s="98"/>
      <c r="E92" s="98"/>
      <c r="F92" s="98"/>
      <c r="G92" s="98"/>
      <c r="H92" s="98"/>
      <c r="I92" s="99"/>
      <c r="J92" s="100"/>
      <c r="K92" s="314">
        <v>0.05</v>
      </c>
      <c r="L92" s="853">
        <f ca="1">N85*K92</f>
        <v>370.8608104243512</v>
      </c>
      <c r="M92" s="854"/>
      <c r="N92" s="57"/>
    </row>
    <row r="93" spans="1:14" ht="15" thickBot="1">
      <c r="B93" s="816" t="s">
        <v>1037</v>
      </c>
      <c r="C93" s="817"/>
      <c r="D93" s="817"/>
      <c r="E93" s="817"/>
      <c r="F93" s="817"/>
      <c r="G93" s="817"/>
      <c r="H93" s="817"/>
      <c r="I93" s="817"/>
      <c r="J93" s="817"/>
      <c r="K93" s="817"/>
      <c r="L93" s="817"/>
      <c r="M93" s="818"/>
      <c r="N93" s="58">
        <f ca="1">L90+L91+L92</f>
        <v>2225.1648625461071</v>
      </c>
    </row>
    <row r="94" spans="1:14" ht="15" thickBot="1">
      <c r="B94" s="39"/>
      <c r="C94" s="40"/>
      <c r="D94" s="40"/>
      <c r="E94" s="40"/>
      <c r="F94" s="40"/>
      <c r="G94" s="40"/>
      <c r="H94" s="40"/>
      <c r="I94" s="40"/>
      <c r="J94" s="40"/>
      <c r="K94" s="40"/>
      <c r="L94" s="40"/>
      <c r="M94" s="40"/>
      <c r="N94" s="41"/>
    </row>
    <row r="95" spans="1:14" ht="15" thickBot="1">
      <c r="A95" t="s">
        <v>2122</v>
      </c>
      <c r="B95" s="816" t="s">
        <v>1059</v>
      </c>
      <c r="C95" s="817"/>
      <c r="D95" s="817"/>
      <c r="E95" s="817"/>
      <c r="F95" s="817"/>
      <c r="G95" s="817"/>
      <c r="H95" s="817"/>
      <c r="I95" s="817"/>
      <c r="J95" s="817"/>
      <c r="K95" s="817"/>
      <c r="L95" s="817"/>
      <c r="M95" s="818"/>
      <c r="N95" s="196">
        <f ca="1">N85+N93</f>
        <v>9642.3810710331309</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0" t="s">
        <v>2324</v>
      </c>
      <c r="C112" s="961"/>
      <c r="D112" s="961"/>
      <c r="E112" s="961"/>
      <c r="F112" s="961"/>
      <c r="G112" s="961"/>
      <c r="H112" s="961"/>
      <c r="I112" s="961"/>
      <c r="J112" s="961"/>
      <c r="K112" s="961"/>
      <c r="L112" s="961"/>
      <c r="M112" s="961"/>
      <c r="N112" s="962"/>
    </row>
    <row r="113" spans="2:14" ht="15" customHeight="1">
      <c r="B113" s="960"/>
      <c r="C113" s="961"/>
      <c r="D113" s="961"/>
      <c r="E113" s="961"/>
      <c r="F113" s="961"/>
      <c r="G113" s="961"/>
      <c r="H113" s="961"/>
      <c r="I113" s="961"/>
      <c r="J113" s="961"/>
      <c r="K113" s="961"/>
      <c r="L113" s="961"/>
      <c r="M113" s="961"/>
      <c r="N113" s="962"/>
    </row>
    <row r="114" spans="2:14" ht="30" customHeight="1">
      <c r="B114" s="963" t="s">
        <v>2325</v>
      </c>
      <c r="C114" s="964"/>
      <c r="D114" s="964"/>
      <c r="E114" s="964"/>
      <c r="F114" s="964"/>
      <c r="G114" s="964"/>
      <c r="H114" s="964"/>
      <c r="I114" s="964"/>
      <c r="J114" s="964"/>
      <c r="K114" s="964"/>
      <c r="L114" s="964"/>
      <c r="M114" s="964"/>
      <c r="N114" s="965"/>
    </row>
    <row r="115" spans="2:14">
      <c r="B115" s="963"/>
      <c r="C115" s="964"/>
      <c r="D115" s="964"/>
      <c r="E115" s="964"/>
      <c r="F115" s="964"/>
      <c r="G115" s="964"/>
      <c r="H115" s="964"/>
      <c r="I115" s="964"/>
      <c r="J115" s="964"/>
      <c r="K115" s="964"/>
      <c r="L115" s="964"/>
      <c r="M115" s="964"/>
      <c r="N115" s="965"/>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6"/>
      <c r="K125" s="966"/>
      <c r="L125" s="966"/>
      <c r="M125" s="966"/>
      <c r="N125" s="967"/>
    </row>
    <row r="126" spans="2:14" ht="15" thickBot="1">
      <c r="B126" s="428" t="s">
        <v>2327</v>
      </c>
      <c r="C126" s="429"/>
      <c r="D126" s="429"/>
      <c r="E126" s="268"/>
      <c r="F126" s="268"/>
      <c r="G126" s="268"/>
      <c r="H126" s="268"/>
      <c r="I126" s="268"/>
      <c r="J126" s="968"/>
      <c r="K126" s="968"/>
      <c r="L126" s="968"/>
      <c r="M126" s="968"/>
      <c r="N126" s="969"/>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21" zoomScale="75" zoomScaleNormal="75" workbookViewId="0">
      <selection activeCell="B42" sqref="B42:H42"/>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5095.7937179585106</v>
      </c>
      <c r="L36" s="279"/>
      <c r="M36" s="345">
        <v>40</v>
      </c>
      <c r="N36" s="281">
        <f t="shared" ref="N36:N41" si="0">K36/M36</f>
        <v>127.39484294896276</v>
      </c>
    </row>
    <row r="37" spans="1:14">
      <c r="A37" s="119" t="s">
        <v>334</v>
      </c>
      <c r="B37" s="865" t="str">
        <f>VLOOKUP(A37,EQUIPOS!A7:D154,3,FALSE)</f>
        <v>Taladro industrial</v>
      </c>
      <c r="C37" s="866"/>
      <c r="D37" s="866"/>
      <c r="E37" s="866"/>
      <c r="F37" s="866"/>
      <c r="G37" s="866"/>
      <c r="H37" s="867"/>
      <c r="I37" s="430"/>
      <c r="J37" s="431"/>
      <c r="K37" s="278">
        <f>VLOOKUP(A37,EQUIPOS!A7:D164,4,FALSE)</f>
        <v>4329.2583259035791</v>
      </c>
      <c r="L37" s="344"/>
      <c r="M37" s="345">
        <v>40</v>
      </c>
      <c r="N37" s="281">
        <f t="shared" si="0"/>
        <v>108.23145814758948</v>
      </c>
    </row>
    <row r="38" spans="1:14">
      <c r="A38" s="119" t="s">
        <v>195</v>
      </c>
      <c r="B38" s="865" t="str">
        <f>VLOOKUP(A38,EQUIPOS!A8:D154,3,FALSE)</f>
        <v xml:space="preserve">Equipo de oxicorte, Capacidad de corte: hasta 6´´ (152mm) </v>
      </c>
      <c r="C38" s="866"/>
      <c r="D38" s="866"/>
      <c r="E38" s="866"/>
      <c r="F38" s="866"/>
      <c r="G38" s="866"/>
      <c r="H38" s="867"/>
      <c r="I38" s="430"/>
      <c r="J38" s="431"/>
      <c r="K38" s="278">
        <f>VLOOKUP(A38,EQUIPOS!A8:D165,4,FALSE)</f>
        <v>9080.6667431704154</v>
      </c>
      <c r="L38" s="344"/>
      <c r="M38" s="345">
        <v>40</v>
      </c>
      <c r="N38" s="281">
        <f t="shared" si="0"/>
        <v>227.0166685792604</v>
      </c>
    </row>
    <row r="39" spans="1:14">
      <c r="A39" s="119" t="s">
        <v>204</v>
      </c>
      <c r="B39" s="865" t="str">
        <f>VLOOKUP(A39,EQUIPOS!A9:D154,3,FALSE)</f>
        <v xml:space="preserve">Equipo de soldadura 250 AMP
</v>
      </c>
      <c r="C39" s="866"/>
      <c r="D39" s="866"/>
      <c r="E39" s="866"/>
      <c r="F39" s="866"/>
      <c r="G39" s="866"/>
      <c r="H39" s="867"/>
      <c r="I39" s="430"/>
      <c r="J39" s="431"/>
      <c r="K39" s="278">
        <f>VLOOKUP(A39,EQUIPOS!A9:D166,4,FALSE)</f>
        <v>13208.541006876583</v>
      </c>
      <c r="L39" s="344"/>
      <c r="M39" s="345">
        <v>40</v>
      </c>
      <c r="N39" s="281">
        <f t="shared" si="0"/>
        <v>330.21352517191457</v>
      </c>
    </row>
    <row r="40" spans="1:14">
      <c r="A40" s="119" t="s">
        <v>208</v>
      </c>
      <c r="B40" s="865" t="str">
        <f>VLOOKUP(A40,EQUIPOS!A10:D154,3,FALSE)</f>
        <v>Equipo de soldadura 400</v>
      </c>
      <c r="C40" s="866"/>
      <c r="D40" s="866"/>
      <c r="E40" s="866"/>
      <c r="F40" s="866"/>
      <c r="G40" s="866"/>
      <c r="H40" s="867"/>
      <c r="I40" s="430"/>
      <c r="J40" s="431"/>
      <c r="K40" s="278">
        <f>VLOOKUP(A40,EQUIPOS!A10:D167,4,FALSE)</f>
        <v>13208.541006876583</v>
      </c>
      <c r="L40" s="344"/>
      <c r="M40" s="345">
        <v>40</v>
      </c>
      <c r="N40" s="281">
        <f t="shared" si="0"/>
        <v>330.21352517191457</v>
      </c>
    </row>
    <row r="41" spans="1:14">
      <c r="A41" s="119" t="s">
        <v>210</v>
      </c>
      <c r="B41" s="865" t="str">
        <f>VLOOKUP(A41,EQUIPOS!A11:D155,3,FALSE)</f>
        <v>Equipo de soldadura 600</v>
      </c>
      <c r="C41" s="866"/>
      <c r="D41" s="866"/>
      <c r="E41" s="866"/>
      <c r="F41" s="866"/>
      <c r="G41" s="866"/>
      <c r="H41" s="867"/>
      <c r="I41" s="430"/>
      <c r="J41" s="431"/>
      <c r="K41" s="278">
        <f>VLOOKUP(A41,EQUIPOS!A11:D168,4,FALSE)</f>
        <v>13208.541006876583</v>
      </c>
      <c r="L41" s="344"/>
      <c r="M41" s="345">
        <v>40</v>
      </c>
      <c r="N41" s="281">
        <f t="shared" si="0"/>
        <v>330.21352517191457</v>
      </c>
    </row>
    <row r="42" spans="1:14">
      <c r="B42" s="865"/>
      <c r="C42" s="866"/>
      <c r="D42" s="866"/>
      <c r="E42" s="866"/>
      <c r="F42" s="866"/>
      <c r="G42" s="866"/>
      <c r="H42" s="867"/>
      <c r="I42" s="42"/>
      <c r="J42" s="43"/>
      <c r="K42" s="278"/>
      <c r="L42" s="285"/>
      <c r="M42" s="345"/>
      <c r="N42" s="281"/>
    </row>
    <row r="43" spans="1:14">
      <c r="B43" s="329"/>
      <c r="C43" s="330"/>
      <c r="D43" s="330"/>
      <c r="E43" s="330"/>
      <c r="F43" s="332"/>
      <c r="G43" s="332"/>
      <c r="H43" s="131"/>
      <c r="I43" s="42"/>
      <c r="J43" s="43"/>
      <c r="K43" s="278"/>
      <c r="L43" s="285"/>
      <c r="M43" s="286"/>
      <c r="N43" s="282"/>
    </row>
    <row r="44" spans="1:14">
      <c r="B44" s="873" t="s">
        <v>1036</v>
      </c>
      <c r="C44" s="874"/>
      <c r="D44" s="874"/>
      <c r="E44" s="44"/>
      <c r="F44" s="45"/>
      <c r="G44" s="45"/>
      <c r="H44" s="46"/>
      <c r="I44" s="42"/>
      <c r="J44" s="43"/>
      <c r="K44" s="288"/>
      <c r="L44" s="285"/>
      <c r="M44" s="410">
        <v>0.05</v>
      </c>
      <c r="N44" s="353">
        <f>N81*M44</f>
        <v>96.149573727328132</v>
      </c>
    </row>
    <row r="45" spans="1:14" ht="15" thickBot="1">
      <c r="B45" s="865"/>
      <c r="C45" s="866"/>
      <c r="D45" s="866"/>
      <c r="E45" s="866"/>
      <c r="F45" s="866"/>
      <c r="G45" s="866"/>
      <c r="H45" s="867"/>
      <c r="I45" s="875"/>
      <c r="J45" s="876"/>
      <c r="K45" s="47"/>
      <c r="L45" s="877"/>
      <c r="M45" s="878"/>
      <c r="N45" s="111"/>
    </row>
    <row r="46" spans="1:14" ht="15" thickBot="1">
      <c r="B46" s="816" t="s">
        <v>1037</v>
      </c>
      <c r="C46" s="817"/>
      <c r="D46" s="817"/>
      <c r="E46" s="817"/>
      <c r="F46" s="817"/>
      <c r="G46" s="817"/>
      <c r="H46" s="817"/>
      <c r="I46" s="817"/>
      <c r="J46" s="817"/>
      <c r="K46" s="817"/>
      <c r="L46" s="817"/>
      <c r="M46" s="818"/>
      <c r="N46" s="403">
        <f>SUM(N36:N44)</f>
        <v>1549.4331189188845</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1" t="s">
        <v>1028</v>
      </c>
      <c r="C50" s="862"/>
      <c r="D50" s="862"/>
      <c r="E50" s="862"/>
      <c r="F50" s="862"/>
      <c r="G50" s="862"/>
      <c r="H50" s="862"/>
      <c r="I50" s="896"/>
      <c r="J50" s="324" t="s">
        <v>1029</v>
      </c>
      <c r="K50" s="91" t="s">
        <v>1030</v>
      </c>
      <c r="L50" s="897" t="s">
        <v>1039</v>
      </c>
      <c r="M50" s="89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31439.67618484595</v>
      </c>
      <c r="N51" s="281">
        <f t="shared" ref="N51:N56" si="1">K51*M51</f>
        <v>157.19838092422975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2493.2976665236306</v>
      </c>
      <c r="N52" s="281">
        <f t="shared" si="1"/>
        <v>12.466488332618153</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13993.251882339575</v>
      </c>
      <c r="N53" s="281">
        <f t="shared" si="1"/>
        <v>69.966259411697877</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10190.746554730382</v>
      </c>
      <c r="N54" s="281">
        <f t="shared" si="1"/>
        <v>101.90746554730381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12414.080575088321</v>
      </c>
      <c r="N55" s="281">
        <f t="shared" si="1"/>
        <v>124.14080575088322</v>
      </c>
    </row>
    <row r="56" spans="1:14">
      <c r="A56" s="169" t="s">
        <v>809</v>
      </c>
      <c r="B56" s="49" t="str">
        <f ca="1">VLOOKUP(A56,MATERIALES!A1:D373,3,FALSE)</f>
        <v xml:space="preserve">Acero A-36 para estructura metálica
</v>
      </c>
      <c r="C56" s="434"/>
      <c r="D56" s="434"/>
      <c r="E56" s="434"/>
      <c r="F56" s="434"/>
      <c r="G56" s="434"/>
      <c r="H56" s="434"/>
      <c r="I56" s="434"/>
      <c r="J56" s="321" t="str">
        <f ca="1">VLOOKUP(A56,MATERIALES!A1:D648,2,FALSE)</f>
        <v>kg</v>
      </c>
      <c r="K56" s="406">
        <v>1</v>
      </c>
      <c r="L56" s="430"/>
      <c r="M56" s="411">
        <f ca="1">VLOOKUP(A56,MATERIALES!A1:D401,4,FALSE)</f>
        <v>2359.228439360943</v>
      </c>
      <c r="N56" s="281">
        <f t="shared" ca="1" si="1"/>
        <v>2359.228439360943</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6" t="s">
        <v>1037</v>
      </c>
      <c r="C59" s="817"/>
      <c r="D59" s="817"/>
      <c r="E59" s="817"/>
      <c r="F59" s="817"/>
      <c r="G59" s="817"/>
      <c r="H59" s="817"/>
      <c r="I59" s="817"/>
      <c r="J59" s="817"/>
      <c r="K59" s="817"/>
      <c r="L59" s="817"/>
      <c r="M59" s="818"/>
      <c r="N59" s="403">
        <f ca="1">SUM(N51:N58)</f>
        <v>2815.7768707008772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B64" s="52"/>
      <c r="C64" s="326"/>
      <c r="D64" s="326"/>
      <c r="E64" s="326"/>
      <c r="F64" s="326"/>
      <c r="G64" s="326"/>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92"/>
      <c r="C80" s="893"/>
      <c r="D80" s="893"/>
      <c r="E80" s="893"/>
      <c r="F80" s="893"/>
      <c r="G80" s="893"/>
      <c r="H80" s="893"/>
      <c r="I80" s="479"/>
      <c r="J80" s="480"/>
      <c r="K80" s="481"/>
      <c r="L80" s="484"/>
      <c r="M80" s="485"/>
      <c r="N80" s="449"/>
    </row>
    <row r="81" spans="1:14" ht="15" thickBot="1">
      <c r="B81" s="905" t="s">
        <v>1037</v>
      </c>
      <c r="C81" s="859"/>
      <c r="D81" s="859"/>
      <c r="E81" s="859"/>
      <c r="F81" s="859"/>
      <c r="G81" s="859"/>
      <c r="H81" s="859"/>
      <c r="I81" s="859"/>
      <c r="J81" s="859"/>
      <c r="K81" s="859"/>
      <c r="L81" s="859"/>
      <c r="M81" s="860"/>
      <c r="N81" s="310">
        <f>SUM(N75:N80)</f>
        <v>1922.9914745465626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 ca="1">N46+N59+N70+N81</f>
        <v>6009.3538893494215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 ca="1">N83*K88</f>
        <v>1201.8707778698843</v>
      </c>
      <c r="M88" s="852"/>
      <c r="N88" s="57"/>
    </row>
    <row r="89" spans="1:14">
      <c r="B89" s="95" t="s">
        <v>1057</v>
      </c>
      <c r="C89" s="96"/>
      <c r="D89" s="96"/>
      <c r="E89" s="96"/>
      <c r="F89" s="96"/>
      <c r="G89" s="96"/>
      <c r="H89" s="96"/>
      <c r="I89" s="93"/>
      <c r="J89" s="94"/>
      <c r="K89" s="313">
        <v>0.05</v>
      </c>
      <c r="L89" s="851">
        <f ca="1">N83*K89</f>
        <v>300.46769446747106</v>
      </c>
      <c r="M89" s="852"/>
      <c r="N89" s="57"/>
    </row>
    <row r="90" spans="1:14" ht="15" thickBot="1">
      <c r="B90" s="97" t="s">
        <v>1058</v>
      </c>
      <c r="C90" s="98"/>
      <c r="D90" s="98"/>
      <c r="E90" s="98"/>
      <c r="F90" s="98"/>
      <c r="G90" s="98"/>
      <c r="H90" s="98"/>
      <c r="I90" s="99"/>
      <c r="J90" s="100"/>
      <c r="K90" s="314">
        <v>0.05</v>
      </c>
      <c r="L90" s="853">
        <f ca="1">N83*K90</f>
        <v>300.46769446747106</v>
      </c>
      <c r="M90" s="854"/>
      <c r="N90" s="57"/>
    </row>
    <row r="91" spans="1:14" ht="15" thickBot="1">
      <c r="B91" s="816" t="s">
        <v>1037</v>
      </c>
      <c r="C91" s="817"/>
      <c r="D91" s="817"/>
      <c r="E91" s="817"/>
      <c r="F91" s="817"/>
      <c r="G91" s="817"/>
      <c r="H91" s="817"/>
      <c r="I91" s="817"/>
      <c r="J91" s="817"/>
      <c r="K91" s="817"/>
      <c r="L91" s="817"/>
      <c r="M91" s="818"/>
      <c r="N91" s="58">
        <f ca="1">L88+L89+L90</f>
        <v>1802.8061668048265</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 ca="1">N83+N91</f>
        <v>7812.1600561542482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31"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6" t="s">
        <v>1037</v>
      </c>
      <c r="C56" s="817"/>
      <c r="D56" s="817"/>
      <c r="E56" s="817"/>
      <c r="F56" s="817"/>
      <c r="G56" s="817"/>
      <c r="H56" s="817"/>
      <c r="I56" s="817"/>
      <c r="J56" s="817"/>
      <c r="K56" s="817"/>
      <c r="L56" s="817"/>
      <c r="M56" s="818"/>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2" t="s">
        <v>1045</v>
      </c>
      <c r="M60" s="881"/>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3">
        <f>VLOOKUP(A61,TRANSPORTE!A3:D117,4,FALSE)</f>
        <v>0.43001941087091766</v>
      </c>
      <c r="M61" s="904"/>
      <c r="N61" s="296">
        <f>K61*L61</f>
        <v>0.43001941087091766</v>
      </c>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320"/>
      <c r="I64" s="288"/>
      <c r="J64" s="295"/>
      <c r="K64" s="288"/>
      <c r="L64" s="903"/>
      <c r="M64" s="904"/>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4"/>
      <c r="M66" s="895"/>
      <c r="N66" s="133"/>
    </row>
    <row r="67" spans="1:15" ht="15" thickBot="1">
      <c r="B67" s="905" t="s">
        <v>1037</v>
      </c>
      <c r="C67" s="859"/>
      <c r="D67" s="859"/>
      <c r="E67" s="859"/>
      <c r="F67" s="859"/>
      <c r="G67" s="859"/>
      <c r="H67" s="859"/>
      <c r="I67" s="859"/>
      <c r="J67" s="859"/>
      <c r="K67" s="859"/>
      <c r="L67" s="859"/>
      <c r="M67" s="860"/>
      <c r="N67" s="110">
        <f>N61+N62+N63+N64+N65</f>
        <v>0.43001941087091766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5" t="s">
        <v>1047</v>
      </c>
      <c r="C71" s="856"/>
      <c r="D71" s="856"/>
      <c r="E71" s="856"/>
      <c r="F71" s="856"/>
      <c r="G71" s="856"/>
      <c r="H71" s="856"/>
      <c r="I71" s="79" t="s">
        <v>1048</v>
      </c>
      <c r="J71" s="81" t="s">
        <v>1494</v>
      </c>
      <c r="K71" s="80" t="s">
        <v>1050</v>
      </c>
      <c r="L71" s="857" t="s">
        <v>1034</v>
      </c>
      <c r="M71" s="858"/>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2"/>
      <c r="C77" s="893"/>
      <c r="D77" s="893"/>
      <c r="E77" s="893"/>
      <c r="F77" s="893"/>
      <c r="G77" s="893"/>
      <c r="H77" s="893"/>
      <c r="I77" s="132"/>
      <c r="J77" s="132"/>
      <c r="K77" s="132"/>
      <c r="L77" s="906"/>
      <c r="M77" s="906"/>
      <c r="N77" s="133"/>
    </row>
    <row r="78" spans="1:15" ht="15" thickBot="1">
      <c r="B78" s="905" t="s">
        <v>1037</v>
      </c>
      <c r="C78" s="859"/>
      <c r="D78" s="859"/>
      <c r="E78" s="859"/>
      <c r="F78" s="859"/>
      <c r="G78" s="859"/>
      <c r="H78" s="859"/>
      <c r="I78" s="859"/>
      <c r="J78" s="859"/>
      <c r="K78" s="859"/>
      <c r="L78" s="859"/>
      <c r="M78" s="860"/>
      <c r="N78" s="469"/>
    </row>
    <row r="79" spans="1:15" ht="15" thickBot="1">
      <c r="B79" s="39"/>
      <c r="C79" s="40"/>
      <c r="D79" s="40"/>
      <c r="E79" s="40"/>
      <c r="F79" s="40"/>
      <c r="G79" s="40"/>
      <c r="H79" s="40"/>
      <c r="I79" s="40"/>
      <c r="J79" s="40"/>
      <c r="K79" s="40"/>
      <c r="L79" s="40"/>
      <c r="M79" s="40"/>
      <c r="N79" s="41"/>
    </row>
    <row r="80" spans="1:15" ht="15" thickBot="1">
      <c r="B80" s="816" t="s">
        <v>1051</v>
      </c>
      <c r="C80" s="817"/>
      <c r="D80" s="817"/>
      <c r="E80" s="817"/>
      <c r="F80" s="817"/>
      <c r="G80" s="817"/>
      <c r="H80" s="817"/>
      <c r="I80" s="817"/>
      <c r="J80" s="817"/>
      <c r="K80" s="817"/>
      <c r="L80" s="817"/>
      <c r="M80" s="818"/>
      <c r="N80" s="105">
        <f>N43+N56+N67+N78</f>
        <v>0.43001941087091766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1" t="s">
        <v>1053</v>
      </c>
      <c r="C84" s="862"/>
      <c r="D84" s="862"/>
      <c r="E84" s="862"/>
      <c r="F84" s="862"/>
      <c r="G84" s="862"/>
      <c r="H84" s="862"/>
      <c r="I84" s="323"/>
      <c r="J84" s="343"/>
      <c r="K84" s="311" t="s">
        <v>1054</v>
      </c>
      <c r="L84" s="863" t="s">
        <v>1055</v>
      </c>
      <c r="M84" s="864"/>
      <c r="N84" s="312"/>
    </row>
    <row r="85" spans="1:14">
      <c r="B85" s="849" t="s">
        <v>1056</v>
      </c>
      <c r="C85" s="850"/>
      <c r="D85" s="850"/>
      <c r="E85" s="850"/>
      <c r="F85" s="850"/>
      <c r="G85" s="850"/>
      <c r="H85" s="850"/>
      <c r="I85" s="93"/>
      <c r="J85" s="94"/>
      <c r="K85" s="313">
        <v>0.2</v>
      </c>
      <c r="L85" s="851">
        <f>N80*K85</f>
        <v>8.6003882174183532E-2</v>
      </c>
      <c r="M85" s="852"/>
      <c r="N85" s="57"/>
    </row>
    <row r="86" spans="1:14">
      <c r="B86" s="95" t="s">
        <v>1057</v>
      </c>
      <c r="C86" s="96"/>
      <c r="D86" s="96"/>
      <c r="E86" s="96"/>
      <c r="F86" s="96"/>
      <c r="G86" s="96"/>
      <c r="H86" s="96"/>
      <c r="I86" s="93"/>
      <c r="J86" s="94"/>
      <c r="K86" s="313">
        <v>0.05</v>
      </c>
      <c r="L86" s="851">
        <f>N80*K86</f>
        <v>2.1500970543545883E-2</v>
      </c>
      <c r="M86" s="852"/>
      <c r="N86" s="57"/>
    </row>
    <row r="87" spans="1:14" ht="15" thickBot="1">
      <c r="B87" s="97" t="s">
        <v>1058</v>
      </c>
      <c r="C87" s="98"/>
      <c r="D87" s="98"/>
      <c r="E87" s="98"/>
      <c r="F87" s="98"/>
      <c r="G87" s="98"/>
      <c r="H87" s="98"/>
      <c r="I87" s="99"/>
      <c r="J87" s="100"/>
      <c r="K87" s="314">
        <v>0.05</v>
      </c>
      <c r="L87" s="853">
        <f>N80*K87</f>
        <v>2.1500970543545883E-2</v>
      </c>
      <c r="M87" s="854"/>
      <c r="N87" s="57"/>
    </row>
    <row r="88" spans="1:14" ht="15" thickBot="1">
      <c r="B88" s="816" t="s">
        <v>1037</v>
      </c>
      <c r="C88" s="817"/>
      <c r="D88" s="817"/>
      <c r="E88" s="817"/>
      <c r="F88" s="817"/>
      <c r="G88" s="817"/>
      <c r="H88" s="817"/>
      <c r="I88" s="817"/>
      <c r="J88" s="817"/>
      <c r="K88" s="817"/>
      <c r="L88" s="817"/>
      <c r="M88" s="818"/>
      <c r="N88" s="58">
        <f>L85+L86+L87</f>
        <v>0.1290058232612753</v>
      </c>
    </row>
    <row r="89" spans="1:14" ht="15" thickBot="1">
      <c r="B89" s="39"/>
      <c r="C89" s="40"/>
      <c r="D89" s="40"/>
      <c r="E89" s="40"/>
      <c r="F89" s="40"/>
      <c r="G89" s="40"/>
      <c r="H89" s="40"/>
      <c r="I89" s="40"/>
      <c r="J89" s="40"/>
      <c r="K89" s="40"/>
      <c r="L89" s="40"/>
      <c r="M89" s="40"/>
      <c r="N89" s="41"/>
    </row>
    <row r="90" spans="1:14" ht="15" thickBot="1">
      <c r="A90" t="s">
        <v>2122</v>
      </c>
      <c r="B90" s="816" t="s">
        <v>1059</v>
      </c>
      <c r="C90" s="817"/>
      <c r="D90" s="817"/>
      <c r="E90" s="817"/>
      <c r="F90" s="817"/>
      <c r="G90" s="817"/>
      <c r="H90" s="817"/>
      <c r="I90" s="817"/>
      <c r="J90" s="817"/>
      <c r="K90" s="817"/>
      <c r="L90" s="817"/>
      <c r="M90" s="818"/>
      <c r="N90" s="58">
        <f>N80+N88</f>
        <v>0.55902523413219296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0" t="s">
        <v>2324</v>
      </c>
      <c r="C107" s="961"/>
      <c r="D107" s="961"/>
      <c r="E107" s="961"/>
      <c r="F107" s="961"/>
      <c r="G107" s="961"/>
      <c r="H107" s="961"/>
      <c r="I107" s="961"/>
      <c r="J107" s="961"/>
      <c r="K107" s="961"/>
      <c r="L107" s="961"/>
      <c r="M107" s="961"/>
      <c r="N107" s="962"/>
    </row>
    <row r="108" spans="2:14" ht="15" customHeight="1">
      <c r="B108" s="960"/>
      <c r="C108" s="961"/>
      <c r="D108" s="961"/>
      <c r="E108" s="961"/>
      <c r="F108" s="961"/>
      <c r="G108" s="961"/>
      <c r="H108" s="961"/>
      <c r="I108" s="961"/>
      <c r="J108" s="961"/>
      <c r="K108" s="961"/>
      <c r="L108" s="961"/>
      <c r="M108" s="961"/>
      <c r="N108" s="962"/>
    </row>
    <row r="109" spans="2:14" ht="30" customHeight="1">
      <c r="B109" s="963" t="s">
        <v>2325</v>
      </c>
      <c r="C109" s="964"/>
      <c r="D109" s="964"/>
      <c r="E109" s="964"/>
      <c r="F109" s="964"/>
      <c r="G109" s="964"/>
      <c r="H109" s="964"/>
      <c r="I109" s="964"/>
      <c r="J109" s="964"/>
      <c r="K109" s="964"/>
      <c r="L109" s="964"/>
      <c r="M109" s="964"/>
      <c r="N109" s="965"/>
    </row>
    <row r="110" spans="2:14">
      <c r="B110" s="963"/>
      <c r="C110" s="964"/>
      <c r="D110" s="964"/>
      <c r="E110" s="964"/>
      <c r="F110" s="964"/>
      <c r="G110" s="964"/>
      <c r="H110" s="964"/>
      <c r="I110" s="964"/>
      <c r="J110" s="964"/>
      <c r="K110" s="964"/>
      <c r="L110" s="964"/>
      <c r="M110" s="964"/>
      <c r="N110" s="965"/>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6"/>
      <c r="K120" s="966"/>
      <c r="L120" s="966"/>
      <c r="M120" s="966"/>
      <c r="N120" s="967"/>
    </row>
    <row r="121" spans="2:14" ht="15" thickBot="1">
      <c r="B121" s="428" t="s">
        <v>2327</v>
      </c>
      <c r="C121" s="429"/>
      <c r="D121" s="429"/>
      <c r="E121" s="268"/>
      <c r="F121" s="268"/>
      <c r="G121" s="268"/>
      <c r="H121" s="268"/>
      <c r="I121" s="268"/>
      <c r="J121" s="968"/>
      <c r="K121" s="968"/>
      <c r="L121" s="968"/>
      <c r="M121" s="968"/>
      <c r="N121" s="96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190</v>
      </c>
      <c r="B36" s="865" t="str">
        <f>VLOOKUP(A36,EQUIPOS!A6:D154,3,FALSE)</f>
        <v>Diferencial de 3 ton</v>
      </c>
      <c r="C36" s="866"/>
      <c r="D36" s="866"/>
      <c r="E36" s="866"/>
      <c r="F36" s="866"/>
      <c r="G36" s="866"/>
      <c r="H36" s="867"/>
      <c r="I36" s="276"/>
      <c r="J36" s="277"/>
      <c r="K36" s="278">
        <f>VLOOKUP(A36,EQUIPOS!A6:D163,4,FALSE)</f>
        <v>5095.7937179585106</v>
      </c>
      <c r="L36" s="279"/>
      <c r="M36" s="345">
        <v>40</v>
      </c>
      <c r="N36" s="281">
        <f t="shared" ref="N36:N41" si="0">K36/M36</f>
        <v>127.39484294896276</v>
      </c>
    </row>
    <row r="37" spans="1:14">
      <c r="A37" s="119" t="s">
        <v>195</v>
      </c>
      <c r="B37" s="865" t="str">
        <f>VLOOKUP(A37,EQUIPOS!A7:D154,3,FALSE)</f>
        <v xml:space="preserve">Equipo de oxicorte, Capacidad de corte: hasta 6´´ (152mm) </v>
      </c>
      <c r="C37" s="866"/>
      <c r="D37" s="866"/>
      <c r="E37" s="866"/>
      <c r="F37" s="866"/>
      <c r="G37" s="866"/>
      <c r="H37" s="867"/>
      <c r="I37" s="430"/>
      <c r="J37" s="431"/>
      <c r="K37" s="278">
        <f>VLOOKUP(A37,EQUIPOS!A7:D164,4,FALSE)</f>
        <v>9080.6667431704154</v>
      </c>
      <c r="L37" s="344"/>
      <c r="M37" s="345">
        <v>400</v>
      </c>
      <c r="N37" s="281">
        <f t="shared" si="0"/>
        <v>22.701666857926039</v>
      </c>
    </row>
    <row r="38" spans="1:14">
      <c r="A38" s="119" t="s">
        <v>204</v>
      </c>
      <c r="B38" s="865" t="str">
        <f>VLOOKUP(A38,EQUIPOS!A8:D154,3,FALSE)</f>
        <v xml:space="preserve">Equipo de soldadura 250 AMP
</v>
      </c>
      <c r="C38" s="866"/>
      <c r="D38" s="866"/>
      <c r="E38" s="866"/>
      <c r="F38" s="866"/>
      <c r="G38" s="866"/>
      <c r="H38" s="867"/>
      <c r="I38" s="430"/>
      <c r="J38" s="431"/>
      <c r="K38" s="278">
        <f>VLOOKUP(A38,EQUIPOS!A8:D165,4,FALSE)</f>
        <v>13208.541006876583</v>
      </c>
      <c r="L38" s="344"/>
      <c r="M38" s="345">
        <v>400</v>
      </c>
      <c r="N38" s="281">
        <f t="shared" si="0"/>
        <v>33.02135251719146</v>
      </c>
    </row>
    <row r="39" spans="1:14">
      <c r="A39" s="119" t="s">
        <v>208</v>
      </c>
      <c r="B39" s="865" t="str">
        <f>VLOOKUP(A39,EQUIPOS!A9:D154,3,FALSE)</f>
        <v>Equipo de soldadura 400</v>
      </c>
      <c r="C39" s="866"/>
      <c r="D39" s="866"/>
      <c r="E39" s="866"/>
      <c r="F39" s="866"/>
      <c r="G39" s="866"/>
      <c r="H39" s="867"/>
      <c r="I39" s="430"/>
      <c r="J39" s="431"/>
      <c r="K39" s="278">
        <f>VLOOKUP(A39,EQUIPOS!A9:D166,4,FALSE)</f>
        <v>13208.541006876583</v>
      </c>
      <c r="L39" s="344"/>
      <c r="M39" s="345">
        <v>400</v>
      </c>
      <c r="N39" s="281">
        <f t="shared" si="0"/>
        <v>33.02135251719146</v>
      </c>
    </row>
    <row r="40" spans="1:14">
      <c r="A40" s="119" t="s">
        <v>210</v>
      </c>
      <c r="B40" s="865" t="str">
        <f>VLOOKUP(A40,EQUIPOS!A10:D154,3,FALSE)</f>
        <v>Equipo de soldadura 600</v>
      </c>
      <c r="C40" s="866"/>
      <c r="D40" s="866"/>
      <c r="E40" s="866"/>
      <c r="F40" s="866"/>
      <c r="G40" s="866"/>
      <c r="H40" s="867"/>
      <c r="I40" s="430"/>
      <c r="J40" s="431"/>
      <c r="K40" s="278">
        <f>VLOOKUP(A40,EQUIPOS!A10:D167,4,FALSE)</f>
        <v>13208.541006876583</v>
      </c>
      <c r="L40" s="344"/>
      <c r="M40" s="345">
        <v>400</v>
      </c>
      <c r="N40" s="281">
        <f t="shared" si="0"/>
        <v>33.02135251719146</v>
      </c>
    </row>
    <row r="41" spans="1:14">
      <c r="A41" s="119" t="s">
        <v>243</v>
      </c>
      <c r="B41" s="865" t="str">
        <f>VLOOKUP(A41,EQUIPOS!A11:D155,3,FALSE)</f>
        <v>Grúa 10 ton</v>
      </c>
      <c r="C41" s="866"/>
      <c r="D41" s="866"/>
      <c r="E41" s="866"/>
      <c r="F41" s="866"/>
      <c r="G41" s="866"/>
      <c r="H41" s="867"/>
      <c r="I41" s="430"/>
      <c r="J41" s="431"/>
      <c r="K41" s="278">
        <f>VLOOKUP(A41,EQUIPOS!A11:D168,4,FALSE)</f>
        <v>183721.30293159606</v>
      </c>
      <c r="L41" s="344"/>
      <c r="M41" s="345">
        <v>400</v>
      </c>
      <c r="N41" s="281">
        <f t="shared" si="0"/>
        <v>459.30325732899013</v>
      </c>
    </row>
    <row r="42" spans="1:14">
      <c r="B42" s="865"/>
      <c r="C42" s="866"/>
      <c r="D42" s="866"/>
      <c r="E42" s="866"/>
      <c r="F42" s="866"/>
      <c r="G42" s="866"/>
      <c r="H42" s="867"/>
      <c r="I42" s="42"/>
      <c r="J42" s="43"/>
      <c r="K42" s="278"/>
      <c r="L42" s="285"/>
      <c r="M42" s="345"/>
      <c r="N42" s="281"/>
    </row>
    <row r="43" spans="1:14">
      <c r="B43" s="329"/>
      <c r="C43" s="330"/>
      <c r="D43" s="330"/>
      <c r="E43" s="330"/>
      <c r="F43" s="332"/>
      <c r="G43" s="332"/>
      <c r="H43" s="131"/>
      <c r="I43" s="42"/>
      <c r="J43" s="43"/>
      <c r="K43" s="278"/>
      <c r="L43" s="285"/>
      <c r="M43" s="286"/>
      <c r="N43" s="282"/>
    </row>
    <row r="44" spans="1:14">
      <c r="B44" s="873" t="s">
        <v>1036</v>
      </c>
      <c r="C44" s="874"/>
      <c r="D44" s="874"/>
      <c r="E44" s="44"/>
      <c r="F44" s="45"/>
      <c r="G44" s="45"/>
      <c r="H44" s="46"/>
      <c r="I44" s="42"/>
      <c r="J44" s="43"/>
      <c r="K44" s="288"/>
      <c r="L44" s="285"/>
      <c r="M44" s="410">
        <v>0.05</v>
      </c>
      <c r="N44" s="353">
        <f>N81*M44</f>
        <v>96.149573727328132</v>
      </c>
    </row>
    <row r="45" spans="1:14" ht="15" thickBot="1">
      <c r="B45" s="865"/>
      <c r="C45" s="866"/>
      <c r="D45" s="866"/>
      <c r="E45" s="866"/>
      <c r="F45" s="866"/>
      <c r="G45" s="866"/>
      <c r="H45" s="867"/>
      <c r="I45" s="875"/>
      <c r="J45" s="876"/>
      <c r="K45" s="47"/>
      <c r="L45" s="877"/>
      <c r="M45" s="878"/>
      <c r="N45" s="111"/>
    </row>
    <row r="46" spans="1:14" ht="15" thickBot="1">
      <c r="B46" s="816" t="s">
        <v>1037</v>
      </c>
      <c r="C46" s="817"/>
      <c r="D46" s="817"/>
      <c r="E46" s="817"/>
      <c r="F46" s="817"/>
      <c r="G46" s="817"/>
      <c r="H46" s="817"/>
      <c r="I46" s="817"/>
      <c r="J46" s="817"/>
      <c r="K46" s="817"/>
      <c r="L46" s="817"/>
      <c r="M46" s="818"/>
      <c r="N46" s="403">
        <f>SUM(N36:N44)</f>
        <v>804.6133984147815</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1" t="s">
        <v>1028</v>
      </c>
      <c r="C50" s="862"/>
      <c r="D50" s="862"/>
      <c r="E50" s="862"/>
      <c r="F50" s="862"/>
      <c r="G50" s="862"/>
      <c r="H50" s="862"/>
      <c r="I50" s="896"/>
      <c r="J50" s="324" t="s">
        <v>1029</v>
      </c>
      <c r="K50" s="91" t="s">
        <v>1030</v>
      </c>
      <c r="L50" s="897" t="s">
        <v>1039</v>
      </c>
      <c r="M50" s="89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31439.67618484595</v>
      </c>
      <c r="N51" s="281">
        <f>K51*M51</f>
        <v>157.19838092422975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2493.2976665236306</v>
      </c>
      <c r="N52" s="281">
        <f t="shared" ref="N52:N58" si="1">K52*M52</f>
        <v>12.466488332618153</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13993.251882339575</v>
      </c>
      <c r="N53" s="281">
        <f t="shared" si="1"/>
        <v>69.966259411697877</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10190.746554730382</v>
      </c>
      <c r="N54" s="281">
        <f t="shared" si="1"/>
        <v>101.90746554730381</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12414.080575088321</v>
      </c>
      <c r="N55" s="281">
        <f t="shared" si="1"/>
        <v>124.14080575088322</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39071.664836938966</v>
      </c>
      <c r="N56" s="281">
        <f t="shared" si="1"/>
        <v>19.535832418469482</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71613.544591540194</v>
      </c>
      <c r="N57" s="281">
        <f t="shared" si="1"/>
        <v>71.61354459154019</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19803.446561188248</v>
      </c>
      <c r="N58" s="281">
        <f t="shared" si="1"/>
        <v>19.803446561188249</v>
      </c>
    </row>
    <row r="59" spans="1:14" ht="15" thickBot="1">
      <c r="B59" s="816" t="s">
        <v>1037</v>
      </c>
      <c r="C59" s="817"/>
      <c r="D59" s="817"/>
      <c r="E59" s="817"/>
      <c r="F59" s="817"/>
      <c r="G59" s="817"/>
      <c r="H59" s="817"/>
      <c r="I59" s="817"/>
      <c r="J59" s="817"/>
      <c r="K59" s="817"/>
      <c r="L59" s="817"/>
      <c r="M59" s="818"/>
      <c r="N59" s="403">
        <f>SUM(N51:N58)</f>
        <v>576.63222353793071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2" t="s">
        <v>1045</v>
      </c>
      <c r="M63" s="881"/>
      <c r="N63" s="82" t="s">
        <v>1035</v>
      </c>
    </row>
    <row r="64" spans="1:14">
      <c r="B64" s="52"/>
      <c r="C64" s="326"/>
      <c r="D64" s="326"/>
      <c r="E64" s="326"/>
      <c r="F64" s="326"/>
      <c r="G64" s="326"/>
      <c r="H64" s="320"/>
      <c r="I64" s="288"/>
      <c r="J64" s="295"/>
      <c r="K64" s="288"/>
      <c r="L64" s="903"/>
      <c r="M64" s="904"/>
      <c r="N64" s="296"/>
    </row>
    <row r="65" spans="1:15">
      <c r="B65" s="52"/>
      <c r="C65" s="53"/>
      <c r="D65" s="53"/>
      <c r="E65" s="53"/>
      <c r="F65" s="53"/>
      <c r="G65" s="53"/>
      <c r="H65" s="320"/>
      <c r="I65" s="288"/>
      <c r="J65" s="295"/>
      <c r="K65" s="288"/>
      <c r="L65" s="903"/>
      <c r="M65" s="904"/>
      <c r="N65" s="296"/>
    </row>
    <row r="66" spans="1:15">
      <c r="B66" s="52"/>
      <c r="C66" s="53"/>
      <c r="D66" s="53"/>
      <c r="E66" s="53"/>
      <c r="F66" s="53"/>
      <c r="G66" s="53"/>
      <c r="H66" s="320"/>
      <c r="I66" s="288"/>
      <c r="J66" s="295"/>
      <c r="K66" s="288"/>
      <c r="L66" s="903"/>
      <c r="M66" s="904"/>
      <c r="N66" s="296"/>
    </row>
    <row r="67" spans="1:15">
      <c r="B67" s="52"/>
      <c r="C67" s="53"/>
      <c r="D67" s="53"/>
      <c r="E67" s="53"/>
      <c r="F67" s="53"/>
      <c r="G67" s="53"/>
      <c r="H67" s="320"/>
      <c r="I67" s="288"/>
      <c r="J67" s="295"/>
      <c r="K67" s="288"/>
      <c r="L67" s="903"/>
      <c r="M67" s="904"/>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4"/>
      <c r="M69" s="895"/>
      <c r="N69" s="133"/>
    </row>
    <row r="70" spans="1:15" ht="15" thickBot="1">
      <c r="B70" s="905" t="s">
        <v>1037</v>
      </c>
      <c r="C70" s="859"/>
      <c r="D70" s="859"/>
      <c r="E70" s="859"/>
      <c r="F70" s="859"/>
      <c r="G70" s="859"/>
      <c r="H70" s="859"/>
      <c r="I70" s="859"/>
      <c r="J70" s="859"/>
      <c r="K70" s="859"/>
      <c r="L70" s="859"/>
      <c r="M70" s="860"/>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5" t="s">
        <v>1047</v>
      </c>
      <c r="C74" s="856"/>
      <c r="D74" s="856"/>
      <c r="E74" s="856"/>
      <c r="F74" s="856"/>
      <c r="G74" s="856"/>
      <c r="H74" s="856"/>
      <c r="I74" s="79" t="s">
        <v>1048</v>
      </c>
      <c r="J74" s="81" t="s">
        <v>1494</v>
      </c>
      <c r="K74" s="80" t="s">
        <v>1050</v>
      </c>
      <c r="L74" s="857" t="s">
        <v>1034</v>
      </c>
      <c r="M74" s="858"/>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92"/>
      <c r="C80" s="893"/>
      <c r="D80" s="893"/>
      <c r="E80" s="893"/>
      <c r="F80" s="893"/>
      <c r="G80" s="893"/>
      <c r="H80" s="893"/>
      <c r="I80" s="479"/>
      <c r="J80" s="480"/>
      <c r="K80" s="483"/>
      <c r="L80" s="484"/>
      <c r="M80" s="485"/>
      <c r="N80" s="404"/>
    </row>
    <row r="81" spans="1:14" ht="15" thickBot="1">
      <c r="B81" s="905" t="s">
        <v>1037</v>
      </c>
      <c r="C81" s="859"/>
      <c r="D81" s="859"/>
      <c r="E81" s="859"/>
      <c r="F81" s="859"/>
      <c r="G81" s="859"/>
      <c r="H81" s="859"/>
      <c r="I81" s="859"/>
      <c r="J81" s="859"/>
      <c r="K81" s="859"/>
      <c r="L81" s="859"/>
      <c r="M81" s="860"/>
      <c r="N81" s="310">
        <f>SUM(N75:N80)</f>
        <v>1922.9914745465626</v>
      </c>
    </row>
    <row r="82" spans="1:14" ht="15" thickBot="1">
      <c r="B82" s="39"/>
      <c r="C82" s="40"/>
      <c r="D82" s="40"/>
      <c r="E82" s="40"/>
      <c r="F82" s="40"/>
      <c r="G82" s="40"/>
      <c r="H82" s="40"/>
      <c r="I82" s="40"/>
      <c r="J82" s="40"/>
      <c r="K82" s="40"/>
      <c r="L82" s="40"/>
      <c r="M82" s="40"/>
      <c r="N82" s="41"/>
    </row>
    <row r="83" spans="1:14" ht="15" thickBot="1">
      <c r="B83" s="816" t="s">
        <v>1051</v>
      </c>
      <c r="C83" s="817"/>
      <c r="D83" s="817"/>
      <c r="E83" s="817"/>
      <c r="F83" s="817"/>
      <c r="G83" s="817"/>
      <c r="H83" s="817"/>
      <c r="I83" s="817"/>
      <c r="J83" s="817"/>
      <c r="K83" s="817"/>
      <c r="L83" s="817"/>
      <c r="M83" s="818"/>
      <c r="N83" s="105">
        <f>N46+N59+N70+N81</f>
        <v>3304.2370964992747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1" t="s">
        <v>1053</v>
      </c>
      <c r="C87" s="862"/>
      <c r="D87" s="862"/>
      <c r="E87" s="862"/>
      <c r="F87" s="862"/>
      <c r="G87" s="862"/>
      <c r="H87" s="862"/>
      <c r="I87" s="323"/>
      <c r="J87" s="343"/>
      <c r="K87" s="311" t="s">
        <v>1054</v>
      </c>
      <c r="L87" s="863" t="s">
        <v>1055</v>
      </c>
      <c r="M87" s="864"/>
      <c r="N87" s="312"/>
    </row>
    <row r="88" spans="1:14">
      <c r="B88" s="849" t="s">
        <v>1056</v>
      </c>
      <c r="C88" s="850"/>
      <c r="D88" s="850"/>
      <c r="E88" s="850"/>
      <c r="F88" s="850"/>
      <c r="G88" s="850"/>
      <c r="H88" s="850"/>
      <c r="I88" s="93"/>
      <c r="J88" s="94"/>
      <c r="K88" s="313">
        <v>0.2</v>
      </c>
      <c r="L88" s="851">
        <f>N83*K88</f>
        <v>660.84741929985501</v>
      </c>
      <c r="M88" s="852"/>
      <c r="N88" s="57"/>
    </row>
    <row r="89" spans="1:14">
      <c r="B89" s="95" t="s">
        <v>1057</v>
      </c>
      <c r="C89" s="96"/>
      <c r="D89" s="96"/>
      <c r="E89" s="96"/>
      <c r="F89" s="96"/>
      <c r="G89" s="96"/>
      <c r="H89" s="96"/>
      <c r="I89" s="93"/>
      <c r="J89" s="94"/>
      <c r="K89" s="313">
        <v>0.05</v>
      </c>
      <c r="L89" s="851">
        <f>N83*K89</f>
        <v>165.21185482496375</v>
      </c>
      <c r="M89" s="852"/>
      <c r="N89" s="57"/>
    </row>
    <row r="90" spans="1:14" ht="15" thickBot="1">
      <c r="B90" s="97" t="s">
        <v>1058</v>
      </c>
      <c r="C90" s="98"/>
      <c r="D90" s="98"/>
      <c r="E90" s="98"/>
      <c r="F90" s="98"/>
      <c r="G90" s="98"/>
      <c r="H90" s="98"/>
      <c r="I90" s="99"/>
      <c r="J90" s="100"/>
      <c r="K90" s="314">
        <v>0.05</v>
      </c>
      <c r="L90" s="853">
        <f>N83*K90</f>
        <v>165.21185482496375</v>
      </c>
      <c r="M90" s="854"/>
      <c r="N90" s="57"/>
    </row>
    <row r="91" spans="1:14" ht="15" thickBot="1">
      <c r="B91" s="816" t="s">
        <v>1037</v>
      </c>
      <c r="C91" s="817"/>
      <c r="D91" s="817"/>
      <c r="E91" s="817"/>
      <c r="F91" s="817"/>
      <c r="G91" s="817"/>
      <c r="H91" s="817"/>
      <c r="I91" s="817"/>
      <c r="J91" s="817"/>
      <c r="K91" s="817"/>
      <c r="L91" s="817"/>
      <c r="M91" s="818"/>
      <c r="N91" s="58">
        <f>L88+L89+L90</f>
        <v>991.27112894978256</v>
      </c>
    </row>
    <row r="92" spans="1:14" ht="15" thickBot="1">
      <c r="B92" s="39"/>
      <c r="C92" s="40"/>
      <c r="D92" s="40"/>
      <c r="E92" s="40"/>
      <c r="F92" s="40"/>
      <c r="G92" s="40"/>
      <c r="H92" s="40"/>
      <c r="I92" s="40"/>
      <c r="J92" s="40"/>
      <c r="K92" s="40"/>
      <c r="L92" s="40"/>
      <c r="M92" s="40"/>
      <c r="N92" s="41"/>
    </row>
    <row r="93" spans="1:14" ht="15" thickBot="1">
      <c r="A93" t="s">
        <v>2122</v>
      </c>
      <c r="B93" s="816" t="s">
        <v>1059</v>
      </c>
      <c r="C93" s="817"/>
      <c r="D93" s="817"/>
      <c r="E93" s="817"/>
      <c r="F93" s="817"/>
      <c r="G93" s="817"/>
      <c r="H93" s="817"/>
      <c r="I93" s="817"/>
      <c r="J93" s="817"/>
      <c r="K93" s="817"/>
      <c r="L93" s="817"/>
      <c r="M93" s="818"/>
      <c r="N93" s="196">
        <f>N83+N91</f>
        <v>4295.5082254490571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0" t="s">
        <v>2324</v>
      </c>
      <c r="C110" s="961"/>
      <c r="D110" s="961"/>
      <c r="E110" s="961"/>
      <c r="F110" s="961"/>
      <c r="G110" s="961"/>
      <c r="H110" s="961"/>
      <c r="I110" s="961"/>
      <c r="J110" s="961"/>
      <c r="K110" s="961"/>
      <c r="L110" s="961"/>
      <c r="M110" s="961"/>
      <c r="N110" s="962"/>
    </row>
    <row r="111" spans="2:14" ht="15" customHeight="1">
      <c r="B111" s="960"/>
      <c r="C111" s="961"/>
      <c r="D111" s="961"/>
      <c r="E111" s="961"/>
      <c r="F111" s="961"/>
      <c r="G111" s="961"/>
      <c r="H111" s="961"/>
      <c r="I111" s="961"/>
      <c r="J111" s="961"/>
      <c r="K111" s="961"/>
      <c r="L111" s="961"/>
      <c r="M111" s="961"/>
      <c r="N111" s="962"/>
    </row>
    <row r="112" spans="2:14" ht="30" customHeight="1">
      <c r="B112" s="963" t="s">
        <v>2325</v>
      </c>
      <c r="C112" s="964"/>
      <c r="D112" s="964"/>
      <c r="E112" s="964"/>
      <c r="F112" s="964"/>
      <c r="G112" s="964"/>
      <c r="H112" s="964"/>
      <c r="I112" s="964"/>
      <c r="J112" s="964"/>
      <c r="K112" s="964"/>
      <c r="L112" s="964"/>
      <c r="M112" s="964"/>
      <c r="N112" s="965"/>
    </row>
    <row r="113" spans="2:14">
      <c r="B113" s="963"/>
      <c r="C113" s="964"/>
      <c r="D113" s="964"/>
      <c r="E113" s="964"/>
      <c r="F113" s="964"/>
      <c r="G113" s="964"/>
      <c r="H113" s="964"/>
      <c r="I113" s="964"/>
      <c r="J113" s="964"/>
      <c r="K113" s="964"/>
      <c r="L113" s="964"/>
      <c r="M113" s="964"/>
      <c r="N113" s="965"/>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6"/>
      <c r="K123" s="966"/>
      <c r="L123" s="966"/>
      <c r="M123" s="966"/>
      <c r="N123" s="967"/>
    </row>
    <row r="124" spans="2:14" ht="15" thickBot="1">
      <c r="B124" s="428" t="s">
        <v>2327</v>
      </c>
      <c r="C124" s="429"/>
      <c r="D124" s="429"/>
      <c r="E124" s="268"/>
      <c r="F124" s="268"/>
      <c r="G124" s="268"/>
      <c r="H124" s="268"/>
      <c r="I124" s="268"/>
      <c r="J124" s="968"/>
      <c r="K124" s="968"/>
      <c r="L124" s="968"/>
      <c r="M124" s="968"/>
      <c r="N124" s="969"/>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42.75" customHeight="1" thickBot="1">
      <c r="A31" t="s">
        <v>1929</v>
      </c>
      <c r="B31" s="86" t="s">
        <v>1212</v>
      </c>
      <c r="C31" s="958" t="s">
        <v>2238</v>
      </c>
      <c r="D31" s="959"/>
      <c r="E31" s="959"/>
      <c r="F31" s="959"/>
      <c r="G31" s="959"/>
      <c r="H31" s="959"/>
      <c r="I31" s="959"/>
      <c r="J31" s="959"/>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188</v>
      </c>
      <c r="B36" s="865" t="str">
        <f>VLOOKUP(A36,EQUIPOS!A6:D154,3,FALSE)</f>
        <v>Diferencial</v>
      </c>
      <c r="C36" s="866"/>
      <c r="D36" s="866"/>
      <c r="E36" s="866"/>
      <c r="F36" s="866"/>
      <c r="G36" s="866"/>
      <c r="H36" s="867"/>
      <c r="I36" s="276"/>
      <c r="J36" s="277"/>
      <c r="K36" s="278">
        <f>VLOOKUP(A36,EQUIPOS!A6:D163,4,FALSE)</f>
        <v>3250.1482366826667</v>
      </c>
      <c r="L36" s="279"/>
      <c r="M36" s="345">
        <v>4</v>
      </c>
      <c r="N36" s="281">
        <f>K36/M36</f>
        <v>812.53705917066668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957.5100976143749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1770.0471567850416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 ca="1">VLOOKUP(A48,MATERIALES!A4:D640,2,FALSE)</f>
        <v>m3</v>
      </c>
      <c r="K48" s="291">
        <v>0.01</v>
      </c>
      <c r="L48" s="276"/>
      <c r="M48" s="411">
        <f>VLOOKUP(A48,MATERIALES!A5:D396,4,FALSE)</f>
        <v>255827.62758358353</v>
      </c>
      <c r="N48" s="281">
        <f>K48*M48</f>
        <v>2558.2762758358353</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101907.46554730383</v>
      </c>
      <c r="N49" s="281">
        <f>K49*M49</f>
        <v>101907.46554730383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397439.11563448492</v>
      </c>
      <c r="N50" s="281">
        <f>K50*M50</f>
        <v>145065.27720658699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249531.01902972665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2.9056347965060447</v>
      </c>
      <c r="M58" s="904"/>
      <c r="N58" s="296">
        <f>K58*L58</f>
        <v>0.81357774302169261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9575.100976143749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260876.98074039846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52175.396148079693</v>
      </c>
      <c r="M82" s="852"/>
      <c r="N82" s="57"/>
    </row>
    <row r="83" spans="1:14">
      <c r="B83" s="95" t="s">
        <v>1057</v>
      </c>
      <c r="C83" s="96"/>
      <c r="D83" s="96"/>
      <c r="E83" s="96"/>
      <c r="F83" s="96"/>
      <c r="G83" s="96"/>
      <c r="H83" s="96"/>
      <c r="I83" s="93"/>
      <c r="J83" s="94"/>
      <c r="K83" s="313">
        <v>0.05</v>
      </c>
      <c r="L83" s="851">
        <f>N77*K83</f>
        <v>13043.849037019923</v>
      </c>
      <c r="M83" s="852"/>
      <c r="N83" s="57"/>
    </row>
    <row r="84" spans="1:14" ht="15" thickBot="1">
      <c r="B84" s="97" t="s">
        <v>1058</v>
      </c>
      <c r="C84" s="98"/>
      <c r="D84" s="98"/>
      <c r="E84" s="98"/>
      <c r="F84" s="98"/>
      <c r="G84" s="98"/>
      <c r="H84" s="98"/>
      <c r="I84" s="99"/>
      <c r="J84" s="100"/>
      <c r="K84" s="314">
        <v>0.05</v>
      </c>
      <c r="L84" s="853">
        <f>N77*K84</f>
        <v>13043.849037019923</v>
      </c>
      <c r="M84" s="854"/>
      <c r="N84" s="57"/>
    </row>
    <row r="85" spans="1:14" ht="15" thickBot="1">
      <c r="B85" s="816" t="s">
        <v>1037</v>
      </c>
      <c r="C85" s="817"/>
      <c r="D85" s="817"/>
      <c r="E85" s="817"/>
      <c r="F85" s="817"/>
      <c r="G85" s="817"/>
      <c r="H85" s="817"/>
      <c r="I85" s="817"/>
      <c r="J85" s="817"/>
      <c r="K85" s="817"/>
      <c r="L85" s="817"/>
      <c r="M85" s="818"/>
      <c r="N85" s="58">
        <f>L82+L83+L84</f>
        <v>78263.094222119544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339140.074962518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45" customHeight="1" thickBot="1">
      <c r="A31" t="s">
        <v>1929</v>
      </c>
      <c r="B31" s="86" t="s">
        <v>1213</v>
      </c>
      <c r="C31" s="979" t="s">
        <v>2239</v>
      </c>
      <c r="D31" s="980"/>
      <c r="E31" s="980"/>
      <c r="F31" s="980"/>
      <c r="G31" s="980"/>
      <c r="H31" s="980"/>
      <c r="I31" s="980"/>
      <c r="J31" s="980"/>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188</v>
      </c>
      <c r="B36" s="865" t="str">
        <f>VLOOKUP(A36,EQUIPOS!A6:D154,3,FALSE)</f>
        <v>Diferencial</v>
      </c>
      <c r="C36" s="866"/>
      <c r="D36" s="866"/>
      <c r="E36" s="866"/>
      <c r="F36" s="866"/>
      <c r="G36" s="866"/>
      <c r="H36" s="867"/>
      <c r="I36" s="276"/>
      <c r="J36" s="277"/>
      <c r="K36" s="278">
        <f>VLOOKUP(A36,EQUIPOS!A6:D163,4,FALSE)</f>
        <v>3250.1482366826667</v>
      </c>
      <c r="L36" s="279"/>
      <c r="M36" s="450">
        <v>4</v>
      </c>
      <c r="N36" s="281">
        <f>K36/M36</f>
        <v>812.53705917066668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957.5100976143749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1770.0471567850416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 ca="1">VLOOKUP(A48,MATERIALES!A4:D640,2,FALSE)</f>
        <v>m3</v>
      </c>
      <c r="K48" s="291">
        <v>0.02</v>
      </c>
      <c r="L48" s="276"/>
      <c r="M48" s="411">
        <f>VLOOKUP(A48,MATERIALES!A5:D396,4,FALSE)</f>
        <v>255827.62758358353</v>
      </c>
      <c r="N48" s="281">
        <f>K48*M48</f>
        <v>5116.5525516716707</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101907.46554730383</v>
      </c>
      <c r="N49" s="281">
        <f>K49*M49</f>
        <v>101907.46554730383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397439.11563448492</v>
      </c>
      <c r="N50" s="281">
        <f>K50*M50</f>
        <v>182821.99319186306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289846.01129083859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2.9056347965060447</v>
      </c>
      <c r="M58" s="904"/>
      <c r="N58" s="296">
        <f>K58*L58</f>
        <v>0.81357774302169261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f>
        <v>0.81357774302169261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9575.100976143749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301191.97300151037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60238.394600302076</v>
      </c>
      <c r="M82" s="852"/>
      <c r="N82" s="57"/>
    </row>
    <row r="83" spans="1:14">
      <c r="B83" s="95" t="s">
        <v>1057</v>
      </c>
      <c r="C83" s="96"/>
      <c r="D83" s="96"/>
      <c r="E83" s="96"/>
      <c r="F83" s="96"/>
      <c r="G83" s="96"/>
      <c r="H83" s="96"/>
      <c r="I83" s="93"/>
      <c r="J83" s="94"/>
      <c r="K83" s="313">
        <v>0.05</v>
      </c>
      <c r="L83" s="851">
        <f>N77*K83</f>
        <v>15059.598650075519</v>
      </c>
      <c r="M83" s="852"/>
      <c r="N83" s="57"/>
    </row>
    <row r="84" spans="1:14" ht="15" thickBot="1">
      <c r="B84" s="97" t="s">
        <v>1058</v>
      </c>
      <c r="C84" s="98"/>
      <c r="D84" s="98"/>
      <c r="E84" s="98"/>
      <c r="F84" s="98"/>
      <c r="G84" s="98"/>
      <c r="H84" s="98"/>
      <c r="I84" s="99"/>
      <c r="J84" s="100"/>
      <c r="K84" s="314">
        <v>0.05</v>
      </c>
      <c r="L84" s="853">
        <f>N77*K84</f>
        <v>15059.598650075519</v>
      </c>
      <c r="M84" s="854"/>
      <c r="N84" s="57"/>
    </row>
    <row r="85" spans="1:14" ht="15" thickBot="1">
      <c r="B85" s="816" t="s">
        <v>1037</v>
      </c>
      <c r="C85" s="817"/>
      <c r="D85" s="817"/>
      <c r="E85" s="817"/>
      <c r="F85" s="817"/>
      <c r="G85" s="817"/>
      <c r="H85" s="817"/>
      <c r="I85" s="817"/>
      <c r="J85" s="817"/>
      <c r="K85" s="817"/>
      <c r="L85" s="817"/>
      <c r="M85" s="818"/>
      <c r="N85" s="58">
        <f>L82+L83+L84</f>
        <v>90357.591900453117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391549.56490196346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310</v>
      </c>
      <c r="B36" s="865" t="str">
        <f>VLOOKUP(A36,EQUIPOS!A6:D154,3,FALSE)</f>
        <v>Retroexcavadora A25C</v>
      </c>
      <c r="C36" s="866"/>
      <c r="D36" s="866"/>
      <c r="E36" s="866"/>
      <c r="F36" s="866"/>
      <c r="G36" s="866"/>
      <c r="H36" s="867"/>
      <c r="I36" s="276"/>
      <c r="J36" s="277"/>
      <c r="K36" s="278">
        <f>VLOOKUP(A36,EQUIPOS!A6:D163,4,FALSE)</f>
        <v>112297.1986699558</v>
      </c>
      <c r="L36" s="279"/>
      <c r="M36" s="345">
        <v>3</v>
      </c>
      <c r="N36" s="281">
        <f>K36/M36</f>
        <v>37432.399556651937</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38709.079686804434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 ca="1">VLOOKUP(A48,MATERIALES!A4:D640,2,FALSE)</f>
        <v>m3</v>
      </c>
      <c r="K48" s="291">
        <v>0.02</v>
      </c>
      <c r="L48" s="276"/>
      <c r="M48" s="411">
        <f>VLOOKUP(A48,MATERIALES!A5:D396,4,FALSE)</f>
        <v>255827.62758358353</v>
      </c>
      <c r="N48" s="281">
        <f>K48*M48</f>
        <v>5116.5525516716707</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23010.507022492489</v>
      </c>
      <c r="N49" s="281">
        <f>K49*M49</f>
        <v>10584.833230346545</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472008.19081821106</v>
      </c>
      <c r="N50" s="281">
        <f>K50*M50</f>
        <v>472008.19081821106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487709.57660022925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3">
        <f>VLOOKUP(A58,TRANSPORTE!A1:D117,4,FALSE)</f>
        <v>2.9056347965060447</v>
      </c>
      <c r="M58" s="904"/>
      <c r="N58" s="296">
        <f>K58*L58</f>
        <v>0.81357774302169261</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3">
        <f>VLOOKUP(A59,TRANSPORTE!A1:D117,4,FALSE)</f>
        <v>1313</v>
      </c>
      <c r="M59" s="904"/>
      <c r="N59" s="296">
        <f>K59*L59</f>
        <v>603.98</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604.79357774302173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12766.801301525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539790.25116630166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107958.05023326034</v>
      </c>
      <c r="M82" s="852"/>
      <c r="N82" s="57"/>
    </row>
    <row r="83" spans="1:14">
      <c r="B83" s="95" t="s">
        <v>1057</v>
      </c>
      <c r="C83" s="96"/>
      <c r="D83" s="96"/>
      <c r="E83" s="96"/>
      <c r="F83" s="96"/>
      <c r="G83" s="96"/>
      <c r="H83" s="96"/>
      <c r="I83" s="93"/>
      <c r="J83" s="94"/>
      <c r="K83" s="313">
        <v>0.05</v>
      </c>
      <c r="L83" s="851">
        <f>N77*K83</f>
        <v>26989.512558315084</v>
      </c>
      <c r="M83" s="852"/>
      <c r="N83" s="57"/>
    </row>
    <row r="84" spans="1:14" ht="15" thickBot="1">
      <c r="B84" s="97" t="s">
        <v>1058</v>
      </c>
      <c r="C84" s="98"/>
      <c r="D84" s="98"/>
      <c r="E84" s="98"/>
      <c r="F84" s="98"/>
      <c r="G84" s="98"/>
      <c r="H84" s="98"/>
      <c r="I84" s="99"/>
      <c r="J84" s="100"/>
      <c r="K84" s="314">
        <v>0.05</v>
      </c>
      <c r="L84" s="853">
        <f>N77*K84</f>
        <v>26989.512558315084</v>
      </c>
      <c r="M84" s="854"/>
      <c r="N84" s="57"/>
    </row>
    <row r="85" spans="1:14" ht="15" thickBot="1">
      <c r="B85" s="816" t="s">
        <v>1037</v>
      </c>
      <c r="C85" s="817"/>
      <c r="D85" s="817"/>
      <c r="E85" s="817"/>
      <c r="F85" s="817"/>
      <c r="G85" s="817"/>
      <c r="H85" s="817"/>
      <c r="I85" s="817"/>
      <c r="J85" s="817"/>
      <c r="K85" s="817"/>
      <c r="L85" s="817"/>
      <c r="M85" s="818"/>
      <c r="N85" s="58">
        <f>L82+L83+L84</f>
        <v>161937.07534989051</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701727.32651619217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topLeftCell="A25"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8350.1332182410424</v>
      </c>
      <c r="L36" s="279"/>
      <c r="M36" s="345">
        <v>0.5</v>
      </c>
      <c r="N36" s="281">
        <f>K36/M36</f>
        <v>16700.266436482085</v>
      </c>
    </row>
    <row r="37" spans="1:14">
      <c r="A37" s="119" t="s">
        <v>320</v>
      </c>
      <c r="B37" s="865" t="str">
        <f>VLOOKUP(A37,EQUIPOS!A7:D154,3,FALSE)</f>
        <v>Retroexcavadora sobre llantas, motor 62HP, Profundidad de excavación de 5.41 metros.</v>
      </c>
      <c r="C37" s="866"/>
      <c r="D37" s="866"/>
      <c r="E37" s="866"/>
      <c r="F37" s="866"/>
      <c r="G37" s="866"/>
      <c r="H37" s="867"/>
      <c r="I37" s="430"/>
      <c r="J37" s="431"/>
      <c r="K37" s="278">
        <f>VLOOKUP(A37,EQUIPOS!A7:D164,4,FALSE)</f>
        <v>84335.177356690721</v>
      </c>
      <c r="L37" s="344"/>
      <c r="M37" s="345">
        <v>1.5</v>
      </c>
      <c r="N37" s="281">
        <f>K37/M37</f>
        <v>56223.451571127145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75477.078267914228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562</v>
      </c>
      <c r="B48" s="49" t="str">
        <f>VLOOKUP(A48,MATERIALES!A5:D373,3,FALSE)</f>
        <v>Material para solado y atraque</v>
      </c>
      <c r="C48" s="290"/>
      <c r="D48" s="290"/>
      <c r="E48" s="290"/>
      <c r="F48" s="290"/>
      <c r="G48" s="290"/>
      <c r="H48" s="290"/>
      <c r="I48" s="290"/>
      <c r="J48" s="320" t="str">
        <f ca="1">VLOOKUP(A48,MATERIALES!A4:D640,2,FALSE)</f>
        <v>m3</v>
      </c>
      <c r="K48" s="291">
        <v>0.57999999999999996</v>
      </c>
      <c r="L48" s="276"/>
      <c r="M48" s="411">
        <f>VLOOKUP(A48,MATERIALES!A5:D396,4,FALSE)</f>
        <v>23010.507022492489</v>
      </c>
      <c r="N48" s="281">
        <f>K48*M48</f>
        <v>13346.094073045642</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118536.37215745756</v>
      </c>
      <c r="N49" s="281">
        <f>K49*M49</f>
        <v>118536.37215745756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131882.4662305032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3">
        <f>VLOOKUP(A58,TRANSPORTE!A1:D117,4,FALSE)</f>
        <v>704.62651027076754</v>
      </c>
      <c r="M58" s="904"/>
      <c r="N58" s="296">
        <f>K58*L58</f>
        <v>704.62651027076754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3">
        <f>VLOOKUP(A59,TRANSPORTE!A1:D117,4,FALSE)</f>
        <v>1313</v>
      </c>
      <c r="M59" s="904"/>
      <c r="N59" s="296">
        <f>K59*L59</f>
        <v>761.54</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f>
        <v>1466.1665102707675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25533.60260305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234359.31361173818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46871.862722347636</v>
      </c>
      <c r="M82" s="852"/>
      <c r="N82" s="57"/>
    </row>
    <row r="83" spans="1:14">
      <c r="B83" s="95" t="s">
        <v>1057</v>
      </c>
      <c r="C83" s="96"/>
      <c r="D83" s="96"/>
      <c r="E83" s="96"/>
      <c r="F83" s="96"/>
      <c r="G83" s="96"/>
      <c r="H83" s="96"/>
      <c r="I83" s="93"/>
      <c r="J83" s="94"/>
      <c r="K83" s="313">
        <v>0.05</v>
      </c>
      <c r="L83" s="851">
        <f>N77*K83</f>
        <v>11717.965680586909</v>
      </c>
      <c r="M83" s="852"/>
      <c r="N83" s="57"/>
    </row>
    <row r="84" spans="1:14" ht="15" thickBot="1">
      <c r="B84" s="97" t="s">
        <v>1058</v>
      </c>
      <c r="C84" s="98"/>
      <c r="D84" s="98"/>
      <c r="E84" s="98"/>
      <c r="F84" s="98"/>
      <c r="G84" s="98"/>
      <c r="H84" s="98"/>
      <c r="I84" s="99"/>
      <c r="J84" s="100"/>
      <c r="K84" s="314">
        <v>0.05</v>
      </c>
      <c r="L84" s="853">
        <f>N77*K84</f>
        <v>11717.965680586909</v>
      </c>
      <c r="M84" s="854"/>
      <c r="N84" s="57"/>
    </row>
    <row r="85" spans="1:14" ht="15" thickBot="1">
      <c r="B85" s="816" t="s">
        <v>1037</v>
      </c>
      <c r="C85" s="817"/>
      <c r="D85" s="817"/>
      <c r="E85" s="817"/>
      <c r="F85" s="817"/>
      <c r="G85" s="817"/>
      <c r="H85" s="817"/>
      <c r="I85" s="817"/>
      <c r="J85" s="817"/>
      <c r="K85" s="817"/>
      <c r="L85" s="817"/>
      <c r="M85" s="818"/>
      <c r="N85" s="58">
        <f>L82+L83+L84</f>
        <v>70307.794083521454</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304667.10769525962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5"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8350.1332182410424</v>
      </c>
      <c r="L36" s="279"/>
      <c r="M36" s="345">
        <v>0.5</v>
      </c>
      <c r="N36" s="281">
        <f>K36/M36</f>
        <v>16700.266436482085</v>
      </c>
    </row>
    <row r="37" spans="1:14">
      <c r="A37" s="119" t="s">
        <v>303</v>
      </c>
      <c r="B37" s="865" t="str">
        <f>VLOOKUP(A37,EQUIPOS!A7:D154,3,FALSE)</f>
        <v>Retrocargador, pala de 1,1 m3 de capacidad, profundidad de excavación de 4.400 mm y una altura de 5.680 mm</v>
      </c>
      <c r="C37" s="866"/>
      <c r="D37" s="866"/>
      <c r="E37" s="866"/>
      <c r="F37" s="866"/>
      <c r="G37" s="866"/>
      <c r="H37" s="867"/>
      <c r="I37" s="430"/>
      <c r="J37" s="431"/>
      <c r="K37" s="278">
        <f>VLOOKUP(A37,EQUIPOS!A7:D164,4,FALSE)</f>
        <v>114422.88335273202</v>
      </c>
      <c r="L37" s="344"/>
      <c r="M37" s="345">
        <v>1.5</v>
      </c>
      <c r="N37" s="281">
        <f>K37/M37</f>
        <v>76281.922235154678</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2553.3602603050003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95535.548931941754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562</v>
      </c>
      <c r="B48" s="49" t="str">
        <f>VLOOKUP(A48,MATERIALES!A5:D373,3,FALSE)</f>
        <v>Material para solado y atraque</v>
      </c>
      <c r="C48" s="290"/>
      <c r="D48" s="290"/>
      <c r="E48" s="290"/>
      <c r="F48" s="290"/>
      <c r="G48" s="290"/>
      <c r="H48" s="290"/>
      <c r="I48" s="290"/>
      <c r="J48" s="320" t="str">
        <f ca="1">VLOOKUP(A48,MATERIALES!A4:D640,2,FALSE)</f>
        <v>m3</v>
      </c>
      <c r="K48" s="291">
        <v>0.57999999999999996</v>
      </c>
      <c r="L48" s="276"/>
      <c r="M48" s="411">
        <f>VLOOKUP(A48,MATERIALES!A5:D396,4,FALSE)</f>
        <v>23010.507022492489</v>
      </c>
      <c r="N48" s="281">
        <f>K48*M48</f>
        <v>13346.094073045642</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118536.37215745756</v>
      </c>
      <c r="N49" s="281">
        <f>K49*M49</f>
        <v>118536.37215745756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131882.4662305032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3">
        <f>VLOOKUP(A58,TRANSPORTE!A1:D117,4,FALSE)</f>
        <v>704.62651027076754</v>
      </c>
      <c r="M58" s="904"/>
      <c r="N58" s="296">
        <f>K58*L58</f>
        <v>704.62651027076754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3">
        <f>VLOOKUP(A59,TRANSPORTE!A1:D117,4,FALSE)</f>
        <v>1313</v>
      </c>
      <c r="M59" s="904"/>
      <c r="N59" s="296">
        <f>K59*L59</f>
        <v>761.54</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1466.1665102707675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25533.60260305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254417.78427576573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50883.556855153147</v>
      </c>
      <c r="M82" s="852"/>
      <c r="N82" s="57"/>
    </row>
    <row r="83" spans="1:14">
      <c r="B83" s="95" t="s">
        <v>1057</v>
      </c>
      <c r="C83" s="96"/>
      <c r="D83" s="96"/>
      <c r="E83" s="96"/>
      <c r="F83" s="96"/>
      <c r="G83" s="96"/>
      <c r="H83" s="96"/>
      <c r="I83" s="93"/>
      <c r="J83" s="94"/>
      <c r="K83" s="313">
        <v>0.05</v>
      </c>
      <c r="L83" s="851">
        <f>N77*K83</f>
        <v>12720.889213788287</v>
      </c>
      <c r="M83" s="852"/>
      <c r="N83" s="57"/>
    </row>
    <row r="84" spans="1:14" ht="15" thickBot="1">
      <c r="B84" s="97" t="s">
        <v>1058</v>
      </c>
      <c r="C84" s="98"/>
      <c r="D84" s="98"/>
      <c r="E84" s="98"/>
      <c r="F84" s="98"/>
      <c r="G84" s="98"/>
      <c r="H84" s="98"/>
      <c r="I84" s="99"/>
      <c r="J84" s="100"/>
      <c r="K84" s="314">
        <v>0.05</v>
      </c>
      <c r="L84" s="853">
        <f>N77*K84</f>
        <v>12720.889213788287</v>
      </c>
      <c r="M84" s="854"/>
      <c r="N84" s="57"/>
    </row>
    <row r="85" spans="1:14" ht="15" thickBot="1">
      <c r="B85" s="816" t="s">
        <v>1037</v>
      </c>
      <c r="C85" s="817"/>
      <c r="D85" s="817"/>
      <c r="E85" s="817"/>
      <c r="F85" s="817"/>
      <c r="G85" s="817"/>
      <c r="H85" s="817"/>
      <c r="I85" s="817"/>
      <c r="J85" s="817"/>
      <c r="K85" s="817"/>
      <c r="L85" s="817"/>
      <c r="M85" s="818"/>
      <c r="N85" s="58">
        <f>L82+L83+L84</f>
        <v>76325.33528272972</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330743.11955849547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127.66801301525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773</v>
      </c>
      <c r="B48" s="49" t="str">
        <f>VLOOKUP(A48,MATERIALES!A5:D373,3,FALSE)</f>
        <v>Tubería de Plástico</v>
      </c>
      <c r="C48" s="290"/>
      <c r="D48" s="290"/>
      <c r="E48" s="290"/>
      <c r="F48" s="290"/>
      <c r="G48" s="290"/>
      <c r="H48" s="290"/>
      <c r="I48" s="277"/>
      <c r="J48" s="233" t="str">
        <f ca="1">VLOOKUP(A48,MATERIALES!A4:D640,2,FALSE)</f>
        <v>m</v>
      </c>
      <c r="K48" s="291">
        <v>1</v>
      </c>
      <c r="L48" s="276"/>
      <c r="M48" s="411">
        <f>VLOOKUP(A48,MATERIALES!A5:D396,4,FALSE)</f>
        <v>10312.51614988103</v>
      </c>
      <c r="N48" s="281">
        <f>K48*M48</f>
        <v>10312.51614988103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10312.51614988103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2553.3602603049999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12993.544423201281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2598.7088846402567</v>
      </c>
      <c r="M82" s="852"/>
      <c r="N82" s="57"/>
    </row>
    <row r="83" spans="1:14">
      <c r="B83" s="95" t="s">
        <v>1057</v>
      </c>
      <c r="C83" s="96"/>
      <c r="D83" s="96"/>
      <c r="E83" s="96"/>
      <c r="F83" s="96"/>
      <c r="G83" s="96"/>
      <c r="H83" s="96"/>
      <c r="I83" s="93"/>
      <c r="J83" s="94"/>
      <c r="K83" s="313">
        <v>0.05</v>
      </c>
      <c r="L83" s="851">
        <f>N77*K83</f>
        <v>649.67722116006416</v>
      </c>
      <c r="M83" s="852"/>
      <c r="N83" s="57"/>
    </row>
    <row r="84" spans="1:14" ht="15" thickBot="1">
      <c r="B84" s="97" t="s">
        <v>1058</v>
      </c>
      <c r="C84" s="98"/>
      <c r="D84" s="98"/>
      <c r="E84" s="98"/>
      <c r="F84" s="98"/>
      <c r="G84" s="98"/>
      <c r="H84" s="98"/>
      <c r="I84" s="99"/>
      <c r="J84" s="100"/>
      <c r="K84" s="314">
        <v>0.05</v>
      </c>
      <c r="L84" s="853">
        <f>N77*K84</f>
        <v>649.67722116006416</v>
      </c>
      <c r="M84" s="854"/>
      <c r="N84" s="57"/>
    </row>
    <row r="85" spans="1:14" ht="15" thickBot="1">
      <c r="B85" s="816" t="s">
        <v>1037</v>
      </c>
      <c r="C85" s="817"/>
      <c r="D85" s="817"/>
      <c r="E85" s="817"/>
      <c r="F85" s="817"/>
      <c r="G85" s="817"/>
      <c r="H85" s="817"/>
      <c r="I85" s="817"/>
      <c r="J85" s="817"/>
      <c r="K85" s="817"/>
      <c r="L85" s="817"/>
      <c r="M85" s="818"/>
      <c r="N85" s="58">
        <f>L82+L83+L84</f>
        <v>3898.063326960385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16891.607750161667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topLeftCell="A28"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30" customHeight="1" thickBot="1">
      <c r="A31" t="s">
        <v>1929</v>
      </c>
      <c r="B31" s="86" t="s">
        <v>1216</v>
      </c>
      <c r="C31" s="983" t="s">
        <v>2243</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4966.9184888601867</v>
      </c>
      <c r="N49" s="281">
        <f>K49*M49</f>
        <v>5711.9562621892146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250879.23697839439</v>
      </c>
      <c r="N50" s="281">
        <f>K50*M50</f>
        <v>30105.508437407327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4982.9753374233123</v>
      </c>
      <c r="N51" s="281">
        <f>K51*M51</f>
        <v>9965.9506748466247</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92507.836398388303</v>
      </c>
      <c r="N52" s="281">
        <f>K52*M52</f>
        <v>46253.918199194151</v>
      </c>
    </row>
    <row r="53" spans="1:14" ht="15" thickBot="1">
      <c r="B53" s="816" t="s">
        <v>1037</v>
      </c>
      <c r="C53" s="817"/>
      <c r="D53" s="817"/>
      <c r="E53" s="817"/>
      <c r="F53" s="817"/>
      <c r="G53" s="817"/>
      <c r="H53" s="817"/>
      <c r="I53" s="817"/>
      <c r="J53" s="817"/>
      <c r="K53" s="817"/>
      <c r="L53" s="817"/>
      <c r="M53" s="818"/>
      <c r="N53" s="403">
        <f>SUM(N48:N52)</f>
        <v>139850.56397540509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1313</v>
      </c>
      <c r="M58" s="904"/>
      <c r="N58" s="296">
        <f>K58*L58</f>
        <v>1444.3000000000002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1444.3000000000002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181510.28807520884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36302.057615041769</v>
      </c>
      <c r="M82" s="852"/>
      <c r="N82" s="57"/>
    </row>
    <row r="83" spans="1:14">
      <c r="B83" s="95" t="s">
        <v>1057</v>
      </c>
      <c r="C83" s="96"/>
      <c r="D83" s="96"/>
      <c r="E83" s="96"/>
      <c r="F83" s="96"/>
      <c r="G83" s="96"/>
      <c r="H83" s="96"/>
      <c r="I83" s="93"/>
      <c r="J83" s="94"/>
      <c r="K83" s="313">
        <v>0.05</v>
      </c>
      <c r="L83" s="851">
        <f>N77*K83</f>
        <v>9075.5144037604423</v>
      </c>
      <c r="M83" s="852"/>
      <c r="N83" s="57"/>
    </row>
    <row r="84" spans="1:14" ht="15" thickBot="1">
      <c r="B84" s="97" t="s">
        <v>1058</v>
      </c>
      <c r="C84" s="98"/>
      <c r="D84" s="98"/>
      <c r="E84" s="98"/>
      <c r="F84" s="98"/>
      <c r="G84" s="98"/>
      <c r="H84" s="98"/>
      <c r="I84" s="99"/>
      <c r="J84" s="100"/>
      <c r="K84" s="314">
        <v>0.05</v>
      </c>
      <c r="L84" s="853">
        <f>N77*K84</f>
        <v>9075.5144037604423</v>
      </c>
      <c r="M84" s="854"/>
      <c r="N84" s="57"/>
    </row>
    <row r="85" spans="1:14" ht="15" thickBot="1">
      <c r="B85" s="816" t="s">
        <v>1037</v>
      </c>
      <c r="C85" s="817"/>
      <c r="D85" s="817"/>
      <c r="E85" s="817"/>
      <c r="F85" s="817"/>
      <c r="G85" s="817"/>
      <c r="H85" s="817"/>
      <c r="I85" s="817"/>
      <c r="J85" s="817"/>
      <c r="K85" s="817"/>
      <c r="L85" s="817"/>
      <c r="M85" s="818"/>
      <c r="N85" s="58">
        <f>L82+L83+L84</f>
        <v>54453.08642256265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235963.3744977715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7" customHeight="1" thickBot="1">
      <c r="A31" t="s">
        <v>1929</v>
      </c>
      <c r="B31" s="86" t="s">
        <v>1217</v>
      </c>
      <c r="C31" s="983" t="s">
        <v>2244</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4966.9184888601867</v>
      </c>
      <c r="N49" s="281">
        <f>K49*M49</f>
        <v>5711.9562621892146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250879.23697839439</v>
      </c>
      <c r="N50" s="281">
        <f>K50*M50</f>
        <v>30105.508437407327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4982.9753374233123</v>
      </c>
      <c r="N51" s="281">
        <f>K51*M51</f>
        <v>9965.9506748466247</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134806.87779657732</v>
      </c>
      <c r="N52" s="281">
        <f>K52*M52</f>
        <v>67403.438898288659</v>
      </c>
    </row>
    <row r="53" spans="1:14" ht="15" thickBot="1">
      <c r="B53" s="816" t="s">
        <v>1037</v>
      </c>
      <c r="C53" s="817"/>
      <c r="D53" s="817"/>
      <c r="E53" s="817"/>
      <c r="F53" s="817"/>
      <c r="G53" s="817"/>
      <c r="H53" s="817"/>
      <c r="I53" s="817"/>
      <c r="J53" s="817"/>
      <c r="K53" s="817"/>
      <c r="L53" s="817"/>
      <c r="M53" s="818"/>
      <c r="N53" s="403">
        <f>SUM(N48:N52)</f>
        <v>161000.08467449958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1313</v>
      </c>
      <c r="M58" s="904"/>
      <c r="N58" s="296">
        <f>K58*L58</f>
        <v>1444.3000000000002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1444.3000000000002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202659.8087743033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40531.961754860662</v>
      </c>
      <c r="M82" s="852"/>
      <c r="N82" s="57"/>
    </row>
    <row r="83" spans="1:14">
      <c r="B83" s="95" t="s">
        <v>1057</v>
      </c>
      <c r="C83" s="96"/>
      <c r="D83" s="96"/>
      <c r="E83" s="96"/>
      <c r="F83" s="96"/>
      <c r="G83" s="96"/>
      <c r="H83" s="96"/>
      <c r="I83" s="93"/>
      <c r="J83" s="94"/>
      <c r="K83" s="313">
        <v>0.05</v>
      </c>
      <c r="L83" s="851">
        <f>N77*K83</f>
        <v>10132.990438715166</v>
      </c>
      <c r="M83" s="852"/>
      <c r="N83" s="57"/>
    </row>
    <row r="84" spans="1:14" ht="15" thickBot="1">
      <c r="B84" s="97" t="s">
        <v>1058</v>
      </c>
      <c r="C84" s="98"/>
      <c r="D84" s="98"/>
      <c r="E84" s="98"/>
      <c r="F84" s="98"/>
      <c r="G84" s="98"/>
      <c r="H84" s="98"/>
      <c r="I84" s="99"/>
      <c r="J84" s="100"/>
      <c r="K84" s="314">
        <v>0.05</v>
      </c>
      <c r="L84" s="853">
        <f>N77*K84</f>
        <v>10132.990438715166</v>
      </c>
      <c r="M84" s="854"/>
      <c r="N84" s="57"/>
    </row>
    <row r="85" spans="1:14" ht="15" thickBot="1">
      <c r="B85" s="816" t="s">
        <v>1037</v>
      </c>
      <c r="C85" s="817"/>
      <c r="D85" s="817"/>
      <c r="E85" s="817"/>
      <c r="F85" s="817"/>
      <c r="G85" s="817"/>
      <c r="H85" s="817"/>
      <c r="I85" s="817"/>
      <c r="J85" s="817"/>
      <c r="K85" s="817"/>
      <c r="L85" s="817"/>
      <c r="M85" s="818"/>
      <c r="N85" s="58">
        <f>L82+L83+L84</f>
        <v>60797.942632290986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263457.7514065943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28"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7" customHeight="1" thickBot="1">
      <c r="A31" t="s">
        <v>1929</v>
      </c>
      <c r="B31" s="86" t="s">
        <v>1764</v>
      </c>
      <c r="C31" s="983" t="s">
        <v>2245</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4966.9184888601867</v>
      </c>
      <c r="N49" s="281">
        <f>K49*M49</f>
        <v>5711.9562621892146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250879.23697839439</v>
      </c>
      <c r="N50" s="281">
        <f>K50*M50</f>
        <v>30105.508437407327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4982.9753374233123</v>
      </c>
      <c r="N51" s="281">
        <f>K51*M51</f>
        <v>9965.9506748466247</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148108.37114627057</v>
      </c>
      <c r="N52" s="281">
        <f>K52*M52</f>
        <v>74054.185573135284</v>
      </c>
    </row>
    <row r="53" spans="1:14" ht="15" thickBot="1">
      <c r="B53" s="816" t="s">
        <v>1037</v>
      </c>
      <c r="C53" s="817"/>
      <c r="D53" s="817"/>
      <c r="E53" s="817"/>
      <c r="F53" s="817"/>
      <c r="G53" s="817"/>
      <c r="H53" s="817"/>
      <c r="I53" s="817"/>
      <c r="J53" s="817"/>
      <c r="K53" s="817"/>
      <c r="L53" s="817"/>
      <c r="M53" s="818"/>
      <c r="N53" s="403">
        <f>SUM(N48:N52)</f>
        <v>167650.8313493462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1313</v>
      </c>
      <c r="M58" s="904"/>
      <c r="N58" s="296">
        <f>K58*L58</f>
        <v>1444.3000000000002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1444.3000000000002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209310.55544914992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41862.111089829988</v>
      </c>
      <c r="M82" s="852"/>
      <c r="N82" s="57"/>
    </row>
    <row r="83" spans="1:14">
      <c r="B83" s="95" t="s">
        <v>1057</v>
      </c>
      <c r="C83" s="96"/>
      <c r="D83" s="96"/>
      <c r="E83" s="96"/>
      <c r="F83" s="96"/>
      <c r="G83" s="96"/>
      <c r="H83" s="96"/>
      <c r="I83" s="93"/>
      <c r="J83" s="94"/>
      <c r="K83" s="313">
        <v>0.05</v>
      </c>
      <c r="L83" s="851">
        <f>N77*K83</f>
        <v>10465.527772457497</v>
      </c>
      <c r="M83" s="852"/>
      <c r="N83" s="57"/>
    </row>
    <row r="84" spans="1:14" ht="15" thickBot="1">
      <c r="B84" s="97" t="s">
        <v>1058</v>
      </c>
      <c r="C84" s="98"/>
      <c r="D84" s="98"/>
      <c r="E84" s="98"/>
      <c r="F84" s="98"/>
      <c r="G84" s="98"/>
      <c r="H84" s="98"/>
      <c r="I84" s="99"/>
      <c r="J84" s="100"/>
      <c r="K84" s="314">
        <v>0.05</v>
      </c>
      <c r="L84" s="853">
        <f>N77*K84</f>
        <v>10465.527772457497</v>
      </c>
      <c r="M84" s="854"/>
      <c r="N84" s="57"/>
    </row>
    <row r="85" spans="1:14" ht="15" thickBot="1">
      <c r="B85" s="816" t="s">
        <v>1037</v>
      </c>
      <c r="C85" s="817"/>
      <c r="D85" s="817"/>
      <c r="E85" s="817"/>
      <c r="F85" s="817"/>
      <c r="G85" s="817"/>
      <c r="H85" s="817"/>
      <c r="I85" s="817"/>
      <c r="J85" s="817"/>
      <c r="K85" s="817"/>
      <c r="L85" s="817"/>
      <c r="M85" s="818"/>
      <c r="N85" s="58">
        <f>L82+L83+L84</f>
        <v>62793.166634744986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272103.72208389489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topLeftCell="A25"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981" t="s">
        <v>1028</v>
      </c>
      <c r="D30" s="982"/>
      <c r="E30" s="982"/>
      <c r="F30" s="982"/>
      <c r="G30" s="982"/>
      <c r="H30" s="982"/>
      <c r="I30" s="982"/>
      <c r="J30" s="463"/>
      <c r="K30" s="316"/>
      <c r="L30" s="792" t="s">
        <v>1029</v>
      </c>
      <c r="M30" s="793"/>
      <c r="N30" s="77" t="s">
        <v>1030</v>
      </c>
    </row>
    <row r="31" spans="1:14" ht="28.5" customHeight="1" thickBot="1">
      <c r="A31" t="s">
        <v>1929</v>
      </c>
      <c r="B31" s="86" t="s">
        <v>1765</v>
      </c>
      <c r="C31" s="983" t="s">
        <v>2246</v>
      </c>
      <c r="D31" s="984"/>
      <c r="E31" s="984"/>
      <c r="F31" s="984"/>
      <c r="G31" s="984"/>
      <c r="H31" s="984"/>
      <c r="I31" s="984"/>
      <c r="J31" s="984"/>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4966.9184888601867</v>
      </c>
      <c r="N49" s="281">
        <f>K49*M49</f>
        <v>5711.9562621892146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250879.23697839439</v>
      </c>
      <c r="N50" s="281">
        <f>K50*M50</f>
        <v>30105.508437407327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4982.9753374233123</v>
      </c>
      <c r="N51" s="281">
        <f>K51*M51</f>
        <v>9965.9506748466247</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148108.37114627057</v>
      </c>
      <c r="N52" s="281">
        <f>K52*M52</f>
        <v>74054.185573135284</v>
      </c>
    </row>
    <row r="53" spans="1:14" ht="15" thickBot="1">
      <c r="B53" s="816" t="s">
        <v>1037</v>
      </c>
      <c r="C53" s="817"/>
      <c r="D53" s="817"/>
      <c r="E53" s="817"/>
      <c r="F53" s="817"/>
      <c r="G53" s="817"/>
      <c r="H53" s="817"/>
      <c r="I53" s="817"/>
      <c r="J53" s="817"/>
      <c r="K53" s="817"/>
      <c r="L53" s="817"/>
      <c r="M53" s="818"/>
      <c r="N53" s="403">
        <f>SUM(N48:N52)</f>
        <v>167650.8313493462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3">
        <f>VLOOKUP(A58,TRANSPORTE!A1:D117,4,FALSE)</f>
        <v>1313</v>
      </c>
      <c r="M58" s="904"/>
      <c r="N58" s="296">
        <f>K58*L58</f>
        <v>1444.3000000000002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1444.3000000000002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38300.403904574996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209310.55544914992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41862.111089829988</v>
      </c>
      <c r="M82" s="852"/>
      <c r="N82" s="57"/>
    </row>
    <row r="83" spans="1:14">
      <c r="B83" s="95" t="s">
        <v>1057</v>
      </c>
      <c r="C83" s="96"/>
      <c r="D83" s="96"/>
      <c r="E83" s="96"/>
      <c r="F83" s="96"/>
      <c r="G83" s="96"/>
      <c r="H83" s="96"/>
      <c r="I83" s="93"/>
      <c r="J83" s="94"/>
      <c r="K83" s="313">
        <v>0.05</v>
      </c>
      <c r="L83" s="851">
        <f>N77*K83</f>
        <v>10465.527772457497</v>
      </c>
      <c r="M83" s="852"/>
      <c r="N83" s="57"/>
    </row>
    <row r="84" spans="1:14" ht="15" thickBot="1">
      <c r="B84" s="97" t="s">
        <v>1058</v>
      </c>
      <c r="C84" s="98"/>
      <c r="D84" s="98"/>
      <c r="E84" s="98"/>
      <c r="F84" s="98"/>
      <c r="G84" s="98"/>
      <c r="H84" s="98"/>
      <c r="I84" s="99"/>
      <c r="J84" s="100"/>
      <c r="K84" s="314">
        <v>0.05</v>
      </c>
      <c r="L84" s="853">
        <f>N77*K84</f>
        <v>10465.527772457497</v>
      </c>
      <c r="M84" s="854"/>
      <c r="N84" s="57"/>
    </row>
    <row r="85" spans="1:14" ht="15" thickBot="1">
      <c r="B85" s="816" t="s">
        <v>1037</v>
      </c>
      <c r="C85" s="817"/>
      <c r="D85" s="817"/>
      <c r="E85" s="817"/>
      <c r="F85" s="817"/>
      <c r="G85" s="817"/>
      <c r="H85" s="817"/>
      <c r="I85" s="817"/>
      <c r="J85" s="817"/>
      <c r="K85" s="817"/>
      <c r="L85" s="817"/>
      <c r="M85" s="818"/>
      <c r="N85" s="58">
        <f>L82+L83+L84</f>
        <v>62793.166634744986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272103.72208389489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topLeftCell="A22"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257</v>
      </c>
      <c r="B36" s="865" t="str">
        <f>VLOOKUP(A36,EQUIPOS!A6:D154,3,FALSE)</f>
        <v>Mezcladora de concreto 1 bulto</v>
      </c>
      <c r="C36" s="866"/>
      <c r="D36" s="866"/>
      <c r="E36" s="866"/>
      <c r="F36" s="866"/>
      <c r="G36" s="866"/>
      <c r="H36" s="867"/>
      <c r="I36" s="276"/>
      <c r="J36" s="277"/>
      <c r="K36" s="278">
        <f>VLOOKUP(A36,EQUIPOS!A6:D163,4,FALSE)</f>
        <v>6684.3028349809674</v>
      </c>
      <c r="L36" s="279"/>
      <c r="M36" s="345">
        <v>1</v>
      </c>
      <c r="N36" s="281">
        <f>K36*M36</f>
        <v>6684.3028349809674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3191.7003253812504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9876.0031603622174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824</v>
      </c>
      <c r="B48" s="49" t="str">
        <f>VLOOKUP(A48,MATERIALES!A5:D373,3,FALSE)</f>
        <v>Agregado para concreto hidráulico</v>
      </c>
      <c r="C48" s="290"/>
      <c r="D48" s="290"/>
      <c r="E48" s="290"/>
      <c r="F48" s="290"/>
      <c r="G48" s="290"/>
      <c r="H48" s="290"/>
      <c r="I48" s="290"/>
      <c r="J48" s="320" t="str">
        <f ca="1">VLOOKUP(A48,MATERIALES!A4:D640,2,FALSE)</f>
        <v>m3</v>
      </c>
      <c r="K48" s="291">
        <v>0.504</v>
      </c>
      <c r="L48" s="276"/>
      <c r="M48" s="411">
        <f>VLOOKUP(A48,MATERIALES!A5:D396,4,FALSE)</f>
        <v>65602.930946076842</v>
      </c>
      <c r="N48" s="281">
        <f t="shared" ref="N48:N53" si="0">K48*M48</f>
        <v>33063.87719682273</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4982.9753374233123</v>
      </c>
      <c r="N49" s="281">
        <f t="shared" si="0"/>
        <v>9965.9506748466247</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38.168724178170329</v>
      </c>
      <c r="N50" s="281">
        <f t="shared" si="0"/>
        <v>4236.7283837769064</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42489.809524650183</v>
      </c>
      <c r="N51" s="281">
        <f t="shared" si="0"/>
        <v>16995.923809860073</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44960.44647038223</v>
      </c>
      <c r="N52" s="282">
        <f t="shared" si="0"/>
        <v>16995.048765804484</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513.81915402001925</v>
      </c>
      <c r="N53" s="282">
        <f t="shared" si="0"/>
        <v>80155.78802712301</v>
      </c>
    </row>
    <row r="54" spans="1:14">
      <c r="B54" s="329"/>
      <c r="C54" s="326"/>
      <c r="D54" s="326"/>
      <c r="E54" s="326"/>
      <c r="F54" s="326"/>
      <c r="G54" s="326"/>
      <c r="H54" s="326"/>
      <c r="I54" s="326"/>
      <c r="J54" s="320"/>
      <c r="K54" s="50"/>
      <c r="L54" s="327"/>
      <c r="M54" s="435"/>
      <c r="N54" s="282"/>
    </row>
    <row r="55" spans="1:14" ht="15" thickBot="1">
      <c r="B55" s="905" t="s">
        <v>1037</v>
      </c>
      <c r="C55" s="859"/>
      <c r="D55" s="859"/>
      <c r="E55" s="859"/>
      <c r="F55" s="859"/>
      <c r="G55" s="859"/>
      <c r="H55" s="859"/>
      <c r="I55" s="859"/>
      <c r="J55" s="859"/>
      <c r="K55" s="859"/>
      <c r="L55" s="859"/>
      <c r="M55" s="860"/>
      <c r="N55" s="110">
        <f>SUM(N48:N54)</f>
        <v>161413.31685823383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3">
        <f>VLOOKUP(A60,TRANSPORTE!A1:D117,4,FALSE)</f>
        <v>1313</v>
      </c>
      <c r="M60" s="904"/>
      <c r="N60" s="296">
        <f>K60*L60</f>
        <v>525.20000000000005</v>
      </c>
    </row>
    <row r="61" spans="1:14">
      <c r="A61" t="s">
        <v>1313</v>
      </c>
      <c r="B61" s="52" t="str">
        <f>VLOOKUP(A61,TRANSPORTE!A1:D117,3,FALSE)</f>
        <v>Transporte de arena</v>
      </c>
      <c r="C61" s="53"/>
      <c r="D61" s="53"/>
      <c r="E61" s="53"/>
      <c r="F61" s="53"/>
      <c r="G61" s="53"/>
      <c r="H61" s="320" t="s">
        <v>339</v>
      </c>
      <c r="I61" s="288">
        <v>0.378</v>
      </c>
      <c r="J61" s="295">
        <v>1</v>
      </c>
      <c r="K61" s="288">
        <f>I61*J61</f>
        <v>0.378</v>
      </c>
      <c r="L61" s="903">
        <f>VLOOKUP(A61,TRANSPORTE!A1:D117,4,FALSE)</f>
        <v>1313</v>
      </c>
      <c r="M61" s="904"/>
      <c r="N61" s="296">
        <f t="shared" ref="N61:N62" si="1">K61*L61</f>
        <v>496.31400000000002</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3">
        <f>VLOOKUP(A62,TRANSPORTE!A1:D117,4,FALSE)</f>
        <v>1313</v>
      </c>
      <c r="M62" s="904"/>
      <c r="N62" s="296">
        <f t="shared" si="1"/>
        <v>661.75199999999995</v>
      </c>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1683.2660000000001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63834.006507625003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236806.59252622107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47361.318505244213</v>
      </c>
      <c r="M84" s="852"/>
      <c r="N84" s="57"/>
    </row>
    <row r="85" spans="1:14">
      <c r="B85" s="95" t="s">
        <v>1057</v>
      </c>
      <c r="C85" s="96"/>
      <c r="D85" s="96"/>
      <c r="E85" s="96"/>
      <c r="F85" s="96"/>
      <c r="G85" s="96"/>
      <c r="H85" s="96"/>
      <c r="I85" s="93"/>
      <c r="J85" s="94"/>
      <c r="K85" s="313">
        <v>0.05</v>
      </c>
      <c r="L85" s="851">
        <f>N79*K85</f>
        <v>11840.329626311053</v>
      </c>
      <c r="M85" s="852"/>
      <c r="N85" s="57"/>
    </row>
    <row r="86" spans="1:14" ht="15" thickBot="1">
      <c r="B86" s="97" t="s">
        <v>1058</v>
      </c>
      <c r="C86" s="98"/>
      <c r="D86" s="98"/>
      <c r="E86" s="98"/>
      <c r="F86" s="98"/>
      <c r="G86" s="98"/>
      <c r="H86" s="98"/>
      <c r="I86" s="99"/>
      <c r="J86" s="100"/>
      <c r="K86" s="314">
        <v>0.05</v>
      </c>
      <c r="L86" s="853">
        <f>N79*K86</f>
        <v>11840.329626311053</v>
      </c>
      <c r="M86" s="854"/>
      <c r="N86" s="57"/>
    </row>
    <row r="87" spans="1:14" ht="15" thickBot="1">
      <c r="B87" s="816" t="s">
        <v>1037</v>
      </c>
      <c r="C87" s="817"/>
      <c r="D87" s="817"/>
      <c r="E87" s="817"/>
      <c r="F87" s="817"/>
      <c r="G87" s="817"/>
      <c r="H87" s="817"/>
      <c r="I87" s="817"/>
      <c r="J87" s="817"/>
      <c r="K87" s="817"/>
      <c r="L87" s="817"/>
      <c r="M87" s="818"/>
      <c r="N87" s="58">
        <f>L84+L85+L86</f>
        <v>71041.97775786632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307848.57028408739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topLeftCell="A25"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1276.6801301525002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877</v>
      </c>
      <c r="B48" s="49" t="str">
        <f>VLOOKUP(A48,MATERIALES!A5:D373,3,FALSE)</f>
        <v>Cemento Asfaltico 60-70</v>
      </c>
      <c r="C48" s="290"/>
      <c r="D48" s="290"/>
      <c r="E48" s="290"/>
      <c r="F48" s="290"/>
      <c r="G48" s="290"/>
      <c r="H48" s="290"/>
      <c r="I48" s="290"/>
      <c r="J48" s="320" t="str">
        <f ca="1">VLOOKUP(A48,MATERIALES!A4:D640,2,FALSE)</f>
        <v>kg</v>
      </c>
      <c r="K48" s="291">
        <v>0.5</v>
      </c>
      <c r="L48" s="276"/>
      <c r="M48" s="411">
        <f>VLOOKUP(A48,MATERIALES!A5:D396,4,FALSE)</f>
        <v>1682.7577294155633</v>
      </c>
      <c r="N48" s="281">
        <f>K48*M48</f>
        <v>841.37886470778164</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397439.11563448492</v>
      </c>
      <c r="N49" s="281">
        <f>K49*M49</f>
        <v>401413.50679082976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4982.9753374233123</v>
      </c>
      <c r="N50" s="281">
        <f>K50*M50</f>
        <v>1494.8926012269937</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05" t="s">
        <v>1037</v>
      </c>
      <c r="C55" s="859"/>
      <c r="D55" s="859"/>
      <c r="E55" s="859"/>
      <c r="F55" s="859"/>
      <c r="G55" s="859"/>
      <c r="H55" s="859"/>
      <c r="I55" s="859"/>
      <c r="J55" s="859"/>
      <c r="K55" s="859"/>
      <c r="L55" s="859"/>
      <c r="M55" s="860"/>
      <c r="N55" s="110">
        <f>SUM(N48:N54)</f>
        <v>403749.77825676452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3">
        <f>VLOOKUP(A60,TRANSPORTE!A1:D117,4,FALSE)</f>
        <v>1313</v>
      </c>
      <c r="M60" s="904"/>
      <c r="N60" s="296">
        <f>K60*L60</f>
        <v>1326.13</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1326.13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431886.19098996703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86377.238197993414</v>
      </c>
      <c r="M84" s="852"/>
      <c r="N84" s="57"/>
    </row>
    <row r="85" spans="1:14">
      <c r="B85" s="95" t="s">
        <v>1057</v>
      </c>
      <c r="C85" s="96"/>
      <c r="D85" s="96"/>
      <c r="E85" s="96"/>
      <c r="F85" s="96"/>
      <c r="G85" s="96"/>
      <c r="H85" s="96"/>
      <c r="I85" s="93"/>
      <c r="J85" s="94"/>
      <c r="K85" s="313">
        <v>0.05</v>
      </c>
      <c r="L85" s="851">
        <f>N79*K85</f>
        <v>21594.309549498354</v>
      </c>
      <c r="M85" s="852"/>
      <c r="N85" s="57"/>
    </row>
    <row r="86" spans="1:14" ht="15" thickBot="1">
      <c r="B86" s="97" t="s">
        <v>1058</v>
      </c>
      <c r="C86" s="98"/>
      <c r="D86" s="98"/>
      <c r="E86" s="98"/>
      <c r="F86" s="98"/>
      <c r="G86" s="98"/>
      <c r="H86" s="98"/>
      <c r="I86" s="99"/>
      <c r="J86" s="100"/>
      <c r="K86" s="314">
        <v>0.05</v>
      </c>
      <c r="L86" s="853">
        <f>N79*K86</f>
        <v>21594.309549498354</v>
      </c>
      <c r="M86" s="854"/>
      <c r="N86" s="57"/>
    </row>
    <row r="87" spans="1:14" ht="15" thickBot="1">
      <c r="B87" s="816" t="s">
        <v>1037</v>
      </c>
      <c r="C87" s="817"/>
      <c r="D87" s="817"/>
      <c r="E87" s="817"/>
      <c r="F87" s="817"/>
      <c r="G87" s="817"/>
      <c r="H87" s="817"/>
      <c r="I87" s="817"/>
      <c r="J87" s="817"/>
      <c r="K87" s="817"/>
      <c r="L87" s="817"/>
      <c r="M87" s="818"/>
      <c r="N87" s="58">
        <f>L84+L85+L86</f>
        <v>129565.85729699013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561452.0482869572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topLeftCell="A28"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1219</v>
      </c>
      <c r="C31" s="958" t="s">
        <v>2249</v>
      </c>
      <c r="D31" s="959"/>
      <c r="E31" s="959"/>
      <c r="F31" s="959"/>
      <c r="G31" s="959"/>
      <c r="H31" s="959"/>
      <c r="I31" s="959"/>
      <c r="J31" s="985"/>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877</v>
      </c>
      <c r="B48" s="49" t="str">
        <f>VLOOKUP(A48,MATERIALES!A5:D373,3,FALSE)</f>
        <v>Cemento Asfaltico 60-70</v>
      </c>
      <c r="C48" s="290"/>
      <c r="D48" s="290"/>
      <c r="E48" s="290"/>
      <c r="F48" s="290"/>
      <c r="G48" s="290"/>
      <c r="H48" s="290"/>
      <c r="I48" s="290"/>
      <c r="J48" s="320" t="str">
        <f ca="1">VLOOKUP(A48,MATERIALES!A4:D640,2,FALSE)</f>
        <v>kg</v>
      </c>
      <c r="K48" s="291">
        <v>0.05</v>
      </c>
      <c r="L48" s="276"/>
      <c r="M48" s="411">
        <f>VLOOKUP(A48,MATERIALES!A5:D396,4,FALSE)</f>
        <v>1682.7577294155633</v>
      </c>
      <c r="N48" s="281">
        <f>K48*M48</f>
        <v>84.13788647077817</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31947.687532006716</v>
      </c>
      <c r="N49" s="281">
        <f>K49*M49</f>
        <v>31947.687532006716</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32031.825418477492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1361.7921388293332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33461.707164248292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6692.3414328496583</v>
      </c>
      <c r="M84" s="852"/>
      <c r="N84" s="57"/>
    </row>
    <row r="85" spans="1:14">
      <c r="B85" s="95" t="s">
        <v>1057</v>
      </c>
      <c r="C85" s="96"/>
      <c r="D85" s="96"/>
      <c r="E85" s="96"/>
      <c r="F85" s="96"/>
      <c r="G85" s="96"/>
      <c r="H85" s="96"/>
      <c r="I85" s="93"/>
      <c r="J85" s="94"/>
      <c r="K85" s="313">
        <v>0.05</v>
      </c>
      <c r="L85" s="851">
        <f>N79*K85</f>
        <v>1673.0853582124146</v>
      </c>
      <c r="M85" s="852"/>
      <c r="N85" s="57"/>
    </row>
    <row r="86" spans="1:14" ht="15" thickBot="1">
      <c r="B86" s="97" t="s">
        <v>1058</v>
      </c>
      <c r="C86" s="98"/>
      <c r="D86" s="98"/>
      <c r="E86" s="98"/>
      <c r="F86" s="98"/>
      <c r="G86" s="98"/>
      <c r="H86" s="98"/>
      <c r="I86" s="99"/>
      <c r="J86" s="100"/>
      <c r="K86" s="314">
        <v>0.05</v>
      </c>
      <c r="L86" s="853">
        <f>N79*K86</f>
        <v>1673.0853582124146</v>
      </c>
      <c r="M86" s="854"/>
      <c r="N86" s="57"/>
    </row>
    <row r="87" spans="1:14" ht="15" thickBot="1">
      <c r="B87" s="816" t="s">
        <v>1037</v>
      </c>
      <c r="C87" s="817"/>
      <c r="D87" s="817"/>
      <c r="E87" s="817"/>
      <c r="F87" s="817"/>
      <c r="G87" s="817"/>
      <c r="H87" s="817"/>
      <c r="I87" s="817"/>
      <c r="J87" s="817"/>
      <c r="K87" s="817"/>
      <c r="L87" s="817"/>
      <c r="M87" s="818"/>
      <c r="N87" s="58">
        <f>L84+L85+L86</f>
        <v>10038.512149274487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43500.219313522779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1767</v>
      </c>
      <c r="C31" s="958" t="s">
        <v>2250</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8350.1332182410424</v>
      </c>
      <c r="L36" s="279"/>
      <c r="M36" s="345">
        <v>1.25</v>
      </c>
      <c r="N36" s="281">
        <f>K36/M36</f>
        <v>6680.1065745928336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1787.3521822135001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8467.4587568063343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90"/>
      <c r="J48" s="320" t="str">
        <f ca="1">VLOOKUP(A48,MATERIALES!A4:D640,2,FALSE)</f>
        <v>m3</v>
      </c>
      <c r="K48" s="291">
        <v>0.5</v>
      </c>
      <c r="L48" s="276"/>
      <c r="M48" s="411">
        <f>VLOOKUP(A48,MATERIALES!A5:D396,4,FALSE)</f>
        <v>16377.985534388115</v>
      </c>
      <c r="N48" s="281">
        <f>K48*M48</f>
        <v>8188.9927671940577</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1682.7577294155633</v>
      </c>
      <c r="N49" s="281">
        <f>K49*M49</f>
        <v>841.37886470778164</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397439.11563448492</v>
      </c>
      <c r="N50" s="281">
        <f>K50*M50</f>
        <v>401413.50679082976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4982.9753374233123</v>
      </c>
      <c r="N51" s="281">
        <f>K51*M51</f>
        <v>1494.8926012269937</v>
      </c>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411938.77102395857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3">
        <f>VLOOKUP(A58,TRANSPORTE!A1:D117,4,FALSE)</f>
        <v>1313</v>
      </c>
      <c r="M58" s="904"/>
      <c r="N58" s="296">
        <f>K58*L58</f>
        <v>1326.13</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3">
        <f>VLOOKUP(A59,TRANSPORTE!A1:D117,4,FALSE)</f>
        <v>1313</v>
      </c>
      <c r="M59" s="904"/>
      <c r="N59" s="296">
        <f>K59*L59</f>
        <v>656.5</v>
      </c>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1982.63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35747.043644270001</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458135.90342503489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91627.180685006984</v>
      </c>
      <c r="M82" s="852"/>
      <c r="N82" s="57"/>
    </row>
    <row r="83" spans="1:14">
      <c r="B83" s="95" t="s">
        <v>1057</v>
      </c>
      <c r="C83" s="96"/>
      <c r="D83" s="96"/>
      <c r="E83" s="96"/>
      <c r="F83" s="96"/>
      <c r="G83" s="96"/>
      <c r="H83" s="96"/>
      <c r="I83" s="93"/>
      <c r="J83" s="94"/>
      <c r="K83" s="313">
        <v>0.05</v>
      </c>
      <c r="L83" s="851">
        <f>N77*K83</f>
        <v>22906.795171251746</v>
      </c>
      <c r="M83" s="852"/>
      <c r="N83" s="57"/>
    </row>
    <row r="84" spans="1:14" ht="15" thickBot="1">
      <c r="B84" s="97" t="s">
        <v>1058</v>
      </c>
      <c r="C84" s="98"/>
      <c r="D84" s="98"/>
      <c r="E84" s="98"/>
      <c r="F84" s="98"/>
      <c r="G84" s="98"/>
      <c r="H84" s="98"/>
      <c r="I84" s="99"/>
      <c r="J84" s="100"/>
      <c r="K84" s="314">
        <v>0.05</v>
      </c>
      <c r="L84" s="853">
        <f>N77*K84</f>
        <v>22906.795171251746</v>
      </c>
      <c r="M84" s="854"/>
      <c r="N84" s="57"/>
    </row>
    <row r="85" spans="1:14" ht="15" thickBot="1">
      <c r="B85" s="816" t="s">
        <v>1037</v>
      </c>
      <c r="C85" s="817"/>
      <c r="D85" s="817"/>
      <c r="E85" s="817"/>
      <c r="F85" s="817"/>
      <c r="G85" s="817"/>
      <c r="H85" s="817"/>
      <c r="I85" s="817"/>
      <c r="J85" s="817"/>
      <c r="K85" s="817"/>
      <c r="L85" s="817"/>
      <c r="M85" s="818"/>
      <c r="N85" s="58">
        <f>L82+L83+L84</f>
        <v>137440.77102751049</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595576.67445254535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topLeftCell="A25"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1.5" customHeight="1" thickBot="1">
      <c r="A31" t="s">
        <v>1929</v>
      </c>
      <c r="B31" s="86" t="s">
        <v>1768</v>
      </c>
      <c r="C31" s="958" t="s">
        <v>2251</v>
      </c>
      <c r="D31" s="959"/>
      <c r="E31" s="959"/>
      <c r="F31" s="959"/>
      <c r="G31" s="959"/>
      <c r="H31" s="959"/>
      <c r="I31" s="959"/>
      <c r="J31" s="985"/>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8350.1332182410424</v>
      </c>
      <c r="L36" s="279"/>
      <c r="M36" s="345">
        <v>18.75</v>
      </c>
      <c r="N36" s="281">
        <f>K36/M36</f>
        <v>445.3404383061889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547.4748487183889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90"/>
      <c r="J48" s="320" t="str">
        <f ca="1">VLOOKUP(A48,MATERIALES!A4:D640,2,FALSE)</f>
        <v>m3</v>
      </c>
      <c r="K48" s="291">
        <v>0.05</v>
      </c>
      <c r="L48" s="276"/>
      <c r="M48" s="411">
        <f>VLOOKUP(A48,MATERIALES!A5:D396,4,FALSE)</f>
        <v>16377.985534388115</v>
      </c>
      <c r="N48" s="281">
        <f>K48*M48</f>
        <v>818.89927671940586</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1682.7577294155633</v>
      </c>
      <c r="N49" s="281">
        <f>K49*M49</f>
        <v>84.13788647077817</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31947.687532006716</v>
      </c>
      <c r="N50" s="281">
        <f>K50*M50</f>
        <v>31947.687532006716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32850.724695196899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3">
        <f>VLOOKUP(A58,TRANSPORTE!A1:D117,4,FALSE)</f>
        <v>1313</v>
      </c>
      <c r="M58" s="904"/>
      <c r="N58" s="296">
        <f>K58*L58</f>
        <v>65.650000000000006</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65.650000000000006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2042.6882082439997</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35506.537752159289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7101.3075504318585</v>
      </c>
      <c r="M82" s="852"/>
      <c r="N82" s="57"/>
    </row>
    <row r="83" spans="1:14">
      <c r="B83" s="95" t="s">
        <v>1057</v>
      </c>
      <c r="C83" s="96"/>
      <c r="D83" s="96"/>
      <c r="E83" s="96"/>
      <c r="F83" s="96"/>
      <c r="G83" s="96"/>
      <c r="H83" s="96"/>
      <c r="I83" s="93"/>
      <c r="J83" s="94"/>
      <c r="K83" s="313">
        <v>0.05</v>
      </c>
      <c r="L83" s="851">
        <f>N77*K83</f>
        <v>1775.3268876079646</v>
      </c>
      <c r="M83" s="852"/>
      <c r="N83" s="57"/>
    </row>
    <row r="84" spans="1:14" ht="15" thickBot="1">
      <c r="B84" s="97" t="s">
        <v>1058</v>
      </c>
      <c r="C84" s="98"/>
      <c r="D84" s="98"/>
      <c r="E84" s="98"/>
      <c r="F84" s="98"/>
      <c r="G84" s="98"/>
      <c r="H84" s="98"/>
      <c r="I84" s="99"/>
      <c r="J84" s="100"/>
      <c r="K84" s="314">
        <v>0.05</v>
      </c>
      <c r="L84" s="853">
        <f>N77*K84</f>
        <v>1775.3268876079646</v>
      </c>
      <c r="M84" s="854"/>
      <c r="N84" s="57"/>
    </row>
    <row r="85" spans="1:14" ht="15" thickBot="1">
      <c r="B85" s="816" t="s">
        <v>1037</v>
      </c>
      <c r="C85" s="817"/>
      <c r="D85" s="817"/>
      <c r="E85" s="817"/>
      <c r="F85" s="817"/>
      <c r="G85" s="817"/>
      <c r="H85" s="817"/>
      <c r="I85" s="817"/>
      <c r="J85" s="817"/>
      <c r="K85" s="817"/>
      <c r="L85" s="817"/>
      <c r="M85" s="818"/>
      <c r="N85" s="58">
        <f>L82+L83+L84</f>
        <v>10651.961325647786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46158.499077807079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127.66801301525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905</v>
      </c>
      <c r="B48" s="49" t="str">
        <f>VLOOKUP(A48,MATERIALES!A5:D373,3,FALSE)</f>
        <v>Concreto Resistencia  14 (Mpa)</v>
      </c>
      <c r="C48" s="290"/>
      <c r="D48" s="290"/>
      <c r="E48" s="290"/>
      <c r="F48" s="290"/>
      <c r="G48" s="290"/>
      <c r="H48" s="290"/>
      <c r="I48" s="277"/>
      <c r="J48" s="233" t="str">
        <f ca="1">VLOOKUP(A48,MATERIALES!A4:D640,2,FALSE)</f>
        <v>m3</v>
      </c>
      <c r="K48" s="291">
        <v>7.0000000000000007E-2</v>
      </c>
      <c r="L48" s="276"/>
      <c r="M48" s="411">
        <f>VLOOKUP(A48,MATERIALES!A5:D396,4,FALSE)</f>
        <v>397439.11563448492</v>
      </c>
      <c r="N48" s="281">
        <f>K48*M48</f>
        <v>27820.738094413948</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4982.9753374233123</v>
      </c>
      <c r="N49" s="281">
        <f>K49*M49</f>
        <v>1494.8926012269937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29315.630695640943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3">
        <f>VLOOKUP(A58,TRANSPORTE!A1:D117,4,FALSE)</f>
        <v>1313</v>
      </c>
      <c r="M58" s="904"/>
      <c r="N58" s="296">
        <f>K58*L58</f>
        <v>91.910000000000011</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91.910000000000011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2553.3602603049999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32088.56896896119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6417.713793792238</v>
      </c>
      <c r="M82" s="852"/>
      <c r="N82" s="57"/>
    </row>
    <row r="83" spans="1:14">
      <c r="B83" s="95" t="s">
        <v>1057</v>
      </c>
      <c r="C83" s="96"/>
      <c r="D83" s="96"/>
      <c r="E83" s="96"/>
      <c r="F83" s="96"/>
      <c r="G83" s="96"/>
      <c r="H83" s="96"/>
      <c r="I83" s="93"/>
      <c r="J83" s="94"/>
      <c r="K83" s="313">
        <v>0.05</v>
      </c>
      <c r="L83" s="851">
        <f>N77*K83</f>
        <v>1604.4284484480595</v>
      </c>
      <c r="M83" s="852"/>
      <c r="N83" s="57"/>
    </row>
    <row r="84" spans="1:14" ht="15" thickBot="1">
      <c r="B84" s="97" t="s">
        <v>1058</v>
      </c>
      <c r="C84" s="98"/>
      <c r="D84" s="98"/>
      <c r="E84" s="98"/>
      <c r="F84" s="98"/>
      <c r="G84" s="98"/>
      <c r="H84" s="98"/>
      <c r="I84" s="99"/>
      <c r="J84" s="100"/>
      <c r="K84" s="314">
        <v>0.05</v>
      </c>
      <c r="L84" s="853">
        <f>N77*K84</f>
        <v>1604.4284484480595</v>
      </c>
      <c r="M84" s="854"/>
      <c r="N84" s="57"/>
    </row>
    <row r="85" spans="1:14" ht="15" thickBot="1">
      <c r="B85" s="816" t="s">
        <v>1037</v>
      </c>
      <c r="C85" s="817"/>
      <c r="D85" s="817"/>
      <c r="E85" s="817"/>
      <c r="F85" s="817"/>
      <c r="G85" s="817"/>
      <c r="H85" s="817"/>
      <c r="I85" s="817"/>
      <c r="J85" s="817"/>
      <c r="K85" s="817"/>
      <c r="L85" s="817"/>
      <c r="M85" s="818"/>
      <c r="N85" s="58">
        <f>L82+L83+L84</f>
        <v>9626.570690688357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41715.139659649547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topLeftCell="A40"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 ca="1">VLOOKUP(A48,MATERIALES!A4:D640,2,FALSE)</f>
        <v>u</v>
      </c>
      <c r="K48" s="291">
        <v>1.25</v>
      </c>
      <c r="L48" s="276"/>
      <c r="M48" s="411">
        <f>VLOOKUP(A48,MATERIALES!A5:D396,4,FALSE)</f>
        <v>35234.07803035195</v>
      </c>
      <c r="N48" s="281">
        <f>K48*M48</f>
        <v>44042.597537939939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44042.597537939939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1361.7921388293332</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45472.479283710738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9094.4958567421472</v>
      </c>
      <c r="M82" s="852"/>
      <c r="N82" s="57"/>
    </row>
    <row r="83" spans="1:14">
      <c r="B83" s="95" t="s">
        <v>1057</v>
      </c>
      <c r="C83" s="96"/>
      <c r="D83" s="96"/>
      <c r="E83" s="96"/>
      <c r="F83" s="96"/>
      <c r="G83" s="96"/>
      <c r="H83" s="96"/>
      <c r="I83" s="93"/>
      <c r="J83" s="94"/>
      <c r="K83" s="313">
        <v>0.05</v>
      </c>
      <c r="L83" s="851">
        <f>N77*K83</f>
        <v>2273.6239641855368</v>
      </c>
      <c r="M83" s="852"/>
      <c r="N83" s="57"/>
    </row>
    <row r="84" spans="1:14" ht="15" thickBot="1">
      <c r="B84" s="97" t="s">
        <v>1058</v>
      </c>
      <c r="C84" s="98"/>
      <c r="D84" s="98"/>
      <c r="E84" s="98"/>
      <c r="F84" s="98"/>
      <c r="G84" s="98"/>
      <c r="H84" s="98"/>
      <c r="I84" s="99"/>
      <c r="J84" s="100"/>
      <c r="K84" s="314">
        <v>0.05</v>
      </c>
      <c r="L84" s="853">
        <f>N77*K84</f>
        <v>2273.6239641855368</v>
      </c>
      <c r="M84" s="854"/>
      <c r="N84" s="57"/>
    </row>
    <row r="85" spans="1:14" ht="15" thickBot="1">
      <c r="B85" s="816" t="s">
        <v>1037</v>
      </c>
      <c r="C85" s="817"/>
      <c r="D85" s="817"/>
      <c r="E85" s="817"/>
      <c r="F85" s="817"/>
      <c r="G85" s="817"/>
      <c r="H85" s="817"/>
      <c r="I85" s="817"/>
      <c r="J85" s="817"/>
      <c r="K85" s="817"/>
      <c r="L85" s="817"/>
      <c r="M85" s="818"/>
      <c r="N85" s="58">
        <f>L82+L83+L84</f>
        <v>13641.743785113222</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59114.223068823958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153.2016156183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 ca="1">VLOOKUP(A48,MATERIALES!A4:D640,2,FALSE)</f>
        <v>m3</v>
      </c>
      <c r="K48" s="291">
        <v>2E-3</v>
      </c>
      <c r="L48" s="276"/>
      <c r="M48" s="411">
        <f>VLOOKUP(A48,MATERIALES!A5:D396,4,FALSE)</f>
        <v>255827.62758358353</v>
      </c>
      <c r="N48" s="281">
        <f>K48*M48</f>
        <v>511.65525516716707</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397439.11563448492</v>
      </c>
      <c r="N49" s="281">
        <f>K49*M49</f>
        <v>27820.738094413948</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4982.9753374233123</v>
      </c>
      <c r="N50" s="281">
        <f>K50*M50</f>
        <v>1494.8926012269937</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29827.285950808109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3">
        <f>VLOOKUP(A58,TRANSPORTE!A1:D117,4,FALSE)</f>
        <v>1313</v>
      </c>
      <c r="M58" s="904"/>
      <c r="N58" s="296">
        <f>K58*L58</f>
        <v>94.536000000000016</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94.536000000000016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3064.032312366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33139.055878792409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6627.811175758482</v>
      </c>
      <c r="M82" s="852"/>
      <c r="N82" s="57"/>
    </row>
    <row r="83" spans="1:14">
      <c r="B83" s="95" t="s">
        <v>1057</v>
      </c>
      <c r="C83" s="96"/>
      <c r="D83" s="96"/>
      <c r="E83" s="96"/>
      <c r="F83" s="96"/>
      <c r="G83" s="96"/>
      <c r="H83" s="96"/>
      <c r="I83" s="93"/>
      <c r="J83" s="94"/>
      <c r="K83" s="313">
        <v>0.05</v>
      </c>
      <c r="L83" s="851">
        <f>N77*K83</f>
        <v>1656.9527939396205</v>
      </c>
      <c r="M83" s="852"/>
      <c r="N83" s="57"/>
    </row>
    <row r="84" spans="1:14" ht="15" thickBot="1">
      <c r="B84" s="97" t="s">
        <v>1058</v>
      </c>
      <c r="C84" s="98"/>
      <c r="D84" s="98"/>
      <c r="E84" s="98"/>
      <c r="F84" s="98"/>
      <c r="G84" s="98"/>
      <c r="H84" s="98"/>
      <c r="I84" s="99"/>
      <c r="J84" s="100"/>
      <c r="K84" s="314">
        <v>0.05</v>
      </c>
      <c r="L84" s="853">
        <f>N77*K84</f>
        <v>1656.9527939396205</v>
      </c>
      <c r="M84" s="854"/>
      <c r="N84" s="57"/>
    </row>
    <row r="85" spans="1:14" ht="15" thickBot="1">
      <c r="B85" s="816" t="s">
        <v>1037</v>
      </c>
      <c r="C85" s="817"/>
      <c r="D85" s="817"/>
      <c r="E85" s="817"/>
      <c r="F85" s="817"/>
      <c r="G85" s="817"/>
      <c r="H85" s="817"/>
      <c r="I85" s="817"/>
      <c r="J85" s="817"/>
      <c r="K85" s="817"/>
      <c r="L85" s="817"/>
      <c r="M85" s="818"/>
      <c r="N85" s="58">
        <f>L82+L83+L84</f>
        <v>9941.7167636377235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43080.772642430136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topLeftCell="A31"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85.112008676833341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507</v>
      </c>
      <c r="B48" s="49" t="str">
        <f>VLOOKUP(A48,MATERIALES!A5:D373,3,FALSE)</f>
        <v>Mortero 1:3 Para Anillos</v>
      </c>
      <c r="C48" s="290"/>
      <c r="D48" s="290"/>
      <c r="E48" s="290"/>
      <c r="F48" s="290"/>
      <c r="G48" s="290"/>
      <c r="H48" s="290"/>
      <c r="I48" s="290"/>
      <c r="J48" s="320" t="str">
        <f ca="1">VLOOKUP(A48,MATERIALES!A4:D640,2,FALSE)</f>
        <v>m3</v>
      </c>
      <c r="K48" s="291">
        <v>2E-3</v>
      </c>
      <c r="L48" s="276"/>
      <c r="M48" s="411">
        <f>VLOOKUP(A48,MATERIALES!A5:D396,4,FALSE)</f>
        <v>255827.62758358353</v>
      </c>
      <c r="N48" s="281">
        <f>K48*M48</f>
        <v>511.65525516716707</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35234.07803035195</v>
      </c>
      <c r="N49" s="281">
        <f>K49*M49</f>
        <v>44042.597537939939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44554.252793107109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3">
        <f>VLOOKUP(A58,TRANSPORTE!A1:D117,4,FALSE)</f>
        <v>1313</v>
      </c>
      <c r="M58" s="904"/>
      <c r="N58" s="296">
        <f>K58*L58</f>
        <v>2.6259999999999999</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2.6259999999999999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85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1702.2401735366666</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46344.230975320606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9268.8461950641213</v>
      </c>
      <c r="M82" s="852"/>
      <c r="N82" s="57"/>
    </row>
    <row r="83" spans="1:14">
      <c r="B83" s="95" t="s">
        <v>1057</v>
      </c>
      <c r="C83" s="96"/>
      <c r="D83" s="96"/>
      <c r="E83" s="96"/>
      <c r="F83" s="96"/>
      <c r="G83" s="96"/>
      <c r="H83" s="96"/>
      <c r="I83" s="93"/>
      <c r="J83" s="94"/>
      <c r="K83" s="313">
        <v>0.05</v>
      </c>
      <c r="L83" s="851">
        <f>N77*K83</f>
        <v>2317.2115487660303</v>
      </c>
      <c r="M83" s="852"/>
      <c r="N83" s="57"/>
    </row>
    <row r="84" spans="1:14" ht="15" thickBot="1">
      <c r="B84" s="97" t="s">
        <v>1058</v>
      </c>
      <c r="C84" s="98"/>
      <c r="D84" s="98"/>
      <c r="E84" s="98"/>
      <c r="F84" s="98"/>
      <c r="G84" s="98"/>
      <c r="H84" s="98"/>
      <c r="I84" s="99"/>
      <c r="J84" s="100"/>
      <c r="K84" s="314">
        <v>0.05</v>
      </c>
      <c r="L84" s="853">
        <f>N77*K84</f>
        <v>2317.2115487660303</v>
      </c>
      <c r="M84" s="854"/>
      <c r="N84" s="57"/>
    </row>
    <row r="85" spans="1:14" ht="15" thickBot="1">
      <c r="B85" s="816" t="s">
        <v>1037</v>
      </c>
      <c r="C85" s="817"/>
      <c r="D85" s="817"/>
      <c r="E85" s="817"/>
      <c r="F85" s="817"/>
      <c r="G85" s="817"/>
      <c r="H85" s="817"/>
      <c r="I85" s="817"/>
      <c r="J85" s="817"/>
      <c r="K85" s="817"/>
      <c r="L85" s="817"/>
      <c r="M85" s="818"/>
      <c r="N85" s="58">
        <f>L82+L83+L84</f>
        <v>13903.269292596182</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60247.500267916788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topLeftCell="A43"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21.278002169208335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 ca="1">VLOOKUP(A48,MATERIALES!A4:D640,2,FALSE)</f>
        <v>m2</v>
      </c>
      <c r="K48" s="291">
        <v>1.1000000000000001</v>
      </c>
      <c r="L48" s="276"/>
      <c r="M48" s="411">
        <f>VLOOKUP(A48,MATERIALES!A5:D396,4,FALSE)</f>
        <v>7045.7451494995148</v>
      </c>
      <c r="N48" s="281">
        <f>K48*M48</f>
        <v>7750.3196644494665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7750.3196644494665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425.56004338416665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8197.1577100028426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1639.4315420005687</v>
      </c>
      <c r="M82" s="852"/>
      <c r="N82" s="57"/>
    </row>
    <row r="83" spans="1:14">
      <c r="B83" s="95" t="s">
        <v>1057</v>
      </c>
      <c r="C83" s="96"/>
      <c r="D83" s="96"/>
      <c r="E83" s="96"/>
      <c r="F83" s="96"/>
      <c r="G83" s="96"/>
      <c r="H83" s="96"/>
      <c r="I83" s="93"/>
      <c r="J83" s="94"/>
      <c r="K83" s="313">
        <v>0.05</v>
      </c>
      <c r="L83" s="851">
        <f>N77*K83</f>
        <v>409.85788550014217</v>
      </c>
      <c r="M83" s="852"/>
      <c r="N83" s="57"/>
    </row>
    <row r="84" spans="1:14" ht="15" thickBot="1">
      <c r="B84" s="97" t="s">
        <v>1058</v>
      </c>
      <c r="C84" s="98"/>
      <c r="D84" s="98"/>
      <c r="E84" s="98"/>
      <c r="F84" s="98"/>
      <c r="G84" s="98"/>
      <c r="H84" s="98"/>
      <c r="I84" s="99"/>
      <c r="J84" s="100"/>
      <c r="K84" s="314">
        <v>0.05</v>
      </c>
      <c r="L84" s="853">
        <f>N77*K84</f>
        <v>409.85788550014217</v>
      </c>
      <c r="M84" s="854"/>
      <c r="N84" s="57"/>
    </row>
    <row r="85" spans="1:14" ht="15" thickBot="1">
      <c r="B85" s="816" t="s">
        <v>1037</v>
      </c>
      <c r="C85" s="817"/>
      <c r="D85" s="817"/>
      <c r="E85" s="817"/>
      <c r="F85" s="817"/>
      <c r="G85" s="817"/>
      <c r="H85" s="817"/>
      <c r="I85" s="817"/>
      <c r="J85" s="817"/>
      <c r="K85" s="817"/>
      <c r="L85" s="817"/>
      <c r="M85" s="818"/>
      <c r="N85" s="58">
        <f>L82+L83+L84</f>
        <v>2459.1473130008535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10656.305023003697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topLeftCell="A22"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21.278002169208335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 ca="1">VLOOKUP(A48,MATERIALES!A4:D640,2,FALSE)</f>
        <v>m2</v>
      </c>
      <c r="K48" s="291">
        <v>1.1000000000000001</v>
      </c>
      <c r="L48" s="276"/>
      <c r="M48" s="411">
        <f>VLOOKUP(A48,MATERIALES!A5:D396,4,FALSE)</f>
        <v>5971.0067523409743</v>
      </c>
      <c r="N48" s="281">
        <f>K48*M48</f>
        <v>6568.1074275750725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6568.1074275750725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425.56004338416665</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7014.9454731284477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1402.9890946256896</v>
      </c>
      <c r="M82" s="852"/>
      <c r="N82" s="57"/>
    </row>
    <row r="83" spans="1:14">
      <c r="B83" s="95" t="s">
        <v>1057</v>
      </c>
      <c r="C83" s="96"/>
      <c r="D83" s="96"/>
      <c r="E83" s="96"/>
      <c r="F83" s="96"/>
      <c r="G83" s="96"/>
      <c r="H83" s="96"/>
      <c r="I83" s="93"/>
      <c r="J83" s="94"/>
      <c r="K83" s="313">
        <v>0.05</v>
      </c>
      <c r="L83" s="851">
        <f>N77*K83</f>
        <v>350.74727365642241</v>
      </c>
      <c r="M83" s="852"/>
      <c r="N83" s="57"/>
    </row>
    <row r="84" spans="1:14" ht="15" thickBot="1">
      <c r="B84" s="97" t="s">
        <v>1058</v>
      </c>
      <c r="C84" s="98"/>
      <c r="D84" s="98"/>
      <c r="E84" s="98"/>
      <c r="F84" s="98"/>
      <c r="G84" s="98"/>
      <c r="H84" s="98"/>
      <c r="I84" s="99"/>
      <c r="J84" s="100"/>
      <c r="K84" s="314">
        <v>0.05</v>
      </c>
      <c r="L84" s="853">
        <f>N77*K84</f>
        <v>350.74727365642241</v>
      </c>
      <c r="M84" s="854"/>
      <c r="N84" s="57"/>
    </row>
    <row r="85" spans="1:14" ht="15" thickBot="1">
      <c r="B85" s="816" t="s">
        <v>1037</v>
      </c>
      <c r="C85" s="817"/>
      <c r="D85" s="817"/>
      <c r="E85" s="817"/>
      <c r="F85" s="817"/>
      <c r="G85" s="817"/>
      <c r="H85" s="817"/>
      <c r="I85" s="817"/>
      <c r="J85" s="817"/>
      <c r="K85" s="817"/>
      <c r="L85" s="817"/>
      <c r="M85" s="818"/>
      <c r="N85" s="58">
        <f>L82+L83+L84</f>
        <v>2104.4836419385342</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9119.4291150669815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topLeftCell="A37"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306.40323123659999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556</v>
      </c>
      <c r="B48" s="49" t="str">
        <f>VLOOKUP(A48,MATERIALES!A5:D373,3,FALSE)</f>
        <v>Material drenante (3´´)</v>
      </c>
      <c r="C48" s="290"/>
      <c r="D48" s="290"/>
      <c r="E48" s="290"/>
      <c r="F48" s="290"/>
      <c r="G48" s="290"/>
      <c r="H48" s="290"/>
      <c r="I48" s="277"/>
      <c r="J48" s="233" t="str">
        <f ca="1">VLOOKUP(A48,MATERIALES!A4:D640,2,FALSE)</f>
        <v>m3</v>
      </c>
      <c r="K48" s="291">
        <v>1.1000000000000001</v>
      </c>
      <c r="L48" s="276"/>
      <c r="M48" s="411">
        <f>VLOOKUP(A48,MATERIALES!A5:D396,4,FALSE)</f>
        <v>47991.261896412943</v>
      </c>
      <c r="N48" s="281">
        <f>K48*M48</f>
        <v>52790.388086054241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52790.388086054241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3">
        <f>VLOOKUP(A58,TRANSPORTE!A1:D117,4,FALSE)</f>
        <v>1313</v>
      </c>
      <c r="M58" s="904"/>
      <c r="N58" s="296">
        <f>K58*L58</f>
        <v>1444.3000000000002</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1444.3000000000002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6128.0646247319992</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60669.155942022844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12133.831188404569</v>
      </c>
      <c r="M82" s="852"/>
      <c r="N82" s="57"/>
    </row>
    <row r="83" spans="1:14">
      <c r="B83" s="95" t="s">
        <v>1057</v>
      </c>
      <c r="C83" s="96"/>
      <c r="D83" s="96"/>
      <c r="E83" s="96"/>
      <c r="F83" s="96"/>
      <c r="G83" s="96"/>
      <c r="H83" s="96"/>
      <c r="I83" s="93"/>
      <c r="J83" s="94"/>
      <c r="K83" s="313">
        <v>0.05</v>
      </c>
      <c r="L83" s="851">
        <f>N77*K83</f>
        <v>3033.4577971011422</v>
      </c>
      <c r="M83" s="852"/>
      <c r="N83" s="57"/>
    </row>
    <row r="84" spans="1:14" ht="15" thickBot="1">
      <c r="B84" s="97" t="s">
        <v>1058</v>
      </c>
      <c r="C84" s="98"/>
      <c r="D84" s="98"/>
      <c r="E84" s="98"/>
      <c r="F84" s="98"/>
      <c r="G84" s="98"/>
      <c r="H84" s="98"/>
      <c r="I84" s="99"/>
      <c r="J84" s="100"/>
      <c r="K84" s="314">
        <v>0.05</v>
      </c>
      <c r="L84" s="853">
        <f>N77*K84</f>
        <v>3033.4577971011422</v>
      </c>
      <c r="M84" s="854"/>
      <c r="N84" s="57"/>
    </row>
    <row r="85" spans="1:14" ht="15" thickBot="1">
      <c r="B85" s="816" t="s">
        <v>1037</v>
      </c>
      <c r="C85" s="817"/>
      <c r="D85" s="817"/>
      <c r="E85" s="817"/>
      <c r="F85" s="817"/>
      <c r="G85" s="817"/>
      <c r="H85" s="817"/>
      <c r="I85" s="817"/>
      <c r="J85" s="817"/>
      <c r="K85" s="817"/>
      <c r="L85" s="817"/>
      <c r="M85" s="818"/>
      <c r="N85" s="58">
        <f>L82+L83+L84</f>
        <v>18200.746782606853</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78869.902724629705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topLeftCell="A16"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160</v>
      </c>
      <c r="B36" s="865" t="str">
        <f>VLOOKUP(A36,EQUIPOS!A6:D154,3,FALSE)</f>
        <v>COMPACTADOR MANUAL VIBRATORIO (RANA) con motor de 6 HP</v>
      </c>
      <c r="C36" s="866"/>
      <c r="D36" s="866"/>
      <c r="E36" s="866"/>
      <c r="F36" s="866"/>
      <c r="G36" s="866"/>
      <c r="H36" s="867"/>
      <c r="I36" s="276"/>
      <c r="J36" s="277"/>
      <c r="K36" s="278">
        <f>VLOOKUP(A36,EQUIPOS!A6:D163,4,FALSE)</f>
        <v>8350.1332182410424</v>
      </c>
      <c r="L36" s="279"/>
      <c r="M36" s="345">
        <v>3</v>
      </c>
      <c r="N36" s="281">
        <f>K36/M36</f>
        <v>2783.377739413681</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425.5600433841667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3208.9377827978478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545</v>
      </c>
      <c r="B48" s="49" t="str">
        <f>VLOOKUP(A48,MATERIALES!A5:D373,3,FALSE)</f>
        <v xml:space="preserve">Material de Sub- Base CBR=20%
</v>
      </c>
      <c r="C48" s="290"/>
      <c r="D48" s="290"/>
      <c r="E48" s="290"/>
      <c r="F48" s="290"/>
      <c r="G48" s="290"/>
      <c r="H48" s="290"/>
      <c r="I48" s="277"/>
      <c r="J48" s="233" t="str">
        <f ca="1">VLOOKUP(A48,MATERIALES!A4:D640,2,FALSE)</f>
        <v>m3</v>
      </c>
      <c r="K48" s="291">
        <v>1.25</v>
      </c>
      <c r="L48" s="276"/>
      <c r="M48" s="411">
        <f>VLOOKUP(A48,MATERIALES!A5:D396,4,FALSE)</f>
        <v>48278.661803035182</v>
      </c>
      <c r="N48" s="281">
        <f>K48*M48</f>
        <v>60348.327253793977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60348.327253793977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3">
        <f>VLOOKUP(A60,TRANSPORTE!A1:D117,4,FALSE)</f>
        <v>1313</v>
      </c>
      <c r="M60" s="904"/>
      <c r="N60" s="296">
        <f>K60*L60</f>
        <v>1641.25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1641.25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4255.6004338416669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69454.115470433491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13890.8230940867</v>
      </c>
      <c r="M84" s="852"/>
      <c r="N84" s="57"/>
    </row>
    <row r="85" spans="1:14">
      <c r="B85" s="95" t="s">
        <v>1057</v>
      </c>
      <c r="C85" s="96"/>
      <c r="D85" s="96"/>
      <c r="E85" s="96"/>
      <c r="F85" s="96"/>
      <c r="G85" s="96"/>
      <c r="H85" s="96"/>
      <c r="I85" s="93"/>
      <c r="J85" s="94"/>
      <c r="K85" s="313">
        <v>0.05</v>
      </c>
      <c r="L85" s="851">
        <f>N79*K85</f>
        <v>3472.7057735216749</v>
      </c>
      <c r="M85" s="852"/>
      <c r="N85" s="57"/>
    </row>
    <row r="86" spans="1:14" ht="15" thickBot="1">
      <c r="B86" s="97" t="s">
        <v>1058</v>
      </c>
      <c r="C86" s="98"/>
      <c r="D86" s="98"/>
      <c r="E86" s="98"/>
      <c r="F86" s="98"/>
      <c r="G86" s="98"/>
      <c r="H86" s="98"/>
      <c r="I86" s="99"/>
      <c r="J86" s="100"/>
      <c r="K86" s="314">
        <v>0.05</v>
      </c>
      <c r="L86" s="853">
        <f>N79*K86</f>
        <v>3472.7057735216749</v>
      </c>
      <c r="M86" s="854"/>
      <c r="N86" s="57"/>
    </row>
    <row r="87" spans="1:14" ht="15" thickBot="1">
      <c r="B87" s="816" t="s">
        <v>1037</v>
      </c>
      <c r="C87" s="817"/>
      <c r="D87" s="817"/>
      <c r="E87" s="817"/>
      <c r="F87" s="817"/>
      <c r="G87" s="817"/>
      <c r="H87" s="817"/>
      <c r="I87" s="817"/>
      <c r="J87" s="817"/>
      <c r="K87" s="817"/>
      <c r="L87" s="817"/>
      <c r="M87" s="818"/>
      <c r="N87" s="58">
        <f>L84+L85+L86</f>
        <v>20836.234641130046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90290.350111563544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16"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197</v>
      </c>
      <c r="B36" s="865" t="str">
        <f>VLOOKUP(A36,EQUIPOS!A6:D154,3,FALSE)</f>
        <v>Equipo de perforación (TRACKDRILL), potencia 40 HP, 2100 golpes / minuto</v>
      </c>
      <c r="C36" s="866"/>
      <c r="D36" s="866"/>
      <c r="E36" s="866"/>
      <c r="F36" s="866"/>
      <c r="G36" s="866"/>
      <c r="H36" s="867"/>
      <c r="I36" s="276"/>
      <c r="J36" s="277"/>
      <c r="K36" s="278">
        <f>VLOOKUP(A36,EQUIPOS!A6:D163,4,FALSE)</f>
        <v>90165.976365775525</v>
      </c>
      <c r="L36" s="279"/>
      <c r="M36" s="345">
        <v>2.5</v>
      </c>
      <c r="N36" s="281">
        <f>K36/M36</f>
        <v>36066.390546310213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383.00403904575001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36449.394585355963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765</v>
      </c>
      <c r="B48" s="49" t="str">
        <f>VLOOKUP(A48,MATERIALES!A5:D373,3,FALSE)</f>
        <v xml:space="preserve">Tubería Perforada en PVC de 2´´
</v>
      </c>
      <c r="C48" s="290"/>
      <c r="D48" s="290"/>
      <c r="E48" s="290"/>
      <c r="F48" s="290"/>
      <c r="G48" s="290"/>
      <c r="H48" s="290"/>
      <c r="I48" s="277"/>
      <c r="J48" s="233" t="str">
        <f ca="1">VLOOKUP(A48,MATERIALES!A4:D640,2,FALSE)</f>
        <v>m</v>
      </c>
      <c r="K48" s="291">
        <v>1.01</v>
      </c>
      <c r="L48" s="276"/>
      <c r="M48" s="411">
        <f>VLOOKUP(A48,MATERIALES!A5:D396,4,FALSE)</f>
        <v>13503.417205646601</v>
      </c>
      <c r="N48" s="281">
        <f>K48*M48</f>
        <v>13638.451377703068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13638.451377703068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7660.0807809149992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57747.926743974029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11549.585348794806</v>
      </c>
      <c r="M84" s="852"/>
      <c r="N84" s="57"/>
    </row>
    <row r="85" spans="1:14">
      <c r="B85" s="95" t="s">
        <v>1057</v>
      </c>
      <c r="C85" s="96"/>
      <c r="D85" s="96"/>
      <c r="E85" s="96"/>
      <c r="F85" s="96"/>
      <c r="G85" s="96"/>
      <c r="H85" s="96"/>
      <c r="I85" s="93"/>
      <c r="J85" s="94"/>
      <c r="K85" s="313">
        <v>0.05</v>
      </c>
      <c r="L85" s="851">
        <f>N79*K85</f>
        <v>2887.3963371987015</v>
      </c>
      <c r="M85" s="852"/>
      <c r="N85" s="57"/>
    </row>
    <row r="86" spans="1:14" ht="15" thickBot="1">
      <c r="B86" s="97" t="s">
        <v>1058</v>
      </c>
      <c r="C86" s="98"/>
      <c r="D86" s="98"/>
      <c r="E86" s="98"/>
      <c r="F86" s="98"/>
      <c r="G86" s="98"/>
      <c r="H86" s="98"/>
      <c r="I86" s="99"/>
      <c r="J86" s="100"/>
      <c r="K86" s="314">
        <v>0.05</v>
      </c>
      <c r="L86" s="853">
        <f>N79*K86</f>
        <v>2887.3963371987015</v>
      </c>
      <c r="M86" s="854"/>
      <c r="N86" s="57"/>
    </row>
    <row r="87" spans="1:14" ht="15" thickBot="1">
      <c r="B87" s="816" t="s">
        <v>1037</v>
      </c>
      <c r="C87" s="817"/>
      <c r="D87" s="817"/>
      <c r="E87" s="817"/>
      <c r="F87" s="817"/>
      <c r="G87" s="817"/>
      <c r="H87" s="817"/>
      <c r="I87" s="817"/>
      <c r="J87" s="817"/>
      <c r="K87" s="817"/>
      <c r="L87" s="817"/>
      <c r="M87" s="818"/>
      <c r="N87" s="58">
        <f>L84+L85+L86</f>
        <v>17324.37802319221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75072.304767166235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25"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197</v>
      </c>
      <c r="B36" s="865" t="str">
        <f>VLOOKUP(A36,EQUIPOS!A6:D154,3,FALSE)</f>
        <v>Equipo de perforación (TRACKDRILL), potencia 40 HP, 2100 golpes / minuto</v>
      </c>
      <c r="C36" s="866"/>
      <c r="D36" s="866"/>
      <c r="E36" s="866"/>
      <c r="F36" s="866"/>
      <c r="G36" s="866"/>
      <c r="H36" s="867"/>
      <c r="I36" s="276"/>
      <c r="J36" s="277"/>
      <c r="K36" s="278">
        <f>VLOOKUP(A36,EQUIPOS!A6:D163,4,FALSE)</f>
        <v>90165.976365775525</v>
      </c>
      <c r="L36" s="279"/>
      <c r="M36" s="345">
        <v>1.25</v>
      </c>
      <c r="N36" s="281">
        <f>K36/M36</f>
        <v>72132.781092620426</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73154.125196742432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765</v>
      </c>
      <c r="B48" s="49" t="str">
        <f>VLOOKUP(A48,MATERIALES!A5:D373,3,FALSE)</f>
        <v xml:space="preserve">Tubería Perforada en PVC de 2´´
</v>
      </c>
      <c r="C48" s="290"/>
      <c r="D48" s="290"/>
      <c r="E48" s="290"/>
      <c r="F48" s="290"/>
      <c r="G48" s="290"/>
      <c r="H48" s="290"/>
      <c r="I48" s="277"/>
      <c r="J48" s="233" t="str">
        <f ca="1">VLOOKUP(A48,MATERIALES!A4:D640,2,FALSE)</f>
        <v>m</v>
      </c>
      <c r="K48" s="291">
        <v>1.01</v>
      </c>
      <c r="L48" s="276"/>
      <c r="M48" s="411">
        <f>VLOOKUP(A48,MATERIALES!A5:D396,4,FALSE)</f>
        <v>13503.417205646601</v>
      </c>
      <c r="N48" s="281">
        <f>K48*M48</f>
        <v>13638.451377703068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13638.451377703068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20426.882082439999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107219.4586568855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21443.891731377102</v>
      </c>
      <c r="M84" s="852"/>
      <c r="N84" s="57"/>
    </row>
    <row r="85" spans="1:14">
      <c r="B85" s="95" t="s">
        <v>1057</v>
      </c>
      <c r="C85" s="96"/>
      <c r="D85" s="96"/>
      <c r="E85" s="96"/>
      <c r="F85" s="96"/>
      <c r="G85" s="96"/>
      <c r="H85" s="96"/>
      <c r="I85" s="93"/>
      <c r="J85" s="94"/>
      <c r="K85" s="313">
        <v>0.05</v>
      </c>
      <c r="L85" s="851">
        <f>N79*K85</f>
        <v>5360.9729328442754</v>
      </c>
      <c r="M85" s="852"/>
      <c r="N85" s="57"/>
    </row>
    <row r="86" spans="1:14" ht="15" thickBot="1">
      <c r="B86" s="97" t="s">
        <v>1058</v>
      </c>
      <c r="C86" s="98"/>
      <c r="D86" s="98"/>
      <c r="E86" s="98"/>
      <c r="F86" s="98"/>
      <c r="G86" s="98"/>
      <c r="H86" s="98"/>
      <c r="I86" s="99"/>
      <c r="J86" s="100"/>
      <c r="K86" s="314">
        <v>0.05</v>
      </c>
      <c r="L86" s="853">
        <f>N79*K86</f>
        <v>5360.9729328442754</v>
      </c>
      <c r="M86" s="854"/>
      <c r="N86" s="57"/>
    </row>
    <row r="87" spans="1:14" ht="15" thickBot="1">
      <c r="B87" s="816" t="s">
        <v>1037</v>
      </c>
      <c r="C87" s="817"/>
      <c r="D87" s="817"/>
      <c r="E87" s="817"/>
      <c r="F87" s="817"/>
      <c r="G87" s="817"/>
      <c r="H87" s="817"/>
      <c r="I87" s="817"/>
      <c r="J87" s="817"/>
      <c r="K87" s="817"/>
      <c r="L87" s="817"/>
      <c r="M87" s="818"/>
      <c r="N87" s="58">
        <f>L84+L85+L86</f>
        <v>32165.837597065656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139385.29625395115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topLeftCell="A34"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314</v>
      </c>
      <c r="B36" s="865" t="str">
        <f>VLOOKUP(A36,EQUIPOS!A6:D154,3,FALSE)</f>
        <v xml:space="preserve">Retroexcavadora E-200 sobre orugas
</v>
      </c>
      <c r="C36" s="866"/>
      <c r="D36" s="866"/>
      <c r="E36" s="866"/>
      <c r="F36" s="866"/>
      <c r="G36" s="866"/>
      <c r="H36" s="867"/>
      <c r="I36" s="276"/>
      <c r="J36" s="277"/>
      <c r="K36" s="278">
        <f>VLOOKUP(A36,EQUIPOS!A6:D163,4,FALSE)</f>
        <v>164662.18677189099</v>
      </c>
      <c r="L36" s="279"/>
      <c r="M36" s="345">
        <v>23</v>
      </c>
      <c r="N36" s="281">
        <f>K36/M36</f>
        <v>7159.2255118213479</v>
      </c>
    </row>
    <row r="37" spans="1:14">
      <c r="A37" s="119" t="s">
        <v>328</v>
      </c>
      <c r="B37" s="865" t="str">
        <f>VLOOKUP(A37,EQUIPOS!A7:D154,3,FALSE)</f>
        <v xml:space="preserve">Taco metálico o puntal (escamas en concreto)
</v>
      </c>
      <c r="C37" s="866"/>
      <c r="D37" s="866"/>
      <c r="E37" s="866"/>
      <c r="F37" s="866"/>
      <c r="G37" s="866"/>
      <c r="H37" s="867"/>
      <c r="I37" s="430"/>
      <c r="J37" s="431"/>
      <c r="K37" s="278">
        <f>VLOOKUP(A37,EQUIPOS!A7:D164,4,FALSE)</f>
        <v>47.971673543250091</v>
      </c>
      <c r="L37" s="344"/>
      <c r="M37" s="345">
        <v>1</v>
      </c>
      <c r="N37" s="281">
        <f>K37/M37</f>
        <v>47.971673543250091</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N75*M41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8228.5412894865985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766</v>
      </c>
      <c r="B48" s="49" t="str">
        <f>VLOOKUP(A48,MATERIALES!A5:D373,3,FALSE)</f>
        <v>Tubería PVC RD21 de 1´´ (para anclajes)</v>
      </c>
      <c r="C48" s="290"/>
      <c r="D48" s="290"/>
      <c r="E48" s="290"/>
      <c r="F48" s="290"/>
      <c r="G48" s="290"/>
      <c r="H48" s="290"/>
      <c r="I48" s="290"/>
      <c r="J48" s="320" t="str">
        <f ca="1">VLOOKUP(A48,MATERIALES!A4:D640,2,FALSE)</f>
        <v>m</v>
      </c>
      <c r="K48" s="291">
        <v>0.35</v>
      </c>
      <c r="L48" s="276"/>
      <c r="M48" s="411">
        <f>VLOOKUP(A48,MATERIALES!A5:D396,4,FALSE)</f>
        <v>3430.9233435927235</v>
      </c>
      <c r="N48" s="281">
        <f>K48*M48</f>
        <v>1200.8231702574531</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8769.5918089812403</v>
      </c>
      <c r="N49" s="281">
        <f>K49*M49</f>
        <v>8769.5918089812403</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2171.6854923598275</v>
      </c>
      <c r="N50" s="281">
        <f>K50*M50</f>
        <v>8252.4048709673443</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435654.41521472391</v>
      </c>
      <c r="N51" s="281">
        <f>K51*M51</f>
        <v>78417.794738650307</v>
      </c>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96640.614588856348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3">
        <f>VLOOKUP(A58,TRANSPORTE!A1:D117,4,FALSE)</f>
        <v>1313</v>
      </c>
      <c r="M58" s="904"/>
      <c r="N58" s="296">
        <f>K58*L58</f>
        <v>236.34</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236.34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20426.882082439999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125532.37796078295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25106.475592156592</v>
      </c>
      <c r="M82" s="852"/>
      <c r="N82" s="57"/>
    </row>
    <row r="83" spans="1:14">
      <c r="B83" s="95" t="s">
        <v>1057</v>
      </c>
      <c r="C83" s="96"/>
      <c r="D83" s="96"/>
      <c r="E83" s="96"/>
      <c r="F83" s="96"/>
      <c r="G83" s="96"/>
      <c r="H83" s="96"/>
      <c r="I83" s="93"/>
      <c r="J83" s="94"/>
      <c r="K83" s="313">
        <v>0.05</v>
      </c>
      <c r="L83" s="851">
        <f>N77*K83</f>
        <v>6276.618898039148</v>
      </c>
      <c r="M83" s="852"/>
      <c r="N83" s="57"/>
    </row>
    <row r="84" spans="1:14" ht="15" thickBot="1">
      <c r="B84" s="97" t="s">
        <v>1058</v>
      </c>
      <c r="C84" s="98"/>
      <c r="D84" s="98"/>
      <c r="E84" s="98"/>
      <c r="F84" s="98"/>
      <c r="G84" s="98"/>
      <c r="H84" s="98"/>
      <c r="I84" s="99"/>
      <c r="J84" s="100"/>
      <c r="K84" s="314">
        <v>0.05</v>
      </c>
      <c r="L84" s="853">
        <f>N77*K84</f>
        <v>6276.618898039148</v>
      </c>
      <c r="M84" s="854"/>
      <c r="N84" s="57"/>
    </row>
    <row r="85" spans="1:14" ht="15" thickBot="1">
      <c r="B85" s="816" t="s">
        <v>1037</v>
      </c>
      <c r="C85" s="817"/>
      <c r="D85" s="817"/>
      <c r="E85" s="817"/>
      <c r="F85" s="817"/>
      <c r="G85" s="817"/>
      <c r="H85" s="817"/>
      <c r="I85" s="817"/>
      <c r="J85" s="817"/>
      <c r="K85" s="817"/>
      <c r="L85" s="817"/>
      <c r="M85" s="818"/>
      <c r="N85" s="58">
        <f>L82+L83+L84</f>
        <v>37659.713388234886</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163192.09134901784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topLeftCell="A22"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N75*M41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381</v>
      </c>
      <c r="B48" s="49" t="str">
        <f>VLOOKUP(A48,MATERIALES!A5:D373,3,FALSE)</f>
        <v>Armadura de Acero</v>
      </c>
      <c r="C48" s="290"/>
      <c r="D48" s="290"/>
      <c r="E48" s="290"/>
      <c r="F48" s="290"/>
      <c r="G48" s="290"/>
      <c r="H48" s="290"/>
      <c r="I48" s="290"/>
      <c r="J48" s="320" t="str">
        <f ca="1">VLOOKUP(A48,MATERIALES!A4:D640,2,FALSE)</f>
        <v>m</v>
      </c>
      <c r="K48" s="291">
        <v>1</v>
      </c>
      <c r="L48" s="276"/>
      <c r="M48" s="411">
        <f>VLOOKUP(A48,MATERIALES!A5:D396,4,FALSE)</f>
        <v>3009.4937438844186</v>
      </c>
      <c r="N48" s="281">
        <f>K48*M48</f>
        <v>3009.4937438844186</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578.58161807353326</v>
      </c>
      <c r="N49" s="281">
        <f>K49*M49</f>
        <v>2314.3264722941331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6" t="s">
        <v>1037</v>
      </c>
      <c r="C53" s="817"/>
      <c r="D53" s="817"/>
      <c r="E53" s="817"/>
      <c r="F53" s="817"/>
      <c r="G53" s="817"/>
      <c r="H53" s="817"/>
      <c r="I53" s="817"/>
      <c r="J53" s="817"/>
      <c r="K53" s="817"/>
      <c r="L53" s="817"/>
      <c r="M53" s="818"/>
      <c r="N53" s="403">
        <f>SUM(N48:N52)</f>
        <v>5323.8202161785521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B58" s="52"/>
      <c r="C58" s="326"/>
      <c r="D58" s="326"/>
      <c r="E58" s="326"/>
      <c r="F58" s="326"/>
      <c r="G58" s="326"/>
      <c r="H58" s="320"/>
      <c r="I58" s="288"/>
      <c r="J58" s="295"/>
      <c r="K58" s="288"/>
      <c r="L58" s="903"/>
      <c r="M58" s="904"/>
      <c r="N58" s="296"/>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133"/>
    </row>
    <row r="75" spans="1:15" ht="15" thickBot="1">
      <c r="B75" s="905" t="s">
        <v>1037</v>
      </c>
      <c r="C75" s="859"/>
      <c r="D75" s="859"/>
      <c r="E75" s="859"/>
      <c r="F75" s="859"/>
      <c r="G75" s="859"/>
      <c r="H75" s="859"/>
      <c r="I75" s="859"/>
      <c r="J75" s="859"/>
      <c r="K75" s="859"/>
      <c r="L75" s="859"/>
      <c r="M75" s="860"/>
      <c r="N75" s="469">
        <f>SUM(N69:N74)</f>
        <v>510.67205206099999</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5885.5594734456517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1177.1118946891304</v>
      </c>
      <c r="M82" s="852"/>
      <c r="N82" s="57"/>
    </row>
    <row r="83" spans="1:14">
      <c r="B83" s="95" t="s">
        <v>1057</v>
      </c>
      <c r="C83" s="96"/>
      <c r="D83" s="96"/>
      <c r="E83" s="96"/>
      <c r="F83" s="96"/>
      <c r="G83" s="96"/>
      <c r="H83" s="96"/>
      <c r="I83" s="93"/>
      <c r="J83" s="94"/>
      <c r="K83" s="313">
        <v>0.05</v>
      </c>
      <c r="L83" s="851">
        <f>N77*K83</f>
        <v>294.2779736722826</v>
      </c>
      <c r="M83" s="852"/>
      <c r="N83" s="57"/>
    </row>
    <row r="84" spans="1:14" ht="15" thickBot="1">
      <c r="B84" s="97" t="s">
        <v>1058</v>
      </c>
      <c r="C84" s="98"/>
      <c r="D84" s="98"/>
      <c r="E84" s="98"/>
      <c r="F84" s="98"/>
      <c r="G84" s="98"/>
      <c r="H84" s="98"/>
      <c r="I84" s="99"/>
      <c r="J84" s="100"/>
      <c r="K84" s="314">
        <v>0.05</v>
      </c>
      <c r="L84" s="853">
        <f>N77*K84</f>
        <v>294.2779736722826</v>
      </c>
      <c r="M84" s="854"/>
      <c r="N84" s="57"/>
    </row>
    <row r="85" spans="1:14" ht="15" thickBot="1">
      <c r="B85" s="816" t="s">
        <v>1037</v>
      </c>
      <c r="C85" s="817"/>
      <c r="D85" s="817"/>
      <c r="E85" s="817"/>
      <c r="F85" s="817"/>
      <c r="G85" s="817"/>
      <c r="H85" s="817"/>
      <c r="I85" s="817"/>
      <c r="J85" s="817"/>
      <c r="K85" s="817"/>
      <c r="L85" s="817"/>
      <c r="M85" s="818"/>
      <c r="N85" s="58">
        <f>L82+L83+L84</f>
        <v>1765.6678420336955</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7651.2273154793475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269</v>
      </c>
      <c r="B36" s="865" t="str">
        <f>VLOOKUP(A36,EQUIPOS!A6:D154,3,FALSE)</f>
        <v>Motoniveladora  potencia 215 HP, ancho de cuchilla 4,27 m, peso 18 ton.</v>
      </c>
      <c r="C36" s="866"/>
      <c r="D36" s="866"/>
      <c r="E36" s="866"/>
      <c r="F36" s="866"/>
      <c r="G36" s="866"/>
      <c r="H36" s="867"/>
      <c r="I36" s="276"/>
      <c r="J36" s="277"/>
      <c r="K36" s="278">
        <f>VLOOKUP(A36,EQUIPOS!A6:D163,4,FALSE)</f>
        <v>163307.8248280854</v>
      </c>
      <c r="L36" s="279"/>
      <c r="M36" s="345">
        <v>15</v>
      </c>
      <c r="N36" s="281">
        <f>K36/M36</f>
        <v>10887.18832187236</v>
      </c>
    </row>
    <row r="37" spans="1:14">
      <c r="A37" s="119" t="s">
        <v>365</v>
      </c>
      <c r="B37" s="865" t="str">
        <f>VLOOKUP(A37,EQUIPOS!A7:D154,3,FALSE)</f>
        <v xml:space="preserve">Vibrocompatador, potencia 153 HP, peso 10 Ton. </v>
      </c>
      <c r="C37" s="866"/>
      <c r="D37" s="866"/>
      <c r="E37" s="866"/>
      <c r="F37" s="866"/>
      <c r="G37" s="866"/>
      <c r="H37" s="867"/>
      <c r="I37" s="430"/>
      <c r="J37" s="431"/>
      <c r="K37" s="278">
        <f>VLOOKUP(A37,EQUIPOS!A7:D164,4,FALSE)</f>
        <v>142077.80760043429</v>
      </c>
      <c r="L37" s="344"/>
      <c r="M37" s="345">
        <v>15</v>
      </c>
      <c r="N37" s="281">
        <f>K37/M37</f>
        <v>9471.8538400289526</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106.39001084604166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20465.432172747354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564</v>
      </c>
      <c r="B48" s="49" t="str">
        <f>VLOOKUP(A48,MATERIALES!A5:D373,3,FALSE)</f>
        <v xml:space="preserve">Material seleccionado para Relleno
</v>
      </c>
      <c r="C48" s="290"/>
      <c r="D48" s="290"/>
      <c r="E48" s="290"/>
      <c r="F48" s="290"/>
      <c r="G48" s="290"/>
      <c r="H48" s="290"/>
      <c r="I48" s="277"/>
      <c r="J48" s="233" t="str">
        <f ca="1">VLOOKUP(A48,MATERIALES!A4:D640,2,FALSE)</f>
        <v>m3</v>
      </c>
      <c r="K48" s="291">
        <v>1.05</v>
      </c>
      <c r="L48" s="276"/>
      <c r="M48" s="411">
        <f>VLOOKUP(A48,MATERIALES!A5:D396,4,FALSE)</f>
        <v>16377.985534388115</v>
      </c>
      <c r="N48" s="281">
        <f>K48*M48</f>
        <v>17196.88481110752</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18341.94653645263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3">
        <f>VLOOKUP(A60,TRANSPORTE!A1:D117,4,FALSE)</f>
        <v>1313</v>
      </c>
      <c r="M60" s="904"/>
      <c r="N60" s="296">
        <f>K60*L60</f>
        <v>1378.65</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1378.65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2127.800216920833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42313.828926120819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8462.7657852241646</v>
      </c>
      <c r="M84" s="852"/>
      <c r="N84" s="57"/>
    </row>
    <row r="85" spans="1:14">
      <c r="B85" s="95" t="s">
        <v>1057</v>
      </c>
      <c r="C85" s="96"/>
      <c r="D85" s="96"/>
      <c r="E85" s="96"/>
      <c r="F85" s="96"/>
      <c r="G85" s="96"/>
      <c r="H85" s="96"/>
      <c r="I85" s="93"/>
      <c r="J85" s="94"/>
      <c r="K85" s="313">
        <v>0.05</v>
      </c>
      <c r="L85" s="851">
        <f>N79*K85</f>
        <v>2115.6914463060411</v>
      </c>
      <c r="M85" s="852"/>
      <c r="N85" s="57"/>
    </row>
    <row r="86" spans="1:14" ht="15" thickBot="1">
      <c r="B86" s="97" t="s">
        <v>1058</v>
      </c>
      <c r="C86" s="98"/>
      <c r="D86" s="98"/>
      <c r="E86" s="98"/>
      <c r="F86" s="98"/>
      <c r="G86" s="98"/>
      <c r="H86" s="98"/>
      <c r="I86" s="99"/>
      <c r="J86" s="100"/>
      <c r="K86" s="314">
        <v>0.05</v>
      </c>
      <c r="L86" s="853">
        <f>N79*K86</f>
        <v>2115.6914463060411</v>
      </c>
      <c r="M86" s="854"/>
      <c r="N86" s="57"/>
    </row>
    <row r="87" spans="1:14" ht="15" thickBot="1">
      <c r="B87" s="816" t="s">
        <v>1037</v>
      </c>
      <c r="C87" s="817"/>
      <c r="D87" s="817"/>
      <c r="E87" s="817"/>
      <c r="F87" s="817"/>
      <c r="G87" s="817"/>
      <c r="H87" s="817"/>
      <c r="I87" s="817"/>
      <c r="J87" s="817"/>
      <c r="K87" s="817"/>
      <c r="L87" s="817"/>
      <c r="M87" s="818"/>
      <c r="N87" s="58">
        <f>L84+L85+L86</f>
        <v>12694.148677836249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55007.977603957072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topLeftCell="A46"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2.25" customHeight="1" thickBot="1">
      <c r="A31" t="s">
        <v>1929</v>
      </c>
      <c r="B31" s="86" t="s">
        <v>1228</v>
      </c>
      <c r="C31" s="958" t="s">
        <v>2261</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4966.9184888601867</v>
      </c>
      <c r="N49" s="281">
        <f>K49*M49</f>
        <v>5711.9562621892146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4982.9753374233123</v>
      </c>
      <c r="N50" s="281">
        <f>K50*M50</f>
        <v>9965.9506748466247</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92507.836398388303</v>
      </c>
      <c r="N51" s="281">
        <f>K51*M51</f>
        <v>46253.918199194151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109745.05553799774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1313</v>
      </c>
      <c r="M60" s="904"/>
      <c r="N60" s="296">
        <f>K60*L60</f>
        <v>1444.3000000000002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1444.3000000000002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127275.52517791925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25455.105035583852</v>
      </c>
      <c r="M84" s="852"/>
      <c r="N84" s="57"/>
    </row>
    <row r="85" spans="1:14">
      <c r="B85" s="95" t="s">
        <v>1057</v>
      </c>
      <c r="C85" s="96"/>
      <c r="D85" s="96"/>
      <c r="E85" s="96"/>
      <c r="F85" s="96"/>
      <c r="G85" s="96"/>
      <c r="H85" s="96"/>
      <c r="I85" s="93"/>
      <c r="J85" s="94"/>
      <c r="K85" s="313">
        <v>0.05</v>
      </c>
      <c r="L85" s="851">
        <f>N79*K85</f>
        <v>6363.7762588959631</v>
      </c>
      <c r="M85" s="852"/>
      <c r="N85" s="57"/>
    </row>
    <row r="86" spans="1:14" ht="15" thickBot="1">
      <c r="B86" s="97" t="s">
        <v>1058</v>
      </c>
      <c r="C86" s="98"/>
      <c r="D86" s="98"/>
      <c r="E86" s="98"/>
      <c r="F86" s="98"/>
      <c r="G86" s="98"/>
      <c r="H86" s="98"/>
      <c r="I86" s="99"/>
      <c r="J86" s="100"/>
      <c r="K86" s="314">
        <v>0.05</v>
      </c>
      <c r="L86" s="853">
        <f>N79*K86</f>
        <v>6363.7762588959631</v>
      </c>
      <c r="M86" s="854"/>
      <c r="N86" s="57"/>
    </row>
    <row r="87" spans="1:14" ht="15" thickBot="1">
      <c r="B87" s="816" t="s">
        <v>1037</v>
      </c>
      <c r="C87" s="817"/>
      <c r="D87" s="817"/>
      <c r="E87" s="817"/>
      <c r="F87" s="817"/>
      <c r="G87" s="817"/>
      <c r="H87" s="817"/>
      <c r="I87" s="817"/>
      <c r="J87" s="817"/>
      <c r="K87" s="817"/>
      <c r="L87" s="817"/>
      <c r="M87" s="818"/>
      <c r="N87" s="58">
        <f>L84+L85+L86</f>
        <v>38182.657553375779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165458.18273129503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1.5" customHeight="1" thickBot="1">
      <c r="A31" t="s">
        <v>1929</v>
      </c>
      <c r="B31" s="86" t="s">
        <v>1776</v>
      </c>
      <c r="C31" s="958" t="s">
        <v>2262</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4966.9184888601867</v>
      </c>
      <c r="N49" s="281">
        <f>K49*M49</f>
        <v>5711.9562621892146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4982.9753374233123</v>
      </c>
      <c r="N50" s="281">
        <f>K50*M50</f>
        <v>9965.9506748466247</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134806.87779657732</v>
      </c>
      <c r="N51" s="281">
        <f>K51*M51</f>
        <v>67403.438898288659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130894.57623709226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1313</v>
      </c>
      <c r="M60" s="904"/>
      <c r="N60" s="296">
        <f>K60*L60</f>
        <v>1444.3000000000002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1444.3000000000002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148425.04587701373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29685.009175402749</v>
      </c>
      <c r="M84" s="852"/>
      <c r="N84" s="57"/>
    </row>
    <row r="85" spans="1:14">
      <c r="B85" s="95" t="s">
        <v>1057</v>
      </c>
      <c r="C85" s="96"/>
      <c r="D85" s="96"/>
      <c r="E85" s="96"/>
      <c r="F85" s="96"/>
      <c r="G85" s="96"/>
      <c r="H85" s="96"/>
      <c r="I85" s="93"/>
      <c r="J85" s="94"/>
      <c r="K85" s="313">
        <v>0.05</v>
      </c>
      <c r="L85" s="851">
        <f>N79*K85</f>
        <v>7421.2522938506872</v>
      </c>
      <c r="M85" s="852"/>
      <c r="N85" s="57"/>
    </row>
    <row r="86" spans="1:14" ht="15" thickBot="1">
      <c r="B86" s="97" t="s">
        <v>1058</v>
      </c>
      <c r="C86" s="98"/>
      <c r="D86" s="98"/>
      <c r="E86" s="98"/>
      <c r="F86" s="98"/>
      <c r="G86" s="98"/>
      <c r="H86" s="98"/>
      <c r="I86" s="99"/>
      <c r="J86" s="100"/>
      <c r="K86" s="314">
        <v>0.05</v>
      </c>
      <c r="L86" s="853">
        <f>N79*K86</f>
        <v>7421.2522938506872</v>
      </c>
      <c r="M86" s="854"/>
      <c r="N86" s="57"/>
    </row>
    <row r="87" spans="1:14" ht="15" thickBot="1">
      <c r="B87" s="816" t="s">
        <v>1037</v>
      </c>
      <c r="C87" s="817"/>
      <c r="D87" s="817"/>
      <c r="E87" s="817"/>
      <c r="F87" s="817"/>
      <c r="G87" s="817"/>
      <c r="H87" s="817"/>
      <c r="I87" s="817"/>
      <c r="J87" s="817"/>
      <c r="K87" s="817"/>
      <c r="L87" s="817"/>
      <c r="M87" s="818"/>
      <c r="N87" s="58">
        <f>L84+L85+L86</f>
        <v>44527.513763104122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192952.55964011786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1777</v>
      </c>
      <c r="C31" s="958" t="s">
        <v>2263</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69"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4966.9184888601867</v>
      </c>
      <c r="N49" s="281">
        <f>K49*M49</f>
        <v>5711.9562621892146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4982.9753374233123</v>
      </c>
      <c r="N50" s="281">
        <f>K50*M50</f>
        <v>9965.9506748466247</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148108.37114627057</v>
      </c>
      <c r="N51" s="281">
        <f>K51*M51</f>
        <v>74054.185573135284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137545.32291193889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1313</v>
      </c>
      <c r="M60" s="904"/>
      <c r="N60" s="296">
        <f>K60*L60</f>
        <v>1444.3000000000002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1444.3000000000002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155075.79255186036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31015.158510372072</v>
      </c>
      <c r="M84" s="852"/>
      <c r="N84" s="57"/>
    </row>
    <row r="85" spans="1:14">
      <c r="B85" s="95" t="s">
        <v>1057</v>
      </c>
      <c r="C85" s="96"/>
      <c r="D85" s="96"/>
      <c r="E85" s="96"/>
      <c r="F85" s="96"/>
      <c r="G85" s="96"/>
      <c r="H85" s="96"/>
      <c r="I85" s="93"/>
      <c r="J85" s="94"/>
      <c r="K85" s="313">
        <v>0.05</v>
      </c>
      <c r="L85" s="851">
        <f>N79*K85</f>
        <v>7753.7896275930179</v>
      </c>
      <c r="M85" s="852"/>
      <c r="N85" s="57"/>
    </row>
    <row r="86" spans="1:14" ht="15" thickBot="1">
      <c r="B86" s="97" t="s">
        <v>1058</v>
      </c>
      <c r="C86" s="98"/>
      <c r="D86" s="98"/>
      <c r="E86" s="98"/>
      <c r="F86" s="98"/>
      <c r="G86" s="98"/>
      <c r="H86" s="98"/>
      <c r="I86" s="99"/>
      <c r="J86" s="100"/>
      <c r="K86" s="314">
        <v>0.05</v>
      </c>
      <c r="L86" s="853">
        <f>N79*K86</f>
        <v>7753.7896275930179</v>
      </c>
      <c r="M86" s="854"/>
      <c r="N86" s="57"/>
    </row>
    <row r="87" spans="1:14" ht="15" thickBot="1">
      <c r="B87" s="816" t="s">
        <v>1037</v>
      </c>
      <c r="C87" s="817"/>
      <c r="D87" s="817"/>
      <c r="E87" s="817"/>
      <c r="F87" s="817"/>
      <c r="G87" s="817"/>
      <c r="H87" s="817"/>
      <c r="I87" s="817"/>
      <c r="J87" s="817"/>
      <c r="K87" s="817"/>
      <c r="L87" s="817"/>
      <c r="M87" s="818"/>
      <c r="N87" s="58">
        <f>L84+L85+L86</f>
        <v>46522.737765558108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201598.53031741845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7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topLeftCell="A31"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1778</v>
      </c>
      <c r="C31" s="958" t="s">
        <v>2264</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4966.9184888601867</v>
      </c>
      <c r="N49" s="281">
        <f>K49*M49</f>
        <v>5711.9562621892146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4982.9753374233123</v>
      </c>
      <c r="N50" s="281">
        <f>K50*M50</f>
        <v>9965.9506748466247</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148108.37114627057</v>
      </c>
      <c r="N51" s="281">
        <f>K51*M51</f>
        <v>74054.185573135284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137545.32291193889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1313</v>
      </c>
      <c r="M60" s="904"/>
      <c r="N60" s="296">
        <f>K60*L60</f>
        <v>1444.3000000000002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1444.3000000000002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155075.79255186036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31015.158510372072</v>
      </c>
      <c r="M84" s="852"/>
      <c r="N84" s="57"/>
    </row>
    <row r="85" spans="1:14">
      <c r="B85" s="95" t="s">
        <v>1057</v>
      </c>
      <c r="C85" s="96"/>
      <c r="D85" s="96"/>
      <c r="E85" s="96"/>
      <c r="F85" s="96"/>
      <c r="G85" s="96"/>
      <c r="H85" s="96"/>
      <c r="I85" s="93"/>
      <c r="J85" s="94"/>
      <c r="K85" s="313">
        <v>0.05</v>
      </c>
      <c r="L85" s="851">
        <f>N79*K85</f>
        <v>7753.7896275930179</v>
      </c>
      <c r="M85" s="852"/>
      <c r="N85" s="57"/>
    </row>
    <row r="86" spans="1:14" ht="15" thickBot="1">
      <c r="B86" s="97" t="s">
        <v>1058</v>
      </c>
      <c r="C86" s="98"/>
      <c r="D86" s="98"/>
      <c r="E86" s="98"/>
      <c r="F86" s="98"/>
      <c r="G86" s="98"/>
      <c r="H86" s="98"/>
      <c r="I86" s="99"/>
      <c r="J86" s="100"/>
      <c r="K86" s="314">
        <v>0.05</v>
      </c>
      <c r="L86" s="853">
        <f>N79*K86</f>
        <v>7753.7896275930179</v>
      </c>
      <c r="M86" s="854"/>
      <c r="N86" s="57"/>
    </row>
    <row r="87" spans="1:14" ht="15" thickBot="1">
      <c r="B87" s="816" t="s">
        <v>1037</v>
      </c>
      <c r="C87" s="817"/>
      <c r="D87" s="817"/>
      <c r="E87" s="817"/>
      <c r="F87" s="817"/>
      <c r="G87" s="817"/>
      <c r="H87" s="817"/>
      <c r="I87" s="817"/>
      <c r="J87" s="817"/>
      <c r="K87" s="817"/>
      <c r="L87" s="817"/>
      <c r="M87" s="818"/>
      <c r="N87" s="58">
        <f>L84+L85+L86</f>
        <v>46522.737765558108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201598.53031741845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1229</v>
      </c>
      <c r="C31" s="958" t="s">
        <v>1818</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4966.9184888601867</v>
      </c>
      <c r="N49" s="281">
        <f>K49*M49</f>
        <v>2483.4592444300933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4982.9753374233123</v>
      </c>
      <c r="N50" s="281">
        <f>K50*M50</f>
        <v>4982.9753374233123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102245.87792152954</v>
      </c>
      <c r="N51" s="281">
        <f>K51*M51</f>
        <v>102245.87792152954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157525.54290515071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3">
        <f>VLOOKUP(A60,TRANSPORTE!A1:D117,4,FALSE)</f>
        <v>1313</v>
      </c>
      <c r="M60" s="904"/>
      <c r="N60" s="296">
        <f>K60*L60</f>
        <v>1444.3000000000002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1444.3000000000002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175056.01254507218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35011.202509014438</v>
      </c>
      <c r="M84" s="852"/>
      <c r="N84" s="57"/>
    </row>
    <row r="85" spans="1:14">
      <c r="B85" s="95" t="s">
        <v>1057</v>
      </c>
      <c r="C85" s="96"/>
      <c r="D85" s="96"/>
      <c r="E85" s="96"/>
      <c r="F85" s="96"/>
      <c r="G85" s="96"/>
      <c r="H85" s="96"/>
      <c r="I85" s="93"/>
      <c r="J85" s="94"/>
      <c r="K85" s="313">
        <v>0.05</v>
      </c>
      <c r="L85" s="851">
        <f>N79*K85</f>
        <v>8752.8006272536095</v>
      </c>
      <c r="M85" s="852"/>
      <c r="N85" s="57"/>
    </row>
    <row r="86" spans="1:14" ht="15" thickBot="1">
      <c r="B86" s="97" t="s">
        <v>1058</v>
      </c>
      <c r="C86" s="98"/>
      <c r="D86" s="98"/>
      <c r="E86" s="98"/>
      <c r="F86" s="98"/>
      <c r="G86" s="98"/>
      <c r="H86" s="98"/>
      <c r="I86" s="99"/>
      <c r="J86" s="100"/>
      <c r="K86" s="314">
        <v>0.05</v>
      </c>
      <c r="L86" s="853">
        <f>N79*K86</f>
        <v>8752.8006272536095</v>
      </c>
      <c r="M86" s="854"/>
      <c r="N86" s="57"/>
    </row>
    <row r="87" spans="1:14" ht="15" thickBot="1">
      <c r="B87" s="816" t="s">
        <v>1037</v>
      </c>
      <c r="C87" s="817"/>
      <c r="D87" s="817"/>
      <c r="E87" s="817"/>
      <c r="F87" s="817"/>
      <c r="G87" s="817"/>
      <c r="H87" s="817"/>
      <c r="I87" s="817"/>
      <c r="J87" s="817"/>
      <c r="K87" s="817"/>
      <c r="L87" s="817"/>
      <c r="M87" s="818"/>
      <c r="N87" s="58">
        <f>L84+L85+L86</f>
        <v>52516.803763521653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227572.81630859384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topLeftCell="A31"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1779</v>
      </c>
      <c r="C31" s="958" t="s">
        <v>1780</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4966.9184888601867</v>
      </c>
      <c r="N49" s="281">
        <f>K49*M49</f>
        <v>2483.4592444300933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4982.9753374233123</v>
      </c>
      <c r="N50" s="281">
        <f>K50*M50</f>
        <v>4982.9753374233123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102245.87792152954</v>
      </c>
      <c r="N51" s="281">
        <f>K51*M51</f>
        <v>102245.87792152954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157525.54290515071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1313</v>
      </c>
      <c r="M60" s="904"/>
      <c r="N60" s="296">
        <f>K60*L60</f>
        <v>1444.3000000000002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1444.3000000000002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175056.01254507218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35011.202509014438</v>
      </c>
      <c r="M84" s="852"/>
      <c r="N84" s="57"/>
    </row>
    <row r="85" spans="1:14">
      <c r="B85" s="95" t="s">
        <v>1057</v>
      </c>
      <c r="C85" s="96"/>
      <c r="D85" s="96"/>
      <c r="E85" s="96"/>
      <c r="F85" s="96"/>
      <c r="G85" s="96"/>
      <c r="H85" s="96"/>
      <c r="I85" s="93"/>
      <c r="J85" s="94"/>
      <c r="K85" s="313">
        <v>0.05</v>
      </c>
      <c r="L85" s="851">
        <f>N79*K85</f>
        <v>8752.8006272536095</v>
      </c>
      <c r="M85" s="852"/>
      <c r="N85" s="57"/>
    </row>
    <row r="86" spans="1:14" ht="15" thickBot="1">
      <c r="B86" s="97" t="s">
        <v>1058</v>
      </c>
      <c r="C86" s="98"/>
      <c r="D86" s="98"/>
      <c r="E86" s="98"/>
      <c r="F86" s="98"/>
      <c r="G86" s="98"/>
      <c r="H86" s="98"/>
      <c r="I86" s="99"/>
      <c r="J86" s="100"/>
      <c r="K86" s="314">
        <v>0.05</v>
      </c>
      <c r="L86" s="853">
        <f>N79*K86</f>
        <v>8752.8006272536095</v>
      </c>
      <c r="M86" s="854"/>
      <c r="N86" s="57"/>
    </row>
    <row r="87" spans="1:14" ht="15" thickBot="1">
      <c r="B87" s="816" t="s">
        <v>1037</v>
      </c>
      <c r="C87" s="817"/>
      <c r="D87" s="817"/>
      <c r="E87" s="817"/>
      <c r="F87" s="817"/>
      <c r="G87" s="817"/>
      <c r="H87" s="817"/>
      <c r="I87" s="817"/>
      <c r="J87" s="817"/>
      <c r="K87" s="817"/>
      <c r="L87" s="817"/>
      <c r="M87" s="818"/>
      <c r="N87" s="58">
        <f>L84+L85+L86</f>
        <v>52516.803763521653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227572.81630859384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topLeftCell="A22"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1781</v>
      </c>
      <c r="C31" s="958" t="s">
        <v>1782</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4966.9184888601867</v>
      </c>
      <c r="N49" s="281">
        <f>K49*M49</f>
        <v>2483.4592444300933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4982.9753374233123</v>
      </c>
      <c r="N50" s="281">
        <f>K50*M50</f>
        <v>4982.9753374233123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102245.87792152954</v>
      </c>
      <c r="N51" s="281">
        <f>K51*M51</f>
        <v>102245.87792152954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157525.54290515071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1313</v>
      </c>
      <c r="M60" s="904"/>
      <c r="N60" s="296">
        <f>K60*L60</f>
        <v>1444.3000000000002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1444.3000000000002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175056.01254507218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35011.202509014438</v>
      </c>
      <c r="M84" s="852"/>
      <c r="N84" s="57"/>
    </row>
    <row r="85" spans="1:14">
      <c r="B85" s="95" t="s">
        <v>1057</v>
      </c>
      <c r="C85" s="96"/>
      <c r="D85" s="96"/>
      <c r="E85" s="96"/>
      <c r="F85" s="96"/>
      <c r="G85" s="96"/>
      <c r="H85" s="96"/>
      <c r="I85" s="93"/>
      <c r="J85" s="94"/>
      <c r="K85" s="313">
        <v>0.05</v>
      </c>
      <c r="L85" s="851">
        <f>N79*K85</f>
        <v>8752.8006272536095</v>
      </c>
      <c r="M85" s="852"/>
      <c r="N85" s="57"/>
    </row>
    <row r="86" spans="1:14" ht="15" thickBot="1">
      <c r="B86" s="97" t="s">
        <v>1058</v>
      </c>
      <c r="C86" s="98"/>
      <c r="D86" s="98"/>
      <c r="E86" s="98"/>
      <c r="F86" s="98"/>
      <c r="G86" s="98"/>
      <c r="H86" s="98"/>
      <c r="I86" s="99"/>
      <c r="J86" s="100"/>
      <c r="K86" s="314">
        <v>0.05</v>
      </c>
      <c r="L86" s="853">
        <f>N79*K86</f>
        <v>8752.8006272536095</v>
      </c>
      <c r="M86" s="854"/>
      <c r="N86" s="57"/>
    </row>
    <row r="87" spans="1:14" ht="15" thickBot="1">
      <c r="B87" s="816" t="s">
        <v>1037</v>
      </c>
      <c r="C87" s="817"/>
      <c r="D87" s="817"/>
      <c r="E87" s="817"/>
      <c r="F87" s="817"/>
      <c r="G87" s="817"/>
      <c r="H87" s="817"/>
      <c r="I87" s="817"/>
      <c r="J87" s="817"/>
      <c r="K87" s="817"/>
      <c r="L87" s="817"/>
      <c r="M87" s="818"/>
      <c r="N87" s="58">
        <f>L84+L85+L86</f>
        <v>52516.803763521653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227572.81630859384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1783</v>
      </c>
      <c r="C31" s="958" t="s">
        <v>1784</v>
      </c>
      <c r="D31" s="959"/>
      <c r="E31" s="959"/>
      <c r="F31" s="959"/>
      <c r="G31" s="959"/>
      <c r="H31" s="959"/>
      <c r="I31" s="959"/>
      <c r="J31" s="985"/>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766.00807809150001</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630</v>
      </c>
      <c r="B48" s="49" t="str">
        <f>VLOOKUP(A48,MATERIALES!A5:D373,3,FALSE)</f>
        <v xml:space="preserve">Piedra para gavión
</v>
      </c>
      <c r="C48" s="290"/>
      <c r="D48" s="290"/>
      <c r="E48" s="290"/>
      <c r="F48" s="290"/>
      <c r="G48" s="290"/>
      <c r="H48" s="290"/>
      <c r="I48" s="290"/>
      <c r="J48" s="320" t="str">
        <f ca="1">VLOOKUP(A48,MATERIALES!A4:D640,2,FALSE)</f>
        <v>m3</v>
      </c>
      <c r="K48" s="291">
        <v>1.1000000000000001</v>
      </c>
      <c r="L48" s="276"/>
      <c r="M48" s="411">
        <f>VLOOKUP(A48,MATERIALES!A5:D396,4,FALSE)</f>
        <v>43466.573092516141</v>
      </c>
      <c r="N48" s="281">
        <f>K48*M48</f>
        <v>47813.23040176776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4966.9184888601867</v>
      </c>
      <c r="N49" s="281">
        <f>K49*M49</f>
        <v>2483.4592444300933</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4982.9753374233123</v>
      </c>
      <c r="N50" s="281">
        <f>K50*M50</f>
        <v>4982.9753374233123</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102245.87792152954</v>
      </c>
      <c r="N51" s="281">
        <f>K51*M51</f>
        <v>102245.87792152954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157525.54290515071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3">
        <f>VLOOKUP(A60,TRANSPORTE!A1:D117,4,FALSE)</f>
        <v>1313</v>
      </c>
      <c r="M60" s="904"/>
      <c r="N60" s="296">
        <f>K60*L60</f>
        <v>1444.3000000000002</v>
      </c>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f>N60+N61+N62+N63+N64</f>
        <v>1444.3000000000002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15320.161561829998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175056.01254507218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35011.202509014438</v>
      </c>
      <c r="M84" s="852"/>
      <c r="N84" s="57"/>
    </row>
    <row r="85" spans="1:14">
      <c r="B85" s="95" t="s">
        <v>1057</v>
      </c>
      <c r="C85" s="96"/>
      <c r="D85" s="96"/>
      <c r="E85" s="96"/>
      <c r="F85" s="96"/>
      <c r="G85" s="96"/>
      <c r="H85" s="96"/>
      <c r="I85" s="93"/>
      <c r="J85" s="94"/>
      <c r="K85" s="313">
        <v>0.05</v>
      </c>
      <c r="L85" s="851">
        <f>N79*K85</f>
        <v>8752.8006272536095</v>
      </c>
      <c r="M85" s="852"/>
      <c r="N85" s="57"/>
    </row>
    <row r="86" spans="1:14" ht="15" thickBot="1">
      <c r="B86" s="97" t="s">
        <v>1058</v>
      </c>
      <c r="C86" s="98"/>
      <c r="D86" s="98"/>
      <c r="E86" s="98"/>
      <c r="F86" s="98"/>
      <c r="G86" s="98"/>
      <c r="H86" s="98"/>
      <c r="I86" s="99"/>
      <c r="J86" s="100"/>
      <c r="K86" s="314">
        <v>0.05</v>
      </c>
      <c r="L86" s="853">
        <f>N79*K86</f>
        <v>8752.8006272536095</v>
      </c>
      <c r="M86" s="854"/>
      <c r="N86" s="57"/>
    </row>
    <row r="87" spans="1:14" ht="15" thickBot="1">
      <c r="B87" s="816" t="s">
        <v>1037</v>
      </c>
      <c r="C87" s="817"/>
      <c r="D87" s="817"/>
      <c r="E87" s="817"/>
      <c r="F87" s="817"/>
      <c r="G87" s="817"/>
      <c r="H87" s="817"/>
      <c r="I87" s="817"/>
      <c r="J87" s="817"/>
      <c r="K87" s="817"/>
      <c r="L87" s="817"/>
      <c r="M87" s="818"/>
      <c r="N87" s="58">
        <f>L84+L85+L86</f>
        <v>52516.803763521653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227572.81630859384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86" t="s">
        <v>1785</v>
      </c>
      <c r="C31" s="958" t="s">
        <v>1786</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970</v>
      </c>
      <c r="B48" s="49" t="str">
        <f>VLOOKUP(A48,MATERIALES!A5:D373,3,FALSE)</f>
        <v>Geotextil Fortex BX-40</v>
      </c>
      <c r="C48" s="290"/>
      <c r="D48" s="290"/>
      <c r="E48" s="290"/>
      <c r="F48" s="290"/>
      <c r="G48" s="290"/>
      <c r="H48" s="290"/>
      <c r="I48" s="277"/>
      <c r="J48" s="233" t="str">
        <f ca="1">VLOOKUP(A48,MATERIALES!A4:D640,2,FALSE)</f>
        <v>M2</v>
      </c>
      <c r="K48" s="291">
        <v>1.3</v>
      </c>
      <c r="L48" s="276"/>
      <c r="M48" s="411">
        <f>VLOOKUP(A48,MATERIALES!A5:D396,4,FALSE)</f>
        <v>5672.3493690668383</v>
      </c>
      <c r="N48" s="281">
        <f>K48*M48</f>
        <v>7374.05417978689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7374.05417978689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8906.0703359698891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1781.2140671939778</v>
      </c>
      <c r="M84" s="852"/>
      <c r="N84" s="57"/>
    </row>
    <row r="85" spans="1:14">
      <c r="B85" s="95" t="s">
        <v>1057</v>
      </c>
      <c r="C85" s="96"/>
      <c r="D85" s="96"/>
      <c r="E85" s="96"/>
      <c r="F85" s="96"/>
      <c r="G85" s="96"/>
      <c r="H85" s="96"/>
      <c r="I85" s="93"/>
      <c r="J85" s="94"/>
      <c r="K85" s="313">
        <v>0.05</v>
      </c>
      <c r="L85" s="851">
        <f>N79*K85</f>
        <v>445.30351679849446</v>
      </c>
      <c r="M85" s="852"/>
      <c r="N85" s="57"/>
    </row>
    <row r="86" spans="1:14" ht="15" thickBot="1">
      <c r="B86" s="97" t="s">
        <v>1058</v>
      </c>
      <c r="C86" s="98"/>
      <c r="D86" s="98"/>
      <c r="E86" s="98"/>
      <c r="F86" s="98"/>
      <c r="G86" s="98"/>
      <c r="H86" s="98"/>
      <c r="I86" s="99"/>
      <c r="J86" s="100"/>
      <c r="K86" s="314">
        <v>0.05</v>
      </c>
      <c r="L86" s="853">
        <f>N79*K86</f>
        <v>445.30351679849446</v>
      </c>
      <c r="M86" s="854"/>
      <c r="N86" s="57"/>
    </row>
    <row r="87" spans="1:14" ht="15" thickBot="1">
      <c r="B87" s="816" t="s">
        <v>1037</v>
      </c>
      <c r="C87" s="817"/>
      <c r="D87" s="817"/>
      <c r="E87" s="817"/>
      <c r="F87" s="817"/>
      <c r="G87" s="817"/>
      <c r="H87" s="817"/>
      <c r="I87" s="817"/>
      <c r="J87" s="817"/>
      <c r="K87" s="817"/>
      <c r="L87" s="817"/>
      <c r="M87" s="818"/>
      <c r="N87" s="58">
        <f>L84+L85+L86</f>
        <v>2671.8211007909667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11577.891436760856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 customHeight="1" thickBot="1">
      <c r="A31" t="s">
        <v>1929</v>
      </c>
      <c r="B31" s="86" t="s">
        <v>1787</v>
      </c>
      <c r="C31" s="958" t="s">
        <v>1788</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985</v>
      </c>
      <c r="B48" s="49" t="str">
        <f>VLOOKUP(A48,MATERIALES!A5:D373,3,FALSE)</f>
        <v>Geomalla Forgrid UX100</v>
      </c>
      <c r="C48" s="290"/>
      <c r="D48" s="290"/>
      <c r="E48" s="290"/>
      <c r="F48" s="290"/>
      <c r="G48" s="290"/>
      <c r="H48" s="290"/>
      <c r="I48" s="277"/>
      <c r="J48" s="233" t="str">
        <f ca="1">VLOOKUP(A48,MATERIALES!A4:D640,2,FALSE)</f>
        <v>M2</v>
      </c>
      <c r="K48" s="291">
        <v>1.3</v>
      </c>
      <c r="L48" s="276"/>
      <c r="M48" s="411">
        <f>VLOOKUP(A48,MATERIALES!A5:D396,4,FALSE)</f>
        <v>10800.906800129156</v>
      </c>
      <c r="N48" s="281">
        <f>K48*M48</f>
        <v>14041.178840167904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14041.178840167904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15573.194996350903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3114.6389992701806</v>
      </c>
      <c r="M84" s="852"/>
      <c r="N84" s="57"/>
    </row>
    <row r="85" spans="1:14">
      <c r="B85" s="95" t="s">
        <v>1057</v>
      </c>
      <c r="C85" s="96"/>
      <c r="D85" s="96"/>
      <c r="E85" s="96"/>
      <c r="F85" s="96"/>
      <c r="G85" s="96"/>
      <c r="H85" s="96"/>
      <c r="I85" s="93"/>
      <c r="J85" s="94"/>
      <c r="K85" s="313">
        <v>0.05</v>
      </c>
      <c r="L85" s="851">
        <f>N79*K85</f>
        <v>778.65974981754516</v>
      </c>
      <c r="M85" s="852"/>
      <c r="N85" s="57"/>
    </row>
    <row r="86" spans="1:14" ht="15" thickBot="1">
      <c r="B86" s="97" t="s">
        <v>1058</v>
      </c>
      <c r="C86" s="98"/>
      <c r="D86" s="98"/>
      <c r="E86" s="98"/>
      <c r="F86" s="98"/>
      <c r="G86" s="98"/>
      <c r="H86" s="98"/>
      <c r="I86" s="99"/>
      <c r="J86" s="100"/>
      <c r="K86" s="314">
        <v>0.05</v>
      </c>
      <c r="L86" s="853">
        <f>N79*K86</f>
        <v>778.65974981754516</v>
      </c>
      <c r="M86" s="854"/>
      <c r="N86" s="57"/>
    </row>
    <row r="87" spans="1:14" ht="15" thickBot="1">
      <c r="B87" s="816" t="s">
        <v>1037</v>
      </c>
      <c r="C87" s="817"/>
      <c r="D87" s="817"/>
      <c r="E87" s="817"/>
      <c r="F87" s="817"/>
      <c r="G87" s="817"/>
      <c r="H87" s="817"/>
      <c r="I87" s="817"/>
      <c r="J87" s="817"/>
      <c r="K87" s="817"/>
      <c r="L87" s="817"/>
      <c r="M87" s="818"/>
      <c r="N87" s="58">
        <f>L84+L85+L86</f>
        <v>4671.958498905271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20245.153495256174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topLeftCell="A16"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75" customHeight="1" thickBot="1">
      <c r="A31" t="s">
        <v>1929</v>
      </c>
      <c r="B31" s="86" t="s">
        <v>1789</v>
      </c>
      <c r="C31" s="958" t="s">
        <v>2265</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970</v>
      </c>
      <c r="B48" s="49" t="str">
        <f>VLOOKUP(A48,MATERIALES!A5:D373,3,FALSE)</f>
        <v>Geotextil Fortex BX-40</v>
      </c>
      <c r="C48" s="290"/>
      <c r="D48" s="290"/>
      <c r="E48" s="290"/>
      <c r="F48" s="290"/>
      <c r="G48" s="290"/>
      <c r="H48" s="290"/>
      <c r="I48" s="277"/>
      <c r="J48" s="233" t="str">
        <f ca="1">VLOOKUP(A48,MATERIALES!A4:D640,2,FALSE)</f>
        <v>M2</v>
      </c>
      <c r="K48" s="291">
        <v>1.3</v>
      </c>
      <c r="L48" s="276"/>
      <c r="M48" s="411">
        <f>VLOOKUP(A48,MATERIALES!A5:D396,4,FALSE)</f>
        <v>5672.3493690668383</v>
      </c>
      <c r="N48" s="281">
        <f>K48*M48</f>
        <v>7374.05417978689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7374.05417978689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8906.0703359698891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1781.2140671939778</v>
      </c>
      <c r="M84" s="852"/>
      <c r="N84" s="57"/>
    </row>
    <row r="85" spans="1:14">
      <c r="B85" s="95" t="s">
        <v>1057</v>
      </c>
      <c r="C85" s="96"/>
      <c r="D85" s="96"/>
      <c r="E85" s="96"/>
      <c r="F85" s="96"/>
      <c r="G85" s="96"/>
      <c r="H85" s="96"/>
      <c r="I85" s="93"/>
      <c r="J85" s="94"/>
      <c r="K85" s="313">
        <v>0.05</v>
      </c>
      <c r="L85" s="851">
        <f>N79*K85</f>
        <v>445.30351679849446</v>
      </c>
      <c r="M85" s="852"/>
      <c r="N85" s="57"/>
    </row>
    <row r="86" spans="1:14" ht="15" thickBot="1">
      <c r="B86" s="97" t="s">
        <v>1058</v>
      </c>
      <c r="C86" s="98"/>
      <c r="D86" s="98"/>
      <c r="E86" s="98"/>
      <c r="F86" s="98"/>
      <c r="G86" s="98"/>
      <c r="H86" s="98"/>
      <c r="I86" s="99"/>
      <c r="J86" s="100"/>
      <c r="K86" s="314">
        <v>0.05</v>
      </c>
      <c r="L86" s="853">
        <f>N79*K86</f>
        <v>445.30351679849446</v>
      </c>
      <c r="M86" s="854"/>
      <c r="N86" s="57"/>
    </row>
    <row r="87" spans="1:14" ht="15" thickBot="1">
      <c r="B87" s="816" t="s">
        <v>1037</v>
      </c>
      <c r="C87" s="817"/>
      <c r="D87" s="817"/>
      <c r="E87" s="817"/>
      <c r="F87" s="817"/>
      <c r="G87" s="817"/>
      <c r="H87" s="817"/>
      <c r="I87" s="817"/>
      <c r="J87" s="817"/>
      <c r="K87" s="817"/>
      <c r="L87" s="817"/>
      <c r="M87" s="818"/>
      <c r="N87" s="58">
        <f>L84+L85+L86</f>
        <v>2671.8211007909667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11577.891436760856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30" customHeight="1" thickBot="1">
      <c r="A31" t="s">
        <v>1929</v>
      </c>
      <c r="B31" s="86" t="s">
        <v>1790</v>
      </c>
      <c r="C31" s="958" t="s">
        <v>2266</v>
      </c>
      <c r="D31" s="959"/>
      <c r="E31" s="959"/>
      <c r="F31" s="959"/>
      <c r="G31" s="959"/>
      <c r="H31" s="959"/>
      <c r="I31" s="959"/>
      <c r="J31" s="985"/>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c r="C41" s="874"/>
      <c r="D41" s="874"/>
      <c r="E41" s="44"/>
      <c r="F41" s="45"/>
      <c r="G41" s="45"/>
      <c r="H41" s="46"/>
      <c r="I41" s="42"/>
      <c r="J41" s="43"/>
      <c r="K41" s="288"/>
      <c r="L41" s="285"/>
      <c r="M41" s="410"/>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985</v>
      </c>
      <c r="B48" s="49" t="str">
        <f>VLOOKUP(A48,MATERIALES!A5:D373,3,FALSE)</f>
        <v>Geomalla Forgrid UX100</v>
      </c>
      <c r="C48" s="290"/>
      <c r="D48" s="290"/>
      <c r="E48" s="290"/>
      <c r="F48" s="290"/>
      <c r="G48" s="290"/>
      <c r="H48" s="290"/>
      <c r="I48" s="277"/>
      <c r="J48" s="233" t="str">
        <f ca="1">VLOOKUP(A48,MATERIALES!A4:D640,2,FALSE)</f>
        <v>M2</v>
      </c>
      <c r="K48" s="291">
        <v>1.3</v>
      </c>
      <c r="L48" s="276"/>
      <c r="M48" s="411">
        <f>VLOOKUP(A48,MATERIALES!A5:D396,4,FALSE)</f>
        <v>10800.906800129156</v>
      </c>
      <c r="N48" s="281">
        <f>K48*M48</f>
        <v>14041.178840167904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14041.178840167904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1532.016156183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15573.194996350903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3114.6389992701806</v>
      </c>
      <c r="M84" s="852"/>
      <c r="N84" s="57"/>
    </row>
    <row r="85" spans="1:14">
      <c r="B85" s="95" t="s">
        <v>1057</v>
      </c>
      <c r="C85" s="96"/>
      <c r="D85" s="96"/>
      <c r="E85" s="96"/>
      <c r="F85" s="96"/>
      <c r="G85" s="96"/>
      <c r="H85" s="96"/>
      <c r="I85" s="93"/>
      <c r="J85" s="94"/>
      <c r="K85" s="313">
        <v>0.05</v>
      </c>
      <c r="L85" s="851">
        <f>N79*K85</f>
        <v>778.65974981754516</v>
      </c>
      <c r="M85" s="852"/>
      <c r="N85" s="57"/>
    </row>
    <row r="86" spans="1:14" ht="15" thickBot="1">
      <c r="B86" s="97" t="s">
        <v>1058</v>
      </c>
      <c r="C86" s="98"/>
      <c r="D86" s="98"/>
      <c r="E86" s="98"/>
      <c r="F86" s="98"/>
      <c r="G86" s="98"/>
      <c r="H86" s="98"/>
      <c r="I86" s="99"/>
      <c r="J86" s="100"/>
      <c r="K86" s="314">
        <v>0.05</v>
      </c>
      <c r="L86" s="853">
        <f>N79*K86</f>
        <v>778.65974981754516</v>
      </c>
      <c r="M86" s="854"/>
      <c r="N86" s="57"/>
    </row>
    <row r="87" spans="1:14" ht="15" thickBot="1">
      <c r="B87" s="816" t="s">
        <v>1037</v>
      </c>
      <c r="C87" s="817"/>
      <c r="D87" s="817"/>
      <c r="E87" s="817"/>
      <c r="F87" s="817"/>
      <c r="G87" s="817"/>
      <c r="H87" s="817"/>
      <c r="I87" s="817"/>
      <c r="J87" s="817"/>
      <c r="K87" s="817"/>
      <c r="L87" s="817"/>
      <c r="M87" s="818"/>
      <c r="N87" s="58">
        <f>L84+L85+L86</f>
        <v>4671.958498905271</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20245.153495256174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152</v>
      </c>
      <c r="B36" s="865" t="str">
        <f>VLOOKUP(A36,EQUIPOS!A6:D154,3,FALSE)</f>
        <v xml:space="preserve">Carrotanque de agua(1000 Galones) </v>
      </c>
      <c r="C36" s="866"/>
      <c r="D36" s="866"/>
      <c r="E36" s="866"/>
      <c r="F36" s="866"/>
      <c r="G36" s="866"/>
      <c r="H36" s="867"/>
      <c r="I36" s="276"/>
      <c r="J36" s="277"/>
      <c r="K36" s="278">
        <f>VLOOKUP(A36,EQUIPOS!A6:D163,4,FALSE)</f>
        <v>69518.263290413161</v>
      </c>
      <c r="L36" s="279"/>
      <c r="M36" s="345">
        <v>15</v>
      </c>
      <c r="N36" s="281">
        <f>K36/M36</f>
        <v>4634.550886027544</v>
      </c>
    </row>
    <row r="37" spans="1:14">
      <c r="A37" s="119" t="s">
        <v>174</v>
      </c>
      <c r="B37" s="865" t="str">
        <f>VLOOKUP(A37,EQUIPOS!A7:D154,3,FALSE)</f>
        <v>Compactador vibratorio tipo DD-20</v>
      </c>
      <c r="C37" s="866"/>
      <c r="D37" s="866"/>
      <c r="E37" s="866"/>
      <c r="F37" s="866"/>
      <c r="G37" s="866"/>
      <c r="H37" s="867"/>
      <c r="I37" s="430"/>
      <c r="J37" s="431"/>
      <c r="K37" s="278">
        <f>VLOOKUP(A37,EQUIPOS!A7:D164,4,FALSE)</f>
        <v>74104.760248560575</v>
      </c>
      <c r="L37" s="344"/>
      <c r="M37" s="345">
        <v>15</v>
      </c>
      <c r="N37" s="281">
        <f>K37/M37</f>
        <v>4940.3173499040386</v>
      </c>
    </row>
    <row r="38" spans="1:14">
      <c r="A38" s="119" t="s">
        <v>269</v>
      </c>
      <c r="B38" s="865" t="str">
        <f>VLOOKUP(A38,EQUIPOS!A8:D154,3,FALSE)</f>
        <v>Motoniveladora  potencia 215 HP, ancho de cuchilla 4,27 m, peso 18 ton.</v>
      </c>
      <c r="C38" s="866"/>
      <c r="D38" s="866"/>
      <c r="E38" s="866"/>
      <c r="F38" s="866"/>
      <c r="G38" s="866"/>
      <c r="H38" s="867"/>
      <c r="I38" s="337"/>
      <c r="J38" s="339"/>
      <c r="K38" s="278">
        <f>VLOOKUP(A38,EQUIPOS!A8:D165,4,FALSE)</f>
        <v>163307.8248280854</v>
      </c>
      <c r="L38" s="432"/>
      <c r="M38" s="433">
        <v>15</v>
      </c>
      <c r="N38" s="281">
        <f>K38/M38</f>
        <v>10887.18832187236</v>
      </c>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N75*M41</f>
        <v>42.556004338416663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SUM(N36:N41)</f>
        <v>20504.61256214236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564</v>
      </c>
      <c r="B48" s="49" t="str">
        <f>VLOOKUP(A48,MATERIALES!A5:D373,3,FALSE)</f>
        <v xml:space="preserve">Material seleccionado para Relleno
</v>
      </c>
      <c r="C48" s="290"/>
      <c r="D48" s="290"/>
      <c r="E48" s="290"/>
      <c r="F48" s="290"/>
      <c r="G48" s="290"/>
      <c r="H48" s="290"/>
      <c r="I48" s="277"/>
      <c r="J48" s="233" t="str">
        <f ca="1">VLOOKUP(A48,MATERIALES!A4:D640,2,FALSE)</f>
        <v>m3</v>
      </c>
      <c r="K48" s="291">
        <v>1.3</v>
      </c>
      <c r="L48" s="276"/>
      <c r="M48" s="411">
        <f>VLOOKUP(A48,MATERIALES!A5:D396,4,FALSE)</f>
        <v>16377.985534388115</v>
      </c>
      <c r="N48" s="281">
        <f>K48*M48</f>
        <v>21291.381194704551</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38.168724178170329</v>
      </c>
      <c r="N49" s="281">
        <f>K49*M49</f>
        <v>1145.0617253451098</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905" t="s">
        <v>1037</v>
      </c>
      <c r="C53" s="859"/>
      <c r="D53" s="859"/>
      <c r="E53" s="859"/>
      <c r="F53" s="859"/>
      <c r="G53" s="859"/>
      <c r="H53" s="859"/>
      <c r="I53" s="859"/>
      <c r="J53" s="859"/>
      <c r="K53" s="859"/>
      <c r="L53" s="859"/>
      <c r="M53" s="860"/>
      <c r="N53" s="110">
        <f>SUM(N48:N52)</f>
        <v>22436.44292004966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2" t="s">
        <v>1045</v>
      </c>
      <c r="M57" s="881"/>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3">
        <f>VLOOKUP(A58,TRANSPORTE!A1:D117,4,FALSE)</f>
        <v>1313</v>
      </c>
      <c r="M58" s="904"/>
      <c r="N58" s="296">
        <f>K58*L58</f>
        <v>1706.9</v>
      </c>
    </row>
    <row r="59" spans="1:14">
      <c r="B59" s="52"/>
      <c r="C59" s="53"/>
      <c r="D59" s="53"/>
      <c r="E59" s="53"/>
      <c r="F59" s="53"/>
      <c r="G59" s="53"/>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4"/>
      <c r="M63" s="895"/>
      <c r="N63" s="133"/>
    </row>
    <row r="64" spans="1:14" ht="15" thickBot="1">
      <c r="B64" s="905" t="s">
        <v>1037</v>
      </c>
      <c r="C64" s="859"/>
      <c r="D64" s="859"/>
      <c r="E64" s="859"/>
      <c r="F64" s="859"/>
      <c r="G64" s="859"/>
      <c r="H64" s="859"/>
      <c r="I64" s="859"/>
      <c r="J64" s="859"/>
      <c r="K64" s="859"/>
      <c r="L64" s="859"/>
      <c r="M64" s="860"/>
      <c r="N64" s="110">
        <f>N58+N59+N60+N61+N62</f>
        <v>1706.9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5" t="s">
        <v>1047</v>
      </c>
      <c r="C68" s="856"/>
      <c r="D68" s="856"/>
      <c r="E68" s="856"/>
      <c r="F68" s="856"/>
      <c r="G68" s="856"/>
      <c r="H68" s="856"/>
      <c r="I68" s="79" t="s">
        <v>1048</v>
      </c>
      <c r="J68" s="81" t="s">
        <v>1494</v>
      </c>
      <c r="K68" s="80" t="s">
        <v>1050</v>
      </c>
      <c r="L68" s="857" t="s">
        <v>1034</v>
      </c>
      <c r="M68" s="970"/>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2"/>
      <c r="C74" s="893"/>
      <c r="D74" s="893"/>
      <c r="E74" s="893"/>
      <c r="F74" s="893"/>
      <c r="G74" s="893"/>
      <c r="H74" s="893"/>
      <c r="I74" s="132"/>
      <c r="J74" s="132"/>
      <c r="K74" s="132"/>
      <c r="L74" s="906"/>
      <c r="M74" s="906"/>
      <c r="N74" s="51"/>
    </row>
    <row r="75" spans="1:15" ht="15" thickBot="1">
      <c r="B75" s="905" t="s">
        <v>1037</v>
      </c>
      <c r="C75" s="859"/>
      <c r="D75" s="859"/>
      <c r="E75" s="859"/>
      <c r="F75" s="859"/>
      <c r="G75" s="859"/>
      <c r="H75" s="859"/>
      <c r="I75" s="859"/>
      <c r="J75" s="859"/>
      <c r="K75" s="859"/>
      <c r="L75" s="859"/>
      <c r="M75" s="860"/>
      <c r="N75" s="310">
        <f>SUM(N69:N74)</f>
        <v>2127.800216920833</v>
      </c>
    </row>
    <row r="76" spans="1:15" ht="15" thickBot="1">
      <c r="B76" s="39"/>
      <c r="C76" s="40"/>
      <c r="D76" s="40"/>
      <c r="E76" s="40"/>
      <c r="F76" s="40"/>
      <c r="G76" s="40"/>
      <c r="H76" s="40"/>
      <c r="I76" s="40"/>
      <c r="J76" s="40"/>
      <c r="K76" s="40"/>
      <c r="L76" s="40"/>
      <c r="M76" s="40"/>
      <c r="N76" s="41"/>
    </row>
    <row r="77" spans="1:15" ht="15" thickBot="1">
      <c r="B77" s="816" t="s">
        <v>1051</v>
      </c>
      <c r="C77" s="817"/>
      <c r="D77" s="817"/>
      <c r="E77" s="817"/>
      <c r="F77" s="817"/>
      <c r="G77" s="817"/>
      <c r="H77" s="817"/>
      <c r="I77" s="817"/>
      <c r="J77" s="817"/>
      <c r="K77" s="817"/>
      <c r="L77" s="817"/>
      <c r="M77" s="818"/>
      <c r="N77" s="105">
        <f>N43+N53+N64+N75</f>
        <v>46775.755699112859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1" t="s">
        <v>1053</v>
      </c>
      <c r="C81" s="862"/>
      <c r="D81" s="862"/>
      <c r="E81" s="862"/>
      <c r="F81" s="862"/>
      <c r="G81" s="862"/>
      <c r="H81" s="862"/>
      <c r="I81" s="323"/>
      <c r="J81" s="343"/>
      <c r="K81" s="311" t="s">
        <v>1054</v>
      </c>
      <c r="L81" s="863" t="s">
        <v>1055</v>
      </c>
      <c r="M81" s="864"/>
      <c r="N81" s="312"/>
    </row>
    <row r="82" spans="1:14">
      <c r="B82" s="849" t="s">
        <v>1056</v>
      </c>
      <c r="C82" s="850"/>
      <c r="D82" s="850"/>
      <c r="E82" s="850"/>
      <c r="F82" s="850"/>
      <c r="G82" s="850"/>
      <c r="H82" s="850"/>
      <c r="I82" s="93"/>
      <c r="J82" s="94"/>
      <c r="K82" s="313">
        <v>0.2</v>
      </c>
      <c r="L82" s="851">
        <f>N77*K82</f>
        <v>9355.1511398225721</v>
      </c>
      <c r="M82" s="852"/>
      <c r="N82" s="57"/>
    </row>
    <row r="83" spans="1:14">
      <c r="B83" s="95" t="s">
        <v>1057</v>
      </c>
      <c r="C83" s="96"/>
      <c r="D83" s="96"/>
      <c r="E83" s="96"/>
      <c r="F83" s="96"/>
      <c r="G83" s="96"/>
      <c r="H83" s="96"/>
      <c r="I83" s="93"/>
      <c r="J83" s="94"/>
      <c r="K83" s="313">
        <v>0.05</v>
      </c>
      <c r="L83" s="851">
        <f>N77*K83</f>
        <v>2338.787784955643</v>
      </c>
      <c r="M83" s="852"/>
      <c r="N83" s="57"/>
    </row>
    <row r="84" spans="1:14" ht="15" thickBot="1">
      <c r="B84" s="97" t="s">
        <v>1058</v>
      </c>
      <c r="C84" s="98"/>
      <c r="D84" s="98"/>
      <c r="E84" s="98"/>
      <c r="F84" s="98"/>
      <c r="G84" s="98"/>
      <c r="H84" s="98"/>
      <c r="I84" s="99"/>
      <c r="J84" s="100"/>
      <c r="K84" s="314">
        <v>0.05</v>
      </c>
      <c r="L84" s="853">
        <f>N77*K84</f>
        <v>2338.787784955643</v>
      </c>
      <c r="M84" s="854"/>
      <c r="N84" s="57"/>
    </row>
    <row r="85" spans="1:14" ht="15" thickBot="1">
      <c r="B85" s="816" t="s">
        <v>1037</v>
      </c>
      <c r="C85" s="817"/>
      <c r="D85" s="817"/>
      <c r="E85" s="817"/>
      <c r="F85" s="817"/>
      <c r="G85" s="817"/>
      <c r="H85" s="817"/>
      <c r="I85" s="817"/>
      <c r="J85" s="817"/>
      <c r="K85" s="817"/>
      <c r="L85" s="817"/>
      <c r="M85" s="818"/>
      <c r="N85" s="58">
        <f>L82+L83+L84</f>
        <v>14032.726709733857</v>
      </c>
    </row>
    <row r="86" spans="1:14" ht="15" thickBot="1">
      <c r="B86" s="39"/>
      <c r="C86" s="40"/>
      <c r="D86" s="40"/>
      <c r="E86" s="40"/>
      <c r="F86" s="40"/>
      <c r="G86" s="40"/>
      <c r="H86" s="40"/>
      <c r="I86" s="40"/>
      <c r="J86" s="40"/>
      <c r="K86" s="40"/>
      <c r="L86" s="40"/>
      <c r="M86" s="40"/>
      <c r="N86" s="41"/>
    </row>
    <row r="87" spans="1:14" ht="15" thickBot="1">
      <c r="A87" t="s">
        <v>2122</v>
      </c>
      <c r="B87" s="816" t="s">
        <v>1059</v>
      </c>
      <c r="C87" s="817"/>
      <c r="D87" s="817"/>
      <c r="E87" s="817"/>
      <c r="F87" s="817"/>
      <c r="G87" s="817"/>
      <c r="H87" s="817"/>
      <c r="I87" s="817"/>
      <c r="J87" s="817"/>
      <c r="K87" s="817"/>
      <c r="L87" s="817"/>
      <c r="M87" s="818"/>
      <c r="N87" s="196">
        <f>N77+N85</f>
        <v>60808.482408846714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0" t="s">
        <v>2324</v>
      </c>
      <c r="C104" s="961"/>
      <c r="D104" s="961"/>
      <c r="E104" s="961"/>
      <c r="F104" s="961"/>
      <c r="G104" s="961"/>
      <c r="H104" s="961"/>
      <c r="I104" s="961"/>
      <c r="J104" s="961"/>
      <c r="K104" s="961"/>
      <c r="L104" s="961"/>
      <c r="M104" s="961"/>
      <c r="N104" s="962"/>
    </row>
    <row r="105" spans="2:14" ht="15" customHeight="1">
      <c r="B105" s="960"/>
      <c r="C105" s="961"/>
      <c r="D105" s="961"/>
      <c r="E105" s="961"/>
      <c r="F105" s="961"/>
      <c r="G105" s="961"/>
      <c r="H105" s="961"/>
      <c r="I105" s="961"/>
      <c r="J105" s="961"/>
      <c r="K105" s="961"/>
      <c r="L105" s="961"/>
      <c r="M105" s="961"/>
      <c r="N105" s="962"/>
    </row>
    <row r="106" spans="2:14" ht="30" customHeight="1">
      <c r="B106" s="963" t="s">
        <v>2325</v>
      </c>
      <c r="C106" s="964"/>
      <c r="D106" s="964"/>
      <c r="E106" s="964"/>
      <c r="F106" s="964"/>
      <c r="G106" s="964"/>
      <c r="H106" s="964"/>
      <c r="I106" s="964"/>
      <c r="J106" s="964"/>
      <c r="K106" s="964"/>
      <c r="L106" s="964"/>
      <c r="M106" s="964"/>
      <c r="N106" s="965"/>
    </row>
    <row r="107" spans="2:14">
      <c r="B107" s="963"/>
      <c r="C107" s="964"/>
      <c r="D107" s="964"/>
      <c r="E107" s="964"/>
      <c r="F107" s="964"/>
      <c r="G107" s="964"/>
      <c r="H107" s="964"/>
      <c r="I107" s="964"/>
      <c r="J107" s="964"/>
      <c r="K107" s="964"/>
      <c r="L107" s="964"/>
      <c r="M107" s="964"/>
      <c r="N107" s="965"/>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6"/>
      <c r="K117" s="966"/>
      <c r="L117" s="966"/>
      <c r="M117" s="966"/>
      <c r="N117" s="967"/>
    </row>
    <row r="118" spans="2:14" ht="15" thickBot="1">
      <c r="B118" s="428" t="s">
        <v>2327</v>
      </c>
      <c r="C118" s="429"/>
      <c r="D118" s="429"/>
      <c r="E118" s="268"/>
      <c r="F118" s="268"/>
      <c r="G118" s="268"/>
      <c r="H118" s="268"/>
      <c r="I118" s="268"/>
      <c r="J118" s="968"/>
      <c r="K118" s="968"/>
      <c r="L118" s="968"/>
      <c r="M118" s="968"/>
      <c r="N118" s="969"/>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topLeftCell="A22"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1793</v>
      </c>
      <c r="B48" s="49" t="str">
        <f>VLOOKUP(A48,MATERIALES!A5:D373,3,FALSE)</f>
        <v>Impermeabilizante para concreto</v>
      </c>
      <c r="C48" s="290"/>
      <c r="D48" s="290"/>
      <c r="E48" s="290"/>
      <c r="F48" s="290"/>
      <c r="G48" s="290"/>
      <c r="H48" s="290"/>
      <c r="I48" s="277"/>
      <c r="J48" s="320" t="str">
        <f ca="1">VLOOKUP(A48,MATERIALES!A4:D640,2,FALSE)</f>
        <v>kg</v>
      </c>
      <c r="K48" s="451">
        <v>0.7</v>
      </c>
      <c r="L48" s="276"/>
      <c r="M48" s="411">
        <f>VLOOKUP(A48,MATERIALES!A5:D396,4,FALSE)</f>
        <v>12483.664529544718</v>
      </c>
      <c r="N48" s="281">
        <f>K48*M48</f>
        <v>8738.5651706813023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8738.5651706813023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51"/>
    </row>
    <row r="77" spans="1:15" ht="15" thickBot="1">
      <c r="B77" s="905" t="s">
        <v>1037</v>
      </c>
      <c r="C77" s="859"/>
      <c r="D77" s="859"/>
      <c r="E77" s="859"/>
      <c r="F77" s="859"/>
      <c r="G77" s="859"/>
      <c r="H77" s="859"/>
      <c r="I77" s="859"/>
      <c r="J77" s="859"/>
      <c r="K77" s="859"/>
      <c r="L77" s="859"/>
      <c r="M77" s="860"/>
      <c r="N77" s="310">
        <f>SUM(N71:N76)</f>
        <v>2042.688208244</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10883.387789337503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2176.6775578675006</v>
      </c>
      <c r="M84" s="852"/>
      <c r="N84" s="57"/>
    </row>
    <row r="85" spans="1:14">
      <c r="B85" s="95" t="s">
        <v>1057</v>
      </c>
      <c r="C85" s="96"/>
      <c r="D85" s="96"/>
      <c r="E85" s="96"/>
      <c r="F85" s="96"/>
      <c r="G85" s="96"/>
      <c r="H85" s="96"/>
      <c r="I85" s="93"/>
      <c r="J85" s="94"/>
      <c r="K85" s="313">
        <v>0.05</v>
      </c>
      <c r="L85" s="851">
        <f>N79*K85</f>
        <v>544.16938946687515</v>
      </c>
      <c r="M85" s="852"/>
      <c r="N85" s="57"/>
    </row>
    <row r="86" spans="1:14" ht="15" thickBot="1">
      <c r="B86" s="97" t="s">
        <v>1058</v>
      </c>
      <c r="C86" s="98"/>
      <c r="D86" s="98"/>
      <c r="E86" s="98"/>
      <c r="F86" s="98"/>
      <c r="G86" s="98"/>
      <c r="H86" s="98"/>
      <c r="I86" s="99"/>
      <c r="J86" s="100"/>
      <c r="K86" s="314">
        <v>0.05</v>
      </c>
      <c r="L86" s="853">
        <f>N79*K86</f>
        <v>544.16938946687515</v>
      </c>
      <c r="M86" s="854"/>
      <c r="N86" s="57"/>
    </row>
    <row r="87" spans="1:14" ht="15" thickBot="1">
      <c r="B87" s="816" t="s">
        <v>1037</v>
      </c>
      <c r="C87" s="817"/>
      <c r="D87" s="817"/>
      <c r="E87" s="817"/>
      <c r="F87" s="817"/>
      <c r="G87" s="817"/>
      <c r="H87" s="817"/>
      <c r="I87" s="817"/>
      <c r="J87" s="817"/>
      <c r="K87" s="817"/>
      <c r="L87" s="817"/>
      <c r="M87" s="818"/>
      <c r="N87" s="58">
        <f>L84+L85+L86</f>
        <v>3265.0163368012509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58">
        <f>N79+N87</f>
        <v>14148.404126138754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3" t="s">
        <v>488</v>
      </c>
      <c r="B48" s="49" t="str">
        <f>VLOOKUP(A48,MATERIALES!A5:D373,3,FALSE)</f>
        <v>Imprimante y puente de adherencia</v>
      </c>
      <c r="C48" s="290"/>
      <c r="D48" s="290"/>
      <c r="E48" s="290"/>
      <c r="F48" s="290"/>
      <c r="G48" s="290"/>
      <c r="H48" s="290"/>
      <c r="I48" s="290"/>
      <c r="J48" s="320" t="str">
        <f ca="1">VLOOKUP(A48,MATERIALES!A4:D640,2,FALSE)</f>
        <v>kg</v>
      </c>
      <c r="K48" s="452">
        <v>0.2</v>
      </c>
      <c r="L48" s="276"/>
      <c r="M48" s="411">
        <f>VLOOKUP(A48,MATERIALES!A5:D396,4,FALSE)</f>
        <v>44444.650313080921</v>
      </c>
      <c r="N48" s="281">
        <f>K48*M48</f>
        <v>8888.9300626161839</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1625.9737536052235</v>
      </c>
      <c r="N49" s="281">
        <f>K49*M49</f>
        <v>1707.2724412854848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5" t="s">
        <v>1037</v>
      </c>
      <c r="C55" s="859"/>
      <c r="D55" s="859"/>
      <c r="E55" s="859"/>
      <c r="F55" s="859"/>
      <c r="G55" s="859"/>
      <c r="H55" s="859"/>
      <c r="I55" s="859"/>
      <c r="J55" s="859"/>
      <c r="K55" s="859"/>
      <c r="L55" s="859"/>
      <c r="M55" s="860"/>
      <c r="N55" s="110">
        <f>SUM(N48:N54)</f>
        <v>10596.202503901668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4"/>
      <c r="M65" s="895"/>
      <c r="N65" s="133"/>
    </row>
    <row r="66" spans="1:15" ht="15" thickBot="1">
      <c r="B66" s="905" t="s">
        <v>1037</v>
      </c>
      <c r="C66" s="859"/>
      <c r="D66" s="859"/>
      <c r="E66" s="859"/>
      <c r="F66" s="859"/>
      <c r="G66" s="859"/>
      <c r="H66" s="859"/>
      <c r="I66" s="859"/>
      <c r="J66" s="859"/>
      <c r="K66" s="859"/>
      <c r="L66" s="859"/>
      <c r="M66" s="860"/>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2"/>
      <c r="C76" s="893"/>
      <c r="D76" s="893"/>
      <c r="E76" s="893"/>
      <c r="F76" s="893"/>
      <c r="G76" s="893"/>
      <c r="H76" s="893"/>
      <c r="I76" s="132"/>
      <c r="J76" s="132"/>
      <c r="K76" s="132"/>
      <c r="L76" s="906"/>
      <c r="M76" s="906"/>
      <c r="N76" s="133"/>
    </row>
    <row r="77" spans="1:15" ht="15" thickBot="1">
      <c r="B77" s="905" t="s">
        <v>1037</v>
      </c>
      <c r="C77" s="859"/>
      <c r="D77" s="859"/>
      <c r="E77" s="859"/>
      <c r="F77" s="859"/>
      <c r="G77" s="859"/>
      <c r="H77" s="859"/>
      <c r="I77" s="859"/>
      <c r="J77" s="859"/>
      <c r="K77" s="859"/>
      <c r="L77" s="859"/>
      <c r="M77" s="860"/>
      <c r="N77" s="469">
        <f>SUM(N71:N76)</f>
        <v>10213.44104122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21320.315597182667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4264.0631194365333</v>
      </c>
      <c r="M84" s="852"/>
      <c r="N84" s="57"/>
    </row>
    <row r="85" spans="1:14">
      <c r="B85" s="95" t="s">
        <v>1057</v>
      </c>
      <c r="C85" s="96"/>
      <c r="D85" s="96"/>
      <c r="E85" s="96"/>
      <c r="F85" s="96"/>
      <c r="G85" s="96"/>
      <c r="H85" s="96"/>
      <c r="I85" s="93"/>
      <c r="J85" s="94"/>
      <c r="K85" s="313">
        <v>0.05</v>
      </c>
      <c r="L85" s="851">
        <f>N79*K85</f>
        <v>1066.0157798591333</v>
      </c>
      <c r="M85" s="852"/>
      <c r="N85" s="57"/>
    </row>
    <row r="86" spans="1:14" ht="15" thickBot="1">
      <c r="B86" s="97" t="s">
        <v>1058</v>
      </c>
      <c r="C86" s="98"/>
      <c r="D86" s="98"/>
      <c r="E86" s="98"/>
      <c r="F86" s="98"/>
      <c r="G86" s="98"/>
      <c r="H86" s="98"/>
      <c r="I86" s="99"/>
      <c r="J86" s="100"/>
      <c r="K86" s="314">
        <v>0.05</v>
      </c>
      <c r="L86" s="853">
        <f>N79*K86</f>
        <v>1066.0157798591333</v>
      </c>
      <c r="M86" s="854"/>
      <c r="N86" s="57"/>
    </row>
    <row r="87" spans="1:14" ht="15" thickBot="1">
      <c r="B87" s="816" t="s">
        <v>1037</v>
      </c>
      <c r="C87" s="817"/>
      <c r="D87" s="817"/>
      <c r="E87" s="817"/>
      <c r="F87" s="817"/>
      <c r="G87" s="817"/>
      <c r="H87" s="817"/>
      <c r="I87" s="817"/>
      <c r="J87" s="817"/>
      <c r="K87" s="817"/>
      <c r="L87" s="817"/>
      <c r="M87" s="818"/>
      <c r="N87" s="58">
        <f>L84+L85+L86</f>
        <v>6396.0946791548004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27716.410276337469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8.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topLeftCell="A16"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1500</v>
      </c>
      <c r="N36" s="281">
        <f>K36/M36</f>
        <v>30.022096135559035</v>
      </c>
    </row>
    <row r="37" spans="1:14">
      <c r="A37" s="119" t="s">
        <v>361</v>
      </c>
      <c r="B37" s="865" t="str">
        <f>VLOOKUP(A37,EQUIPOS!A7:D154,3,FALSE)</f>
        <v>Vehículo delineador</v>
      </c>
      <c r="C37" s="866"/>
      <c r="D37" s="866"/>
      <c r="E37" s="866"/>
      <c r="F37" s="866"/>
      <c r="G37" s="866"/>
      <c r="H37" s="867"/>
      <c r="I37" s="430"/>
      <c r="J37" s="431"/>
      <c r="K37" s="278">
        <f>VLOOKUP(A37,EQUIPOS!A7:D164,4,FALSE)</f>
        <v>79168.637954804988</v>
      </c>
      <c r="L37" s="344"/>
      <c r="M37" s="345">
        <v>1500</v>
      </c>
      <c r="N37" s="281">
        <f>K37/M37</f>
        <v>52.779091969869995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0.21278002169208332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83.013968127121117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 ca="1">VLOOKUP(A48,MATERIALES!A4:D640,2,FALSE)</f>
        <v>kg</v>
      </c>
      <c r="K48" s="291">
        <v>4.5999999999999999E-2</v>
      </c>
      <c r="L48" s="276"/>
      <c r="M48" s="411">
        <f>VLOOKUP(A48,MATERIALES!A5:D396,4,FALSE)</f>
        <v>3223.6195661490237</v>
      </c>
      <c r="N48" s="281">
        <f>K48*M48</f>
        <v>148.2865000428551</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87938.007297384596</v>
      </c>
      <c r="N49" s="281">
        <f>K49*M49</f>
        <v>1231.1321021633844</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32006.651469163702</v>
      </c>
      <c r="N50" s="281">
        <f>K50*M50</f>
        <v>13.762860131740391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1393.1814623379798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21.278002169208332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1497.4734326343093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299.49468652686187</v>
      </c>
      <c r="M84" s="852"/>
      <c r="N84" s="57"/>
    </row>
    <row r="85" spans="1:14">
      <c r="B85" s="95" t="s">
        <v>1057</v>
      </c>
      <c r="C85" s="96"/>
      <c r="D85" s="96"/>
      <c r="E85" s="96"/>
      <c r="F85" s="96"/>
      <c r="G85" s="96"/>
      <c r="H85" s="96"/>
      <c r="I85" s="93"/>
      <c r="J85" s="94"/>
      <c r="K85" s="313">
        <v>0.05</v>
      </c>
      <c r="L85" s="851">
        <f>N79*K85</f>
        <v>74.873671631715467</v>
      </c>
      <c r="M85" s="852"/>
      <c r="N85" s="57"/>
    </row>
    <row r="86" spans="1:14" ht="15" thickBot="1">
      <c r="B86" s="97" t="s">
        <v>1058</v>
      </c>
      <c r="C86" s="98"/>
      <c r="D86" s="98"/>
      <c r="E86" s="98"/>
      <c r="F86" s="98"/>
      <c r="G86" s="98"/>
      <c r="H86" s="98"/>
      <c r="I86" s="99"/>
      <c r="J86" s="100"/>
      <c r="K86" s="314">
        <v>0.05</v>
      </c>
      <c r="L86" s="853">
        <f>N79*K86</f>
        <v>74.873671631715467</v>
      </c>
      <c r="M86" s="854"/>
      <c r="N86" s="57"/>
    </row>
    <row r="87" spans="1:14" ht="15" thickBot="1">
      <c r="B87" s="816" t="s">
        <v>1037</v>
      </c>
      <c r="C87" s="817"/>
      <c r="D87" s="817"/>
      <c r="E87" s="817"/>
      <c r="F87" s="817"/>
      <c r="G87" s="817"/>
      <c r="H87" s="817"/>
      <c r="I87" s="817"/>
      <c r="J87" s="817"/>
      <c r="K87" s="817"/>
      <c r="L87" s="817"/>
      <c r="M87" s="818"/>
      <c r="N87" s="58">
        <f>L84+L85+L86</f>
        <v>449.2420297902928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1946.7154624246023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topLeftCell="A19"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1200</v>
      </c>
      <c r="N36" s="281">
        <f>K36/M36</f>
        <v>37.527620169448795</v>
      </c>
    </row>
    <row r="37" spans="1:14">
      <c r="A37" s="119" t="s">
        <v>201</v>
      </c>
      <c r="B37" s="865" t="str">
        <f>VLOOKUP(A37,EQUIPOS!A7:D154,3,FALSE)</f>
        <v>Equipo autopropulsado para pintura termoplástica</v>
      </c>
      <c r="C37" s="866"/>
      <c r="D37" s="866"/>
      <c r="E37" s="866"/>
      <c r="F37" s="866"/>
      <c r="G37" s="866"/>
      <c r="H37" s="867"/>
      <c r="I37" s="430"/>
      <c r="J37" s="431"/>
      <c r="K37" s="278">
        <f>VLOOKUP(A37,EQUIPOS!A7:D164,4,FALSE)</f>
        <v>113869.44288309808</v>
      </c>
      <c r="L37" s="344"/>
      <c r="M37" s="345">
        <v>1200</v>
      </c>
      <c r="N37" s="281">
        <f>K37/M37</f>
        <v>94.891202402581726</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0.37236503796114584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132.79118760999168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 ca="1">VLOOKUP(A48,MATERIALES!A4:D640,2,FALSE)</f>
        <v>kg</v>
      </c>
      <c r="K48" s="291">
        <v>0.108</v>
      </c>
      <c r="L48" s="276"/>
      <c r="M48" s="411">
        <f>VLOOKUP(A48,MATERIALES!A5:D396,4,FALSE)</f>
        <v>3223.6195661490237</v>
      </c>
      <c r="N48" s="281">
        <f>K48*M48</f>
        <v>348.15091314409455</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5566.3741685502091</v>
      </c>
      <c r="N49" s="281">
        <f>K49*M49</f>
        <v>434.17718514691632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782.32809829101086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37.236503796114583</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952.35578969711707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190.47115793942342</v>
      </c>
      <c r="M84" s="852"/>
      <c r="N84" s="57"/>
    </row>
    <row r="85" spans="1:14">
      <c r="B85" s="95" t="s">
        <v>1057</v>
      </c>
      <c r="C85" s="96"/>
      <c r="D85" s="96"/>
      <c r="E85" s="96"/>
      <c r="F85" s="96"/>
      <c r="G85" s="96"/>
      <c r="H85" s="96"/>
      <c r="I85" s="93"/>
      <c r="J85" s="94"/>
      <c r="K85" s="313">
        <v>0.05</v>
      </c>
      <c r="L85" s="851">
        <f>N79*K85</f>
        <v>47.617789484855855</v>
      </c>
      <c r="M85" s="852"/>
      <c r="N85" s="57"/>
    </row>
    <row r="86" spans="1:14" ht="15" thickBot="1">
      <c r="B86" s="97" t="s">
        <v>1058</v>
      </c>
      <c r="C86" s="98"/>
      <c r="D86" s="98"/>
      <c r="E86" s="98"/>
      <c r="F86" s="98"/>
      <c r="G86" s="98"/>
      <c r="H86" s="98"/>
      <c r="I86" s="99"/>
      <c r="J86" s="100"/>
      <c r="K86" s="314">
        <v>0.05</v>
      </c>
      <c r="L86" s="853">
        <f>N79*K86</f>
        <v>47.617789484855855</v>
      </c>
      <c r="M86" s="854"/>
      <c r="N86" s="57"/>
    </row>
    <row r="87" spans="1:14" ht="15" thickBot="1">
      <c r="B87" s="816" t="s">
        <v>1037</v>
      </c>
      <c r="C87" s="817"/>
      <c r="D87" s="817"/>
      <c r="E87" s="817"/>
      <c r="F87" s="817"/>
      <c r="G87" s="817"/>
      <c r="H87" s="817"/>
      <c r="I87" s="817"/>
      <c r="J87" s="817"/>
      <c r="K87" s="817"/>
      <c r="L87" s="817"/>
      <c r="M87" s="818"/>
      <c r="N87" s="58">
        <f>L84+L85+L86</f>
        <v>285.70673690913515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1238.0625266062523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topLeftCell="A13"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199</v>
      </c>
      <c r="B36" s="865" t="str">
        <f>VLOOKUP(A36,EQUIPOS!A6:D154,3,FALSE)</f>
        <v xml:space="preserve">Equipo de pintura (Compresor), Presión máxima de trabajo 3300 psi.
</v>
      </c>
      <c r="C36" s="866"/>
      <c r="D36" s="866"/>
      <c r="E36" s="866"/>
      <c r="F36" s="866"/>
      <c r="G36" s="866"/>
      <c r="H36" s="867"/>
      <c r="I36" s="276"/>
      <c r="J36" s="277"/>
      <c r="K36" s="278">
        <f>VLOOKUP(A36,EQUIPOS!A6:D163,4,FALSE)</f>
        <v>9216.9313714246309</v>
      </c>
      <c r="L36" s="279"/>
      <c r="M36" s="345">
        <v>6.1</v>
      </c>
      <c r="N36" s="281">
        <f>K36/M36</f>
        <v>1510.9723559712511</v>
      </c>
    </row>
    <row r="37" spans="1:14">
      <c r="A37" s="119" t="s">
        <v>138</v>
      </c>
      <c r="B37" s="865" t="str">
        <f>VLOOKUP(A37,EQUIPOS!A7:D154,3,FALSE)</f>
        <v>Camioneta D-300</v>
      </c>
      <c r="C37" s="866"/>
      <c r="D37" s="866"/>
      <c r="E37" s="866"/>
      <c r="F37" s="866"/>
      <c r="G37" s="866"/>
      <c r="H37" s="867"/>
      <c r="I37" s="430"/>
      <c r="J37" s="431"/>
      <c r="K37" s="278">
        <f>VLOOKUP(A37,EQUIPOS!A7:D164,4,FALSE)</f>
        <v>45033.144203338554</v>
      </c>
      <c r="L37" s="344"/>
      <c r="M37" s="345">
        <v>6.1</v>
      </c>
      <c r="N37" s="281">
        <f>K37/M37</f>
        <v>7382.4826562850094</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73.252138615307373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8966.707150871569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90"/>
      <c r="J48" s="320" t="str">
        <f ca="1">VLOOKUP(A48,MATERIALES!A4:D640,2,FALSE)</f>
        <v>kg</v>
      </c>
      <c r="K48" s="291">
        <v>0.38200000000000001</v>
      </c>
      <c r="L48" s="276"/>
      <c r="M48" s="411">
        <f>VLOOKUP(A48,MATERIALES!A5:D396,4,FALSE)</f>
        <v>3223.6195661490237</v>
      </c>
      <c r="N48" s="281">
        <f>K48*M48</f>
        <v>1231.422674268927</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32006.651469163702</v>
      </c>
      <c r="N49" s="281">
        <f>K49*M49</f>
        <v>1600.3325734581852</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87938.007297384596</v>
      </c>
      <c r="N50" s="281">
        <f>K50*M50</f>
        <v>10552.560875686151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13384.316123413264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858"/>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7325.2138615307376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29676.237135815569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5935.2474271631145</v>
      </c>
      <c r="M84" s="852"/>
      <c r="N84" s="57"/>
    </row>
    <row r="85" spans="1:14">
      <c r="B85" s="95" t="s">
        <v>1057</v>
      </c>
      <c r="C85" s="96"/>
      <c r="D85" s="96"/>
      <c r="E85" s="96"/>
      <c r="F85" s="96"/>
      <c r="G85" s="96"/>
      <c r="H85" s="96"/>
      <c r="I85" s="93"/>
      <c r="J85" s="94"/>
      <c r="K85" s="313">
        <v>0.05</v>
      </c>
      <c r="L85" s="851">
        <f>N79*K85</f>
        <v>1483.8118567907786</v>
      </c>
      <c r="M85" s="852"/>
      <c r="N85" s="57"/>
    </row>
    <row r="86" spans="1:14" ht="15" thickBot="1">
      <c r="B86" s="97" t="s">
        <v>1058</v>
      </c>
      <c r="C86" s="98"/>
      <c r="D86" s="98"/>
      <c r="E86" s="98"/>
      <c r="F86" s="98"/>
      <c r="G86" s="98"/>
      <c r="H86" s="98"/>
      <c r="I86" s="99"/>
      <c r="J86" s="100"/>
      <c r="K86" s="314">
        <v>0.05</v>
      </c>
      <c r="L86" s="853">
        <f>N79*K86</f>
        <v>1483.8118567907786</v>
      </c>
      <c r="M86" s="854"/>
      <c r="N86" s="57"/>
    </row>
    <row r="87" spans="1:14" ht="15" thickBot="1">
      <c r="B87" s="816" t="s">
        <v>1037</v>
      </c>
      <c r="C87" s="817"/>
      <c r="D87" s="817"/>
      <c r="E87" s="817"/>
      <c r="F87" s="817"/>
      <c r="G87" s="817"/>
      <c r="H87" s="817"/>
      <c r="I87" s="817"/>
      <c r="J87" s="817"/>
      <c r="K87" s="817"/>
      <c r="L87" s="817"/>
      <c r="M87" s="818"/>
      <c r="N87" s="58">
        <f>L84+L85+L86</f>
        <v>8902.8711407446717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38579.10827656024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topLeftCell="A25"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6</v>
      </c>
      <c r="N36" s="281">
        <f>K36/M36</f>
        <v>7505.5240338897593</v>
      </c>
    </row>
    <row r="37" spans="1:14">
      <c r="A37" s="119" t="s">
        <v>1795</v>
      </c>
      <c r="B37" s="865" t="str">
        <f>VLOOKUP(A37,EQUIPOS!A7:D154,3,FALSE)</f>
        <v>Caldera para pintura termoplástica</v>
      </c>
      <c r="C37" s="866"/>
      <c r="D37" s="866"/>
      <c r="E37" s="866"/>
      <c r="F37" s="866"/>
      <c r="G37" s="866"/>
      <c r="H37" s="867"/>
      <c r="I37" s="430"/>
      <c r="J37" s="431"/>
      <c r="K37" s="278">
        <f>VLOOKUP(A37,EQUIPOS!A7:D164,4,FALSE)</f>
        <v>55856.766452614829</v>
      </c>
      <c r="L37" s="344"/>
      <c r="M37" s="345">
        <v>6</v>
      </c>
      <c r="N37" s="281">
        <f>K37/M37</f>
        <v>9309.4610754358055</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16900.097118002399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454</v>
      </c>
      <c r="B48" s="49" t="str">
        <f>VLOOKUP(A48,MATERIALES!A5:D373,3,FALSE)</f>
        <v>Esferas reflectivas</v>
      </c>
      <c r="C48" s="290"/>
      <c r="D48" s="290"/>
      <c r="E48" s="290"/>
      <c r="F48" s="290"/>
      <c r="G48" s="290"/>
      <c r="H48" s="290"/>
      <c r="I48" s="277"/>
      <c r="J48" s="233" t="str">
        <f ca="1">VLOOKUP(A48,MATERIALES!A4:D640,2,FALSE)</f>
        <v>kg</v>
      </c>
      <c r="K48" s="291">
        <v>0.9</v>
      </c>
      <c r="L48" s="276"/>
      <c r="M48" s="411">
        <f>VLOOKUP(A48,MATERIALES!A5:D396,4,FALSE)</f>
        <v>3223.6195661490237</v>
      </c>
      <c r="N48" s="281">
        <f>K48*M48</f>
        <v>2901.2576095341215</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5566.3741685502091</v>
      </c>
      <c r="N49" s="281">
        <f>K49*M49</f>
        <v>3618.1432095576361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6519.4008190917575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8511.200867683332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31930.69880477749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6386.1397609554988</v>
      </c>
      <c r="M84" s="852"/>
      <c r="N84" s="57"/>
    </row>
    <row r="85" spans="1:14">
      <c r="B85" s="95" t="s">
        <v>1057</v>
      </c>
      <c r="C85" s="96"/>
      <c r="D85" s="96"/>
      <c r="E85" s="96"/>
      <c r="F85" s="96"/>
      <c r="G85" s="96"/>
      <c r="H85" s="96"/>
      <c r="I85" s="93"/>
      <c r="J85" s="94"/>
      <c r="K85" s="313">
        <v>0.05</v>
      </c>
      <c r="L85" s="851">
        <f>N79*K85</f>
        <v>1596.5349402388747</v>
      </c>
      <c r="M85" s="852"/>
      <c r="N85" s="57"/>
    </row>
    <row r="86" spans="1:14" ht="15" thickBot="1">
      <c r="B86" s="97" t="s">
        <v>1058</v>
      </c>
      <c r="C86" s="98"/>
      <c r="D86" s="98"/>
      <c r="E86" s="98"/>
      <c r="F86" s="98"/>
      <c r="G86" s="98"/>
      <c r="H86" s="98"/>
      <c r="I86" s="99"/>
      <c r="J86" s="100"/>
      <c r="K86" s="314">
        <v>0.05</v>
      </c>
      <c r="L86" s="853">
        <f>N79*K86</f>
        <v>1596.5349402388747</v>
      </c>
      <c r="M86" s="854"/>
      <c r="N86" s="57"/>
    </row>
    <row r="87" spans="1:14" ht="15" thickBot="1">
      <c r="B87" s="816" t="s">
        <v>1037</v>
      </c>
      <c r="C87" s="817"/>
      <c r="D87" s="817"/>
      <c r="E87" s="817"/>
      <c r="F87" s="817"/>
      <c r="G87" s="817"/>
      <c r="H87" s="817"/>
      <c r="I87" s="817"/>
      <c r="J87" s="817"/>
      <c r="K87" s="817"/>
      <c r="L87" s="817"/>
      <c r="M87" s="818"/>
      <c r="N87" s="58">
        <f>L84+L85+L86</f>
        <v>9579.2096414332482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41509.908446210742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topLeftCell="A22"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250</v>
      </c>
      <c r="N36" s="281">
        <f>K36/M36</f>
        <v>180.13257681335421</v>
      </c>
    </row>
    <row r="37" spans="1:14">
      <c r="A37" s="119" t="s">
        <v>251</v>
      </c>
      <c r="B37" s="865" t="str">
        <f>VLOOKUP(A37,EQUIPOS!A7:D154,3,FALSE)</f>
        <v>Maquina térmica pegatachas</v>
      </c>
      <c r="C37" s="866"/>
      <c r="D37" s="866"/>
      <c r="E37" s="866"/>
      <c r="F37" s="866"/>
      <c r="G37" s="866"/>
      <c r="H37" s="867"/>
      <c r="I37" s="430"/>
      <c r="J37" s="431"/>
      <c r="K37" s="278">
        <f>VLOOKUP(A37,EQUIPOS!A7:D164,4,FALSE)</f>
        <v>16993.481284896203</v>
      </c>
      <c r="L37" s="344"/>
      <c r="M37" s="345">
        <v>250</v>
      </c>
      <c r="N37" s="281">
        <f>K37/M37</f>
        <v>67.973925139584807</v>
      </c>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1.0213441041219999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249.12784605706102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664</v>
      </c>
      <c r="B48" s="49" t="str">
        <f>VLOOKUP(A48,MATERIALES!A5:D373,3,FALSE)</f>
        <v xml:space="preserve">Resina termoplástica </v>
      </c>
      <c r="C48" s="290"/>
      <c r="D48" s="290"/>
      <c r="E48" s="290"/>
      <c r="F48" s="290"/>
      <c r="G48" s="290"/>
      <c r="H48" s="290"/>
      <c r="I48" s="277"/>
      <c r="J48" s="233" t="str">
        <f ca="1">VLOOKUP(A48,MATERIALES!A4:D640,2,FALSE)</f>
        <v>kg</v>
      </c>
      <c r="K48" s="291">
        <v>0.08</v>
      </c>
      <c r="L48" s="276"/>
      <c r="M48" s="411">
        <f>VLOOKUP(A48,MATERIALES!A5:D396,4,FALSE)</f>
        <v>5566.3741685502091</v>
      </c>
      <c r="N48" s="281">
        <f>K48*M48</f>
        <v>445.30993348401671</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5784.3592279055983</v>
      </c>
      <c r="N49" s="281">
        <f>K49*M49</f>
        <v>5784.3592279055983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6229.6691613896146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102.1344104122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6580.9314178588756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1316.1862835717752</v>
      </c>
      <c r="M84" s="852"/>
      <c r="N84" s="57"/>
    </row>
    <row r="85" spans="1:14">
      <c r="B85" s="95" t="s">
        <v>1057</v>
      </c>
      <c r="C85" s="96"/>
      <c r="D85" s="96"/>
      <c r="E85" s="96"/>
      <c r="F85" s="96"/>
      <c r="G85" s="96"/>
      <c r="H85" s="96"/>
      <c r="I85" s="93"/>
      <c r="J85" s="94"/>
      <c r="K85" s="313">
        <v>0.05</v>
      </c>
      <c r="L85" s="851">
        <f>N79*K85</f>
        <v>329.04657089294381</v>
      </c>
      <c r="M85" s="852"/>
      <c r="N85" s="57"/>
    </row>
    <row r="86" spans="1:14" ht="15" thickBot="1">
      <c r="B86" s="97" t="s">
        <v>1058</v>
      </c>
      <c r="C86" s="98"/>
      <c r="D86" s="98"/>
      <c r="E86" s="98"/>
      <c r="F86" s="98"/>
      <c r="G86" s="98"/>
      <c r="H86" s="98"/>
      <c r="I86" s="99"/>
      <c r="J86" s="100"/>
      <c r="K86" s="314">
        <v>0.05</v>
      </c>
      <c r="L86" s="853">
        <f>N79*K86</f>
        <v>329.04657089294381</v>
      </c>
      <c r="M86" s="854"/>
      <c r="N86" s="57"/>
    </row>
    <row r="87" spans="1:14" ht="15" thickBot="1">
      <c r="B87" s="816" t="s">
        <v>1037</v>
      </c>
      <c r="C87" s="817"/>
      <c r="D87" s="817"/>
      <c r="E87" s="817"/>
      <c r="F87" s="817"/>
      <c r="G87" s="817"/>
      <c r="H87" s="817"/>
      <c r="I87" s="817"/>
      <c r="J87" s="817"/>
      <c r="K87" s="817"/>
      <c r="L87" s="817"/>
      <c r="M87" s="818"/>
      <c r="N87" s="58">
        <f>L84+L85+L86</f>
        <v>1974.2794253576626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8555.2108432165387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topLeftCell="A19"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3.75</v>
      </c>
      <c r="N36" s="281">
        <f>K36/M36</f>
        <v>12008.838454223614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12093.950462900448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 ca="1">VLOOKUP(A48,MATERIALES!A4:D640,2,FALSE)</f>
        <v>u</v>
      </c>
      <c r="K48" s="291">
        <v>1</v>
      </c>
      <c r="L48" s="276"/>
      <c r="M48" s="411">
        <f>VLOOKUP(A48,MATERIALES!A5:D396,4,FALSE)</f>
        <v>76323.553503390372</v>
      </c>
      <c r="N48" s="281">
        <f>K48*M48</f>
        <v>76323.553503390372</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344290.9468905392</v>
      </c>
      <c r="N49" s="281">
        <f>K49*M49</f>
        <v>344290.9468905392</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397439.11563448492</v>
      </c>
      <c r="N50" s="281">
        <f>K50*M50</f>
        <v>11923.173469034547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432537.67386296409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8511.200867683332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453142.82519354788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90628.565038709581</v>
      </c>
      <c r="M84" s="852"/>
      <c r="N84" s="57"/>
    </row>
    <row r="85" spans="1:14">
      <c r="B85" s="95" t="s">
        <v>1057</v>
      </c>
      <c r="C85" s="96"/>
      <c r="D85" s="96"/>
      <c r="E85" s="96"/>
      <c r="F85" s="96"/>
      <c r="G85" s="96"/>
      <c r="H85" s="96"/>
      <c r="I85" s="93"/>
      <c r="J85" s="94"/>
      <c r="K85" s="313">
        <v>0.05</v>
      </c>
      <c r="L85" s="851">
        <f>N79*K85</f>
        <v>22657.141259677395</v>
      </c>
      <c r="M85" s="852"/>
      <c r="N85" s="57"/>
    </row>
    <row r="86" spans="1:14" ht="15" thickBot="1">
      <c r="B86" s="97" t="s">
        <v>1058</v>
      </c>
      <c r="C86" s="98"/>
      <c r="D86" s="98"/>
      <c r="E86" s="98"/>
      <c r="F86" s="98"/>
      <c r="G86" s="98"/>
      <c r="H86" s="98"/>
      <c r="I86" s="99"/>
      <c r="J86" s="100"/>
      <c r="K86" s="314">
        <v>0.05</v>
      </c>
      <c r="L86" s="853">
        <f>N79*K86</f>
        <v>22657.141259677395</v>
      </c>
      <c r="M86" s="854"/>
      <c r="N86" s="57"/>
    </row>
    <row r="87" spans="1:14" ht="15" thickBot="1">
      <c r="B87" s="816" t="s">
        <v>1037</v>
      </c>
      <c r="C87" s="817"/>
      <c r="D87" s="817"/>
      <c r="E87" s="817"/>
      <c r="F87" s="817"/>
      <c r="G87" s="817"/>
      <c r="H87" s="817"/>
      <c r="I87" s="817"/>
      <c r="J87" s="817"/>
      <c r="K87" s="817"/>
      <c r="L87" s="817"/>
      <c r="M87" s="818"/>
      <c r="N87" s="58">
        <f>L84+L85+L86</f>
        <v>135942.84755806436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589085.67275161226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topLeftCell="A16"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8.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3.75</v>
      </c>
      <c r="N36" s="281">
        <f>K36/M36</f>
        <v>12008.838454223614</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85.112008676833327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12093.950462900448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 ca="1">VLOOKUP(A48,MATERIALES!A4:D640,2,FALSE)</f>
        <v>u</v>
      </c>
      <c r="K48" s="291">
        <v>1</v>
      </c>
      <c r="L48" s="276"/>
      <c r="M48" s="411">
        <f>VLOOKUP(A48,MATERIALES!A5:D396,4,FALSE)</f>
        <v>76323.553503390372</v>
      </c>
      <c r="N48" s="281">
        <f>K48*M48</f>
        <v>76323.553503390372</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270809.80131236388</v>
      </c>
      <c r="N49" s="281">
        <f>K49*M49</f>
        <v>270809.80131236388</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397439.11563448492</v>
      </c>
      <c r="N50" s="281">
        <f>K50*M50</f>
        <v>11923.173469034547</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359056.52828478877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8511.200867683332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379661.67961537256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75932.335923074512</v>
      </c>
      <c r="M84" s="852"/>
      <c r="N84" s="57"/>
    </row>
    <row r="85" spans="1:14">
      <c r="B85" s="95" t="s">
        <v>1057</v>
      </c>
      <c r="C85" s="96"/>
      <c r="D85" s="96"/>
      <c r="E85" s="96"/>
      <c r="F85" s="96"/>
      <c r="G85" s="96"/>
      <c r="H85" s="96"/>
      <c r="I85" s="93"/>
      <c r="J85" s="94"/>
      <c r="K85" s="313">
        <v>0.05</v>
      </c>
      <c r="L85" s="851">
        <f>N79*K85</f>
        <v>18983.083980768628</v>
      </c>
      <c r="M85" s="852"/>
      <c r="N85" s="57"/>
    </row>
    <row r="86" spans="1:14" ht="15" thickBot="1">
      <c r="B86" s="97" t="s">
        <v>1058</v>
      </c>
      <c r="C86" s="98"/>
      <c r="D86" s="98"/>
      <c r="E86" s="98"/>
      <c r="F86" s="98"/>
      <c r="G86" s="98"/>
      <c r="H86" s="98"/>
      <c r="I86" s="99"/>
      <c r="J86" s="100"/>
      <c r="K86" s="314">
        <v>0.05</v>
      </c>
      <c r="L86" s="853">
        <f>N79*K86</f>
        <v>18983.083980768628</v>
      </c>
      <c r="M86" s="854"/>
      <c r="N86" s="57"/>
    </row>
    <row r="87" spans="1:14" ht="15" thickBot="1">
      <c r="B87" s="816" t="s">
        <v>1037</v>
      </c>
      <c r="C87" s="817"/>
      <c r="D87" s="817"/>
      <c r="E87" s="817"/>
      <c r="F87" s="817"/>
      <c r="G87" s="817"/>
      <c r="H87" s="817"/>
      <c r="I87" s="817"/>
      <c r="J87" s="817"/>
      <c r="K87" s="817"/>
      <c r="L87" s="817"/>
      <c r="M87" s="818"/>
      <c r="N87" s="58">
        <f>L84+L85+L86</f>
        <v>113898.50388461177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493560.18349998433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22"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3</v>
      </c>
      <c r="N36" s="281">
        <f>K36/M36</f>
        <v>15011.048067779519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42.55600433841667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15053.604072117936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651</v>
      </c>
      <c r="B48" s="49" t="str">
        <f>VLOOKUP(A48,MATERIALES!A5:D373,3,FALSE)</f>
        <v>Poste kilometraje</v>
      </c>
      <c r="C48" s="290"/>
      <c r="D48" s="290"/>
      <c r="E48" s="290"/>
      <c r="F48" s="290"/>
      <c r="G48" s="290"/>
      <c r="H48" s="290"/>
      <c r="I48" s="290"/>
      <c r="J48" s="320" t="str">
        <f ca="1">VLOOKUP(A48,MATERIALES!A4:D640,2,FALSE)</f>
        <v>u</v>
      </c>
      <c r="K48" s="291">
        <v>1</v>
      </c>
      <c r="L48" s="276"/>
      <c r="M48" s="411">
        <f>VLOOKUP(A48,MATERIALES!A5:D396,4,FALSE)</f>
        <v>77151.90851872343</v>
      </c>
      <c r="N48" s="281">
        <f>K48*M48</f>
        <v>77151.90851872343</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397439.11563448492</v>
      </c>
      <c r="N49" s="281">
        <f>K49*M49</f>
        <v>23846.346938069095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100998.25545679253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4255.6004338416669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120307.45996275212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24061.491992550425</v>
      </c>
      <c r="M84" s="852"/>
      <c r="N84" s="57"/>
    </row>
    <row r="85" spans="1:14">
      <c r="B85" s="95" t="s">
        <v>1057</v>
      </c>
      <c r="C85" s="96"/>
      <c r="D85" s="96"/>
      <c r="E85" s="96"/>
      <c r="F85" s="96"/>
      <c r="G85" s="96"/>
      <c r="H85" s="96"/>
      <c r="I85" s="93"/>
      <c r="J85" s="94"/>
      <c r="K85" s="313">
        <v>0.05</v>
      </c>
      <c r="L85" s="851">
        <f>N79*K85</f>
        <v>6015.3729981376064</v>
      </c>
      <c r="M85" s="852"/>
      <c r="N85" s="57"/>
    </row>
    <row r="86" spans="1:14" ht="15" thickBot="1">
      <c r="B86" s="97" t="s">
        <v>1058</v>
      </c>
      <c r="C86" s="98"/>
      <c r="D86" s="98"/>
      <c r="E86" s="98"/>
      <c r="F86" s="98"/>
      <c r="G86" s="98"/>
      <c r="H86" s="98"/>
      <c r="I86" s="99"/>
      <c r="J86" s="100"/>
      <c r="K86" s="314">
        <v>0.05</v>
      </c>
      <c r="L86" s="853">
        <f>N79*K86</f>
        <v>6015.3729981376064</v>
      </c>
      <c r="M86" s="854"/>
      <c r="N86" s="57"/>
    </row>
    <row r="87" spans="1:14" ht="15" thickBot="1">
      <c r="B87" s="816" t="s">
        <v>1037</v>
      </c>
      <c r="C87" s="817"/>
      <c r="D87" s="817"/>
      <c r="E87" s="817"/>
      <c r="F87" s="817"/>
      <c r="G87" s="817"/>
      <c r="H87" s="817"/>
      <c r="I87" s="817"/>
      <c r="J87" s="817"/>
      <c r="K87" s="817"/>
      <c r="L87" s="817"/>
      <c r="M87" s="818"/>
      <c r="N87" s="58">
        <f>L84+L85+L86</f>
        <v>36092.23798882564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156399.69795157778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topLeftCell="A40"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135</v>
      </c>
      <c r="B36" s="865" t="str">
        <f>VLOOKUP(A36,EQUIPOS!A6:D154,3,FALSE)</f>
        <v>Camión 350</v>
      </c>
      <c r="C36" s="866"/>
      <c r="D36" s="866"/>
      <c r="E36" s="866"/>
      <c r="F36" s="866"/>
      <c r="G36" s="866"/>
      <c r="H36" s="867"/>
      <c r="I36" s="276"/>
      <c r="J36" s="277"/>
      <c r="K36" s="278">
        <f>VLOOKUP(A36,EQUIPOS!A6:D163,4,FALSE)</f>
        <v>61240.434310532022</v>
      </c>
      <c r="L36" s="279"/>
      <c r="M36" s="345">
        <v>6.25</v>
      </c>
      <c r="N36" s="281">
        <f>K36/M36</f>
        <v>9798.4694896851233</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306.40323123659999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10104.872720921723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214" t="s">
        <v>655</v>
      </c>
      <c r="B48" s="49" t="str">
        <f>VLOOKUP(A48,MATERIALES!A5:D373,3,FALSE)</f>
        <v xml:space="preserve">Postes para defensa metálica (1,80m)
</v>
      </c>
      <c r="C48" s="290"/>
      <c r="D48" s="290"/>
      <c r="E48" s="290"/>
      <c r="F48" s="290"/>
      <c r="G48" s="290"/>
      <c r="H48" s="290"/>
      <c r="I48" s="290"/>
      <c r="J48" s="320" t="str">
        <f ca="1">VLOOKUP(A48,MATERIALES!A4:D640,2,FALSE)</f>
        <v>u</v>
      </c>
      <c r="K48" s="291">
        <v>0.25</v>
      </c>
      <c r="L48" s="276"/>
      <c r="M48" s="411">
        <f>VLOOKUP(A48,MATERIALES!A5:D396,4,FALSE)</f>
        <v>144511.63706813043</v>
      </c>
      <c r="N48" s="281">
        <f>K48*M48</f>
        <v>36127.909267032606</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376036.40695640934</v>
      </c>
      <c r="N49" s="281">
        <f>K49*M49</f>
        <v>91049.977471285558</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127177.88673831816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6128.0646247320001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143410.82408397191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28682.164816794382</v>
      </c>
      <c r="M84" s="852"/>
      <c r="N84" s="57"/>
    </row>
    <row r="85" spans="1:14">
      <c r="B85" s="95" t="s">
        <v>1057</v>
      </c>
      <c r="C85" s="96"/>
      <c r="D85" s="96"/>
      <c r="E85" s="96"/>
      <c r="F85" s="96"/>
      <c r="G85" s="96"/>
      <c r="H85" s="96"/>
      <c r="I85" s="93"/>
      <c r="J85" s="94"/>
      <c r="K85" s="313">
        <v>0.05</v>
      </c>
      <c r="L85" s="851">
        <f>N79*K85</f>
        <v>7170.5412041985956</v>
      </c>
      <c r="M85" s="852"/>
      <c r="N85" s="57"/>
    </row>
    <row r="86" spans="1:14" ht="15" thickBot="1">
      <c r="B86" s="97" t="s">
        <v>1058</v>
      </c>
      <c r="C86" s="98"/>
      <c r="D86" s="98"/>
      <c r="E86" s="98"/>
      <c r="F86" s="98"/>
      <c r="G86" s="98"/>
      <c r="H86" s="98"/>
      <c r="I86" s="99"/>
      <c r="J86" s="100"/>
      <c r="K86" s="314">
        <v>0.05</v>
      </c>
      <c r="L86" s="853">
        <f>N79*K86</f>
        <v>7170.5412041985956</v>
      </c>
      <c r="M86" s="854"/>
      <c r="N86" s="57"/>
    </row>
    <row r="87" spans="1:14" ht="15" thickBot="1">
      <c r="B87" s="816" t="s">
        <v>1037</v>
      </c>
      <c r="C87" s="817"/>
      <c r="D87" s="817"/>
      <c r="E87" s="817"/>
      <c r="F87" s="817"/>
      <c r="G87" s="817"/>
      <c r="H87" s="817"/>
      <c r="I87" s="817"/>
      <c r="J87" s="817"/>
      <c r="K87" s="817"/>
      <c r="L87" s="817"/>
      <c r="M87" s="818"/>
      <c r="N87" s="58">
        <f>L84+L85+L86</f>
        <v>43023.247225191575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186434.07130916347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34.044803470733335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667</v>
      </c>
      <c r="B48" s="49" t="str">
        <f>VLOOKUP(A48,MATERIALES!A5:D373,3,FALSE)</f>
        <v>Sección final de defensa metálica</v>
      </c>
      <c r="C48" s="290"/>
      <c r="D48" s="290"/>
      <c r="E48" s="290"/>
      <c r="F48" s="290"/>
      <c r="G48" s="290"/>
      <c r="H48" s="290"/>
      <c r="I48" s="277"/>
      <c r="J48" s="233" t="str">
        <f ca="1">VLOOKUP(A48,MATERIALES!A4:D640,2,FALSE)</f>
        <v>u</v>
      </c>
      <c r="K48" s="291">
        <v>1</v>
      </c>
      <c r="L48" s="276"/>
      <c r="M48" s="411">
        <f>VLOOKUP(A48,MATERIALES!A5:D396,4,FALSE)</f>
        <v>70061.382563771389</v>
      </c>
      <c r="N48" s="281">
        <f>K48*M48</f>
        <v>70061.382563771389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70061.382563771389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3404.4803470733332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73499.907714315457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14699.981542863092</v>
      </c>
      <c r="M84" s="852"/>
      <c r="N84" s="57"/>
    </row>
    <row r="85" spans="1:14">
      <c r="B85" s="95" t="s">
        <v>1057</v>
      </c>
      <c r="C85" s="96"/>
      <c r="D85" s="96"/>
      <c r="E85" s="96"/>
      <c r="F85" s="96"/>
      <c r="G85" s="96"/>
      <c r="H85" s="96"/>
      <c r="I85" s="93"/>
      <c r="J85" s="94"/>
      <c r="K85" s="313">
        <v>0.05</v>
      </c>
      <c r="L85" s="851">
        <f>N79*K85</f>
        <v>3674.995385715773</v>
      </c>
      <c r="M85" s="852"/>
      <c r="N85" s="57"/>
    </row>
    <row r="86" spans="1:14" ht="15" thickBot="1">
      <c r="B86" s="97" t="s">
        <v>1058</v>
      </c>
      <c r="C86" s="98"/>
      <c r="D86" s="98"/>
      <c r="E86" s="98"/>
      <c r="F86" s="98"/>
      <c r="G86" s="98"/>
      <c r="H86" s="98"/>
      <c r="I86" s="99"/>
      <c r="J86" s="100"/>
      <c r="K86" s="314">
        <v>0.05</v>
      </c>
      <c r="L86" s="853">
        <f>N79*K86</f>
        <v>3674.995385715773</v>
      </c>
      <c r="M86" s="854"/>
      <c r="N86" s="57"/>
    </row>
    <row r="87" spans="1:14" ht="15" thickBot="1">
      <c r="B87" s="816" t="s">
        <v>1037</v>
      </c>
      <c r="C87" s="817"/>
      <c r="D87" s="817"/>
      <c r="E87" s="817"/>
      <c r="F87" s="817"/>
      <c r="G87" s="817"/>
      <c r="H87" s="817"/>
      <c r="I87" s="817"/>
      <c r="J87" s="817"/>
      <c r="K87" s="817"/>
      <c r="L87" s="817"/>
      <c r="M87" s="818"/>
      <c r="N87" s="58">
        <f>L84+L85+L86</f>
        <v>22049.972314294639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95549.880028610089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35.218762211103453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8" t="s">
        <v>669</v>
      </c>
      <c r="B48" s="49" t="str">
        <f>VLOOKUP(A48,MATERIALES!A5:D373,3,FALSE)</f>
        <v>Sección tope</v>
      </c>
      <c r="C48" s="290"/>
      <c r="D48" s="290"/>
      <c r="E48" s="290"/>
      <c r="F48" s="290"/>
      <c r="G48" s="290"/>
      <c r="H48" s="290"/>
      <c r="I48" s="277"/>
      <c r="J48" s="233" t="str">
        <f ca="1">VLOOKUP(A48,MATERIALES!A4:D640,2,FALSE)</f>
        <v>u</v>
      </c>
      <c r="K48" s="291">
        <v>1</v>
      </c>
      <c r="L48" s="276"/>
      <c r="M48" s="411">
        <f>VLOOKUP(A48,MATERIALES!A5:D396,4,FALSE)</f>
        <v>70061.382563771389</v>
      </c>
      <c r="N48" s="281">
        <f>K48*M48</f>
        <v>70061.382563771389</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70061.382563771389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3521.8762211103449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73618.477547092843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14723.695509418569</v>
      </c>
      <c r="M84" s="852"/>
      <c r="N84" s="57"/>
    </row>
    <row r="85" spans="1:14">
      <c r="B85" s="95" t="s">
        <v>1057</v>
      </c>
      <c r="C85" s="96"/>
      <c r="D85" s="96"/>
      <c r="E85" s="96"/>
      <c r="F85" s="96"/>
      <c r="G85" s="96"/>
      <c r="H85" s="96"/>
      <c r="I85" s="93"/>
      <c r="J85" s="94"/>
      <c r="K85" s="313">
        <v>0.05</v>
      </c>
      <c r="L85" s="851">
        <f>N79*K85</f>
        <v>3680.9238773546422</v>
      </c>
      <c r="M85" s="852"/>
      <c r="N85" s="57"/>
    </row>
    <row r="86" spans="1:14" ht="15" thickBot="1">
      <c r="B86" s="97" t="s">
        <v>1058</v>
      </c>
      <c r="C86" s="98"/>
      <c r="D86" s="98"/>
      <c r="E86" s="98"/>
      <c r="F86" s="98"/>
      <c r="G86" s="98"/>
      <c r="H86" s="98"/>
      <c r="I86" s="99"/>
      <c r="J86" s="100"/>
      <c r="K86" s="314">
        <v>0.05</v>
      </c>
      <c r="L86" s="853">
        <f>N79*K86</f>
        <v>3680.9238773546422</v>
      </c>
      <c r="M86" s="854"/>
      <c r="N86" s="57"/>
    </row>
    <row r="87" spans="1:14" ht="15" thickBot="1">
      <c r="B87" s="816" t="s">
        <v>1037</v>
      </c>
      <c r="C87" s="817"/>
      <c r="D87" s="817"/>
      <c r="E87" s="817"/>
      <c r="F87" s="817"/>
      <c r="G87" s="817"/>
      <c r="H87" s="817"/>
      <c r="I87" s="817"/>
      <c r="J87" s="817"/>
      <c r="K87" s="817"/>
      <c r="L87" s="817"/>
      <c r="M87" s="818"/>
      <c r="N87" s="58">
        <f>L84+L85+L86</f>
        <v>22085.543264127853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95704.020811220689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topLeftCell="A25"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35.218762211103453</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 ca="1">VLOOKUP(A48,MATERIALES!A4:D640,2,FALSE)</f>
        <v>u</v>
      </c>
      <c r="K48" s="291">
        <v>1</v>
      </c>
      <c r="L48" s="276"/>
      <c r="M48" s="411">
        <f>VLOOKUP(A48,MATERIALES!A5:D396,4,FALSE)</f>
        <v>38215.299580238934</v>
      </c>
      <c r="N48" s="281">
        <f>K48*M48</f>
        <v>38215.299580238934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38215.299580238934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3521.8762211103449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41772.394563560381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8354.4789127120766</v>
      </c>
      <c r="M84" s="852"/>
      <c r="N84" s="57"/>
    </row>
    <row r="85" spans="1:14">
      <c r="B85" s="95" t="s">
        <v>1057</v>
      </c>
      <c r="C85" s="96"/>
      <c r="D85" s="96"/>
      <c r="E85" s="96"/>
      <c r="F85" s="96"/>
      <c r="G85" s="96"/>
      <c r="H85" s="96"/>
      <c r="I85" s="93"/>
      <c r="J85" s="94"/>
      <c r="K85" s="313">
        <v>0.05</v>
      </c>
      <c r="L85" s="851">
        <f>N79*K85</f>
        <v>2088.6197281780192</v>
      </c>
      <c r="M85" s="852"/>
      <c r="N85" s="57"/>
    </row>
    <row r="86" spans="1:14" ht="15" thickBot="1">
      <c r="B86" s="97" t="s">
        <v>1058</v>
      </c>
      <c r="C86" s="98"/>
      <c r="D86" s="98"/>
      <c r="E86" s="98"/>
      <c r="F86" s="98"/>
      <c r="G86" s="98"/>
      <c r="H86" s="98"/>
      <c r="I86" s="99"/>
      <c r="J86" s="100"/>
      <c r="K86" s="314">
        <v>0.05</v>
      </c>
      <c r="L86" s="853">
        <f>N79*K86</f>
        <v>2088.6197281780192</v>
      </c>
      <c r="M86" s="854"/>
      <c r="N86" s="57"/>
    </row>
    <row r="87" spans="1:14" ht="15" thickBot="1">
      <c r="B87" s="816" t="s">
        <v>1037</v>
      </c>
      <c r="C87" s="817"/>
      <c r="D87" s="817"/>
      <c r="E87" s="817"/>
      <c r="F87" s="817"/>
      <c r="G87" s="817"/>
      <c r="H87" s="817"/>
      <c r="I87" s="817"/>
      <c r="J87" s="817"/>
      <c r="K87" s="817"/>
      <c r="L87" s="817"/>
      <c r="M87" s="818"/>
      <c r="N87" s="58">
        <f>L84+L85+L86</f>
        <v>12531.718369068114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54304.112932628494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topLeftCell="A37"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363</v>
      </c>
      <c r="B36" s="865" t="str">
        <f>VLOOKUP(A36,EQUIPOS!A6:D154,3,FALSE)</f>
        <v>Vibrador de concreto, Motor de 3 hp a 18.000 rpm Mangueras de 4 mt</v>
      </c>
      <c r="C36" s="866"/>
      <c r="D36" s="866"/>
      <c r="E36" s="866"/>
      <c r="F36" s="866"/>
      <c r="G36" s="866"/>
      <c r="H36" s="867"/>
      <c r="I36" s="276"/>
      <c r="J36" s="277"/>
      <c r="K36" s="278">
        <f>VLOOKUP(A36,EQUIPOS!A6:D163,4,FALSE)</f>
        <v>7017.1330980817947</v>
      </c>
      <c r="L36" s="279"/>
      <c r="M36" s="345">
        <v>1.25</v>
      </c>
      <c r="N36" s="281">
        <f>K36/M36</f>
        <v>5613.7064784654358</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0.02</v>
      </c>
      <c r="N41" s="353">
        <f>N77*M41</f>
        <v>510.67205206099999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6124.3785305264355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812</v>
      </c>
      <c r="B48" s="49" t="str">
        <f>VLOOKUP(A48,MATERIALES!A5:D373,3,FALSE)</f>
        <v>Acero PDR-60</v>
      </c>
      <c r="C48" s="290"/>
      <c r="D48" s="290"/>
      <c r="E48" s="290"/>
      <c r="F48" s="290"/>
      <c r="G48" s="290"/>
      <c r="H48" s="290"/>
      <c r="I48" s="290"/>
      <c r="J48" s="320" t="str">
        <f ca="1">VLOOKUP(A48,MATERIALES!A4:D640,2,FALSE)</f>
        <v>kg</v>
      </c>
      <c r="K48" s="291">
        <v>9.6</v>
      </c>
      <c r="L48" s="276"/>
      <c r="M48" s="411">
        <f>VLOOKUP(A48,MATERIALES!A5:D396,4,FALSE)</f>
        <v>2171.6854923598275</v>
      </c>
      <c r="N48" s="281">
        <f>K48*M48</f>
        <v>20848.180726654344</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435654.41521472391</v>
      </c>
      <c r="N49" s="281">
        <f>K49*M49</f>
        <v>52278.529825766869</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25925.706795648726</v>
      </c>
      <c r="N50" s="281">
        <f>K50*M50</f>
        <v>12962.853397824363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86089.563950245574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117747.54508382201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23549.509016764405</v>
      </c>
      <c r="M84" s="852"/>
      <c r="N84" s="57"/>
    </row>
    <row r="85" spans="1:14">
      <c r="B85" s="95" t="s">
        <v>1057</v>
      </c>
      <c r="C85" s="96"/>
      <c r="D85" s="96"/>
      <c r="E85" s="96"/>
      <c r="F85" s="96"/>
      <c r="G85" s="96"/>
      <c r="H85" s="96"/>
      <c r="I85" s="93"/>
      <c r="J85" s="94"/>
      <c r="K85" s="313">
        <v>0.05</v>
      </c>
      <c r="L85" s="851">
        <f>N79*K85</f>
        <v>5887.3772541911012</v>
      </c>
      <c r="M85" s="852"/>
      <c r="N85" s="57"/>
    </row>
    <row r="86" spans="1:14" ht="15" thickBot="1">
      <c r="B86" s="97" t="s">
        <v>1058</v>
      </c>
      <c r="C86" s="98"/>
      <c r="D86" s="98"/>
      <c r="E86" s="98"/>
      <c r="F86" s="98"/>
      <c r="G86" s="98"/>
      <c r="H86" s="98"/>
      <c r="I86" s="99"/>
      <c r="J86" s="100"/>
      <c r="K86" s="314">
        <v>0.05</v>
      </c>
      <c r="L86" s="853">
        <f>N79*K86</f>
        <v>5887.3772541911012</v>
      </c>
      <c r="M86" s="854"/>
      <c r="N86" s="57"/>
    </row>
    <row r="87" spans="1:14" ht="15" thickBot="1">
      <c r="B87" s="816" t="s">
        <v>1037</v>
      </c>
      <c r="C87" s="817"/>
      <c r="D87" s="817"/>
      <c r="E87" s="817"/>
      <c r="F87" s="817"/>
      <c r="G87" s="817"/>
      <c r="H87" s="817"/>
      <c r="I87" s="817"/>
      <c r="J87" s="817"/>
      <c r="K87" s="817"/>
      <c r="L87" s="817"/>
      <c r="M87" s="818"/>
      <c r="N87" s="58">
        <f>L84+L85+L86</f>
        <v>35324.263525146605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153071.80860896863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topLeftCell="A43"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7.2953150294428575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410</v>
      </c>
      <c r="B48" s="49" t="str">
        <f>VLOOKUP(A48,MATERIALES!A5:D373,3,FALSE)</f>
        <v>Captafaro, Incluye Tornillos</v>
      </c>
      <c r="C48" s="290"/>
      <c r="D48" s="290"/>
      <c r="E48" s="290"/>
      <c r="F48" s="290"/>
      <c r="G48" s="290"/>
      <c r="H48" s="290"/>
      <c r="I48" s="277"/>
      <c r="J48" s="233" t="str">
        <f ca="1">VLOOKUP(A48,MATERIALES!A4:D640,2,FALSE)</f>
        <v>u</v>
      </c>
      <c r="K48" s="291">
        <v>1</v>
      </c>
      <c r="L48" s="276"/>
      <c r="M48" s="411">
        <f>VLOOKUP(A48,MATERIALES!A5:D396,4,FALSE)</f>
        <v>9553.8248950597335</v>
      </c>
      <c r="N48" s="281">
        <f>K48*M48</f>
        <v>9553.8248950597335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9553.8248950597335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729.53150294428576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10290.651713033463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2058.1303426066929</v>
      </c>
      <c r="M84" s="852"/>
      <c r="N84" s="57"/>
    </row>
    <row r="85" spans="1:14">
      <c r="B85" s="95" t="s">
        <v>1057</v>
      </c>
      <c r="C85" s="96"/>
      <c r="D85" s="96"/>
      <c r="E85" s="96"/>
      <c r="F85" s="96"/>
      <c r="G85" s="96"/>
      <c r="H85" s="96"/>
      <c r="I85" s="93"/>
      <c r="J85" s="94"/>
      <c r="K85" s="313">
        <v>0.05</v>
      </c>
      <c r="L85" s="851">
        <f>N79*K85</f>
        <v>514.53258565167323</v>
      </c>
      <c r="M85" s="852"/>
      <c r="N85" s="57"/>
    </row>
    <row r="86" spans="1:14" ht="15" thickBot="1">
      <c r="B86" s="97" t="s">
        <v>1058</v>
      </c>
      <c r="C86" s="98"/>
      <c r="D86" s="98"/>
      <c r="E86" s="98"/>
      <c r="F86" s="98"/>
      <c r="G86" s="98"/>
      <c r="H86" s="98"/>
      <c r="I86" s="99"/>
      <c r="J86" s="100"/>
      <c r="K86" s="314">
        <v>0.05</v>
      </c>
      <c r="L86" s="853">
        <f>N79*K86</f>
        <v>514.53258565167323</v>
      </c>
      <c r="M86" s="854"/>
      <c r="N86" s="57"/>
    </row>
    <row r="87" spans="1:14" ht="15" thickBot="1">
      <c r="B87" s="816" t="s">
        <v>1037</v>
      </c>
      <c r="C87" s="817"/>
      <c r="D87" s="817"/>
      <c r="E87" s="817"/>
      <c r="F87" s="817"/>
      <c r="G87" s="817"/>
      <c r="H87" s="817"/>
      <c r="I87" s="817"/>
      <c r="J87" s="817"/>
      <c r="K87" s="817"/>
      <c r="L87" s="817"/>
      <c r="M87" s="818"/>
      <c r="N87" s="58">
        <f>L84+L85+L86</f>
        <v>3087.1955139100396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13377.847226943502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0"/>
      <c r="C1" s="922"/>
      <c r="D1" s="923"/>
      <c r="E1" s="923"/>
      <c r="F1" s="923"/>
      <c r="G1" s="923"/>
      <c r="H1" s="923"/>
      <c r="I1" s="923"/>
      <c r="J1" s="924"/>
      <c r="K1" s="925" t="s">
        <v>1017</v>
      </c>
      <c r="L1" s="927" t="s">
        <v>2304</v>
      </c>
      <c r="M1" s="928"/>
      <c r="N1" s="929"/>
    </row>
    <row r="2" spans="2:14" ht="24.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160</v>
      </c>
      <c r="N36" s="281">
        <f>K36/M36</f>
        <v>281.45715127086595</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19.1502019522875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300.60735322315344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 ca="1">VLOOKUP(A48,MATERIALES!A4:D640,2,FALSE)</f>
        <v>u</v>
      </c>
      <c r="K48" s="291">
        <v>1</v>
      </c>
      <c r="L48" s="276"/>
      <c r="M48" s="411">
        <f>VLOOKUP(A48,MATERIALES!A5:D396,4,FALSE)</f>
        <v>23563.62362973535</v>
      </c>
      <c r="N48" s="281">
        <f>K48*M48</f>
        <v>23563.62362973535</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397439.11563448492</v>
      </c>
      <c r="N49" s="281">
        <f>K49*M49</f>
        <v>11923.173469034547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35486.797098769894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1915.0201952287498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37702.424647221793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7540.4849294443593</v>
      </c>
      <c r="M84" s="852"/>
      <c r="N84" s="57"/>
    </row>
    <row r="85" spans="1:14">
      <c r="B85" s="95" t="s">
        <v>1057</v>
      </c>
      <c r="C85" s="96"/>
      <c r="D85" s="96"/>
      <c r="E85" s="96"/>
      <c r="F85" s="96"/>
      <c r="G85" s="96"/>
      <c r="H85" s="96"/>
      <c r="I85" s="93"/>
      <c r="J85" s="94"/>
      <c r="K85" s="313">
        <v>0.05</v>
      </c>
      <c r="L85" s="851">
        <f>N79*K85</f>
        <v>1885.1212323610898</v>
      </c>
      <c r="M85" s="852"/>
      <c r="N85" s="57"/>
    </row>
    <row r="86" spans="1:14" ht="15" thickBot="1">
      <c r="B86" s="97" t="s">
        <v>1058</v>
      </c>
      <c r="C86" s="98"/>
      <c r="D86" s="98"/>
      <c r="E86" s="98"/>
      <c r="F86" s="98"/>
      <c r="G86" s="98"/>
      <c r="H86" s="98"/>
      <c r="I86" s="99"/>
      <c r="J86" s="100"/>
      <c r="K86" s="314">
        <v>0.05</v>
      </c>
      <c r="L86" s="853">
        <f>N79*K86</f>
        <v>1885.1212323610898</v>
      </c>
      <c r="M86" s="854"/>
      <c r="N86" s="57"/>
    </row>
    <row r="87" spans="1:14" ht="15" thickBot="1">
      <c r="B87" s="816" t="s">
        <v>1037</v>
      </c>
      <c r="C87" s="817"/>
      <c r="D87" s="817"/>
      <c r="E87" s="817"/>
      <c r="F87" s="817"/>
      <c r="G87" s="817"/>
      <c r="H87" s="817"/>
      <c r="I87" s="817"/>
      <c r="J87" s="817"/>
      <c r="K87" s="817"/>
      <c r="L87" s="817"/>
      <c r="M87" s="818"/>
      <c r="N87" s="58">
        <f>L84+L85+L86</f>
        <v>11310.727394166537</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49013.152041388326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topLeftCell="A58"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481</v>
      </c>
      <c r="B48" s="49" t="str">
        <f>VLOOKUP(A48,MATERIALES!A5:D373,3,FALSE)</f>
        <v>Grapas</v>
      </c>
      <c r="C48" s="290"/>
      <c r="D48" s="290"/>
      <c r="E48" s="290"/>
      <c r="F48" s="290"/>
      <c r="G48" s="290"/>
      <c r="H48" s="290"/>
      <c r="I48" s="290"/>
      <c r="J48" s="320" t="str">
        <f ca="1">VLOOKUP(A48,MATERIALES!A4:D640,2,FALSE)</f>
        <v>kg</v>
      </c>
      <c r="K48" s="291">
        <v>0.04</v>
      </c>
      <c r="L48" s="276"/>
      <c r="M48" s="411">
        <f>VLOOKUP(A48,MATERIALES!A5:D396,4,FALSE)</f>
        <v>5994.556796900225</v>
      </c>
      <c r="N48" s="281">
        <f>K48*M48</f>
        <v>239.78227187600899</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6920.3777515298398</v>
      </c>
      <c r="N49" s="281">
        <f>K49*M49</f>
        <v>2768.1511006119363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475.04040718562936</v>
      </c>
      <c r="N50" s="281">
        <f>K50*M50</f>
        <v>1425.121221556888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4433.0545940448337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680.89606941466661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5182.0402704009666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1036.4080540801933</v>
      </c>
      <c r="M84" s="852"/>
      <c r="N84" s="57"/>
    </row>
    <row r="85" spans="1:14">
      <c r="B85" s="95" t="s">
        <v>1057</v>
      </c>
      <c r="C85" s="96"/>
      <c r="D85" s="96"/>
      <c r="E85" s="96"/>
      <c r="F85" s="96"/>
      <c r="G85" s="96"/>
      <c r="H85" s="96"/>
      <c r="I85" s="93"/>
      <c r="J85" s="94"/>
      <c r="K85" s="313">
        <v>0.05</v>
      </c>
      <c r="L85" s="851">
        <f>N79*K85</f>
        <v>259.10201352004833</v>
      </c>
      <c r="M85" s="852"/>
      <c r="N85" s="57"/>
    </row>
    <row r="86" spans="1:14" ht="15" thickBot="1">
      <c r="B86" s="97" t="s">
        <v>1058</v>
      </c>
      <c r="C86" s="98"/>
      <c r="D86" s="98"/>
      <c r="E86" s="98"/>
      <c r="F86" s="98"/>
      <c r="G86" s="98"/>
      <c r="H86" s="98"/>
      <c r="I86" s="99"/>
      <c r="J86" s="100"/>
      <c r="K86" s="314">
        <v>0.05</v>
      </c>
      <c r="L86" s="853">
        <f>N79*K86</f>
        <v>259.10201352004833</v>
      </c>
      <c r="M86" s="854"/>
      <c r="N86" s="57"/>
    </row>
    <row r="87" spans="1:14" ht="15" thickBot="1">
      <c r="B87" s="816" t="s">
        <v>1037</v>
      </c>
      <c r="C87" s="817"/>
      <c r="D87" s="817"/>
      <c r="E87" s="817"/>
      <c r="F87" s="817"/>
      <c r="G87" s="817"/>
      <c r="H87" s="817"/>
      <c r="I87" s="817"/>
      <c r="J87" s="817"/>
      <c r="K87" s="817"/>
      <c r="L87" s="817"/>
      <c r="M87" s="818"/>
      <c r="N87" s="58">
        <f>L84+L85+L86</f>
        <v>1554.61208112029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6736.6523515212566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68.08960694146667</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653</v>
      </c>
      <c r="B48" s="49" t="str">
        <f>VLOOKUP(A48,MATERIALES!A5:D373,3,FALSE)</f>
        <v xml:space="preserve">Postes de concreto para cercas
</v>
      </c>
      <c r="C48" s="290"/>
      <c r="D48" s="290"/>
      <c r="E48" s="290"/>
      <c r="F48" s="290"/>
      <c r="G48" s="290"/>
      <c r="H48" s="290"/>
      <c r="I48" s="290"/>
      <c r="J48" s="320" t="str">
        <f ca="1">VLOOKUP(A48,MATERIALES!A4:D640,2,FALSE)</f>
        <v>u</v>
      </c>
      <c r="K48" s="291">
        <v>0.4</v>
      </c>
      <c r="L48" s="276"/>
      <c r="M48" s="411">
        <f>VLOOKUP(A48,MATERIALES!A5:D396,4,FALSE)</f>
        <v>34393.769622215041</v>
      </c>
      <c r="N48" s="281">
        <f>K48*M48</f>
        <v>13757.507848886016</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475.04040718562936</v>
      </c>
      <c r="N49" s="281">
        <f>K49*M49</f>
        <v>1425.121221556888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15182.629070442905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680.89606941466661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15931.614746799038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3186.3229493598078</v>
      </c>
      <c r="M84" s="852"/>
      <c r="N84" s="57"/>
    </row>
    <row r="85" spans="1:14">
      <c r="B85" s="95" t="s">
        <v>1057</v>
      </c>
      <c r="C85" s="96"/>
      <c r="D85" s="96"/>
      <c r="E85" s="96"/>
      <c r="F85" s="96"/>
      <c r="G85" s="96"/>
      <c r="H85" s="96"/>
      <c r="I85" s="93"/>
      <c r="J85" s="94"/>
      <c r="K85" s="313">
        <v>0.05</v>
      </c>
      <c r="L85" s="851">
        <f>N79*K85</f>
        <v>796.58073733995195</v>
      </c>
      <c r="M85" s="852"/>
      <c r="N85" s="57"/>
    </row>
    <row r="86" spans="1:14" ht="15" thickBot="1">
      <c r="B86" s="97" t="s">
        <v>1058</v>
      </c>
      <c r="C86" s="98"/>
      <c r="D86" s="98"/>
      <c r="E86" s="98"/>
      <c r="F86" s="98"/>
      <c r="G86" s="98"/>
      <c r="H86" s="98"/>
      <c r="I86" s="99"/>
      <c r="J86" s="100"/>
      <c r="K86" s="314">
        <v>0.05</v>
      </c>
      <c r="L86" s="853">
        <f>N79*K86</f>
        <v>796.58073733995195</v>
      </c>
      <c r="M86" s="854"/>
      <c r="N86" s="57"/>
    </row>
    <row r="87" spans="1:14" ht="15" thickBot="1">
      <c r="B87" s="816" t="s">
        <v>1037</v>
      </c>
      <c r="C87" s="817"/>
      <c r="D87" s="817"/>
      <c r="E87" s="817"/>
      <c r="F87" s="817"/>
      <c r="G87" s="817"/>
      <c r="H87" s="817"/>
      <c r="I87" s="817"/>
      <c r="J87" s="817"/>
      <c r="K87" s="817"/>
      <c r="L87" s="817"/>
      <c r="M87" s="818"/>
      <c r="N87" s="58">
        <f>L84+L85+L86</f>
        <v>4779.4844240397115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20711.099170838748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topLeftCell="A22"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272.35842776586668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481</v>
      </c>
      <c r="B48" s="49" t="str">
        <f>VLOOKUP(A48,MATERIALES!A5:D373,3,FALSE)</f>
        <v>Grapas</v>
      </c>
      <c r="C48" s="290"/>
      <c r="D48" s="290"/>
      <c r="E48" s="290"/>
      <c r="F48" s="290"/>
      <c r="G48" s="290"/>
      <c r="H48" s="290"/>
      <c r="I48" s="290"/>
      <c r="J48" s="320" t="str">
        <f ca="1">VLOOKUP(A48,MATERIALES!A4:D640,2,FALSE)</f>
        <v>kg</v>
      </c>
      <c r="K48" s="291">
        <v>0.08</v>
      </c>
      <c r="L48" s="276"/>
      <c r="M48" s="411">
        <f>VLOOKUP(A48,MATERIALES!A5:D396,4,FALSE)</f>
        <v>5994.556796900225</v>
      </c>
      <c r="N48" s="281">
        <f>K48*M48</f>
        <v>479.56454375201798</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6920.3777515298398</v>
      </c>
      <c r="N49" s="281">
        <f>K49*M49</f>
        <v>2768.1511006119363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475.04040718562936</v>
      </c>
      <c r="N50" s="281">
        <f>K50*M50</f>
        <v>1425.121221556888</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14143.015943982506</v>
      </c>
      <c r="N51" s="281">
        <f>K51*M51</f>
        <v>21214.523915973758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25887.3607818946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51"/>
    </row>
    <row r="77" spans="1:15" ht="15" thickBot="1">
      <c r="B77" s="816" t="s">
        <v>1037</v>
      </c>
      <c r="C77" s="817"/>
      <c r="D77" s="817"/>
      <c r="E77" s="817"/>
      <c r="F77" s="817"/>
      <c r="G77" s="817"/>
      <c r="H77" s="817"/>
      <c r="I77" s="817"/>
      <c r="J77" s="817"/>
      <c r="K77" s="817"/>
      <c r="L77" s="817"/>
      <c r="M77" s="818"/>
      <c r="N77" s="310">
        <f>SUM(N71:N76)</f>
        <v>2723.5842776586665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28883.303487319132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5776.6606974638271</v>
      </c>
      <c r="M84" s="852"/>
      <c r="N84" s="57"/>
    </row>
    <row r="85" spans="1:14">
      <c r="B85" s="95" t="s">
        <v>1057</v>
      </c>
      <c r="C85" s="96"/>
      <c r="D85" s="96"/>
      <c r="E85" s="96"/>
      <c r="F85" s="96"/>
      <c r="G85" s="96"/>
      <c r="H85" s="96"/>
      <c r="I85" s="93"/>
      <c r="J85" s="94"/>
      <c r="K85" s="313">
        <v>0.05</v>
      </c>
      <c r="L85" s="851">
        <f>N79*K85</f>
        <v>1444.1651743659568</v>
      </c>
      <c r="M85" s="852"/>
      <c r="N85" s="57"/>
    </row>
    <row r="86" spans="1:14" ht="15" thickBot="1">
      <c r="B86" s="97" t="s">
        <v>1058</v>
      </c>
      <c r="C86" s="98"/>
      <c r="D86" s="98"/>
      <c r="E86" s="98"/>
      <c r="F86" s="98"/>
      <c r="G86" s="98"/>
      <c r="H86" s="98"/>
      <c r="I86" s="99"/>
      <c r="J86" s="100"/>
      <c r="K86" s="314">
        <v>0.05</v>
      </c>
      <c r="L86" s="853">
        <f>N79*K86</f>
        <v>1444.1651743659568</v>
      </c>
      <c r="M86" s="854"/>
      <c r="N86" s="57"/>
    </row>
    <row r="87" spans="1:14" ht="15" thickBot="1">
      <c r="B87" s="816" t="s">
        <v>1037</v>
      </c>
      <c r="C87" s="817"/>
      <c r="D87" s="817"/>
      <c r="E87" s="817"/>
      <c r="F87" s="817"/>
      <c r="G87" s="817"/>
      <c r="H87" s="817"/>
      <c r="I87" s="817"/>
      <c r="J87" s="817"/>
      <c r="K87" s="817"/>
      <c r="L87" s="817"/>
      <c r="M87" s="818"/>
      <c r="N87" s="58">
        <f>L84+L85+L86</f>
        <v>8664.9910461957406</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37548.294533514869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topLeftCell="A19"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272.35842776586668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2" t="s">
        <v>653</v>
      </c>
      <c r="B48" s="49" t="str">
        <f>VLOOKUP(A48,MATERIALES!A5:D373,3,FALSE)</f>
        <v xml:space="preserve">Postes de concreto para cercas
</v>
      </c>
      <c r="C48" s="290"/>
      <c r="D48" s="290"/>
      <c r="E48" s="290"/>
      <c r="F48" s="290"/>
      <c r="G48" s="290"/>
      <c r="H48" s="290"/>
      <c r="I48" s="290"/>
      <c r="J48" s="320" t="str">
        <f ca="1">VLOOKUP(A48,MATERIALES!A4:D640,2,FALSE)</f>
        <v>u</v>
      </c>
      <c r="K48" s="291">
        <v>0.4</v>
      </c>
      <c r="L48" s="276"/>
      <c r="M48" s="411">
        <f>VLOOKUP(A48,MATERIALES!A5:D396,4,FALSE)</f>
        <v>34393.769622215041</v>
      </c>
      <c r="N48" s="281">
        <f>K48*M48</f>
        <v>13757.507848886016</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475.04040718562936</v>
      </c>
      <c r="N49" s="281">
        <f>K49*M49</f>
        <v>1425.121221556888</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14143.015943982506</v>
      </c>
      <c r="N50" s="281">
        <f>K50*M50</f>
        <v>21214.523915973758</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36397.152986416666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2723.5842776586665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39393.095691841198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7878.6191383682399</v>
      </c>
      <c r="M84" s="852"/>
      <c r="N84" s="57"/>
    </row>
    <row r="85" spans="1:14">
      <c r="B85" s="95" t="s">
        <v>1057</v>
      </c>
      <c r="C85" s="96"/>
      <c r="D85" s="96"/>
      <c r="E85" s="96"/>
      <c r="F85" s="96"/>
      <c r="G85" s="96"/>
      <c r="H85" s="96"/>
      <c r="I85" s="93"/>
      <c r="J85" s="94"/>
      <c r="K85" s="313">
        <v>0.05</v>
      </c>
      <c r="L85" s="851">
        <f>N79*K85</f>
        <v>1969.65478459206</v>
      </c>
      <c r="M85" s="852"/>
      <c r="N85" s="57"/>
    </row>
    <row r="86" spans="1:14" ht="15" thickBot="1">
      <c r="B86" s="97" t="s">
        <v>1058</v>
      </c>
      <c r="C86" s="98"/>
      <c r="D86" s="98"/>
      <c r="E86" s="98"/>
      <c r="F86" s="98"/>
      <c r="G86" s="98"/>
      <c r="H86" s="98"/>
      <c r="I86" s="99"/>
      <c r="J86" s="100"/>
      <c r="K86" s="314">
        <v>0.05</v>
      </c>
      <c r="L86" s="853">
        <f>N79*K86</f>
        <v>1969.65478459206</v>
      </c>
      <c r="M86" s="854"/>
      <c r="N86" s="57"/>
    </row>
    <row r="87" spans="1:14" ht="15" thickBot="1">
      <c r="B87" s="816" t="s">
        <v>1037</v>
      </c>
      <c r="C87" s="817"/>
      <c r="D87" s="817"/>
      <c r="E87" s="817"/>
      <c r="F87" s="817"/>
      <c r="G87" s="817"/>
      <c r="H87" s="817"/>
      <c r="I87" s="817"/>
      <c r="J87" s="817"/>
      <c r="K87" s="817"/>
      <c r="L87" s="817"/>
      <c r="M87" s="818"/>
      <c r="N87" s="58">
        <f>L84+L85+L86</f>
        <v>11817.928707552359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51211.024399393558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topLeftCell="A40"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241</v>
      </c>
      <c r="B36" s="865" t="str">
        <f>VLOOKUP(A36,EQUIPOS!A6:D154,3,FALSE)</f>
        <v>Grúa (capacidad 15 ton)</v>
      </c>
      <c r="C36" s="866"/>
      <c r="D36" s="866"/>
      <c r="E36" s="866"/>
      <c r="F36" s="866"/>
      <c r="G36" s="866"/>
      <c r="H36" s="867"/>
      <c r="I36" s="276"/>
      <c r="J36" s="277"/>
      <c r="K36" s="278">
        <f>VLOOKUP(A36,EQUIPOS!A6:D163,4,FALSE)</f>
        <v>183721.30293159606</v>
      </c>
      <c r="L36" s="279"/>
      <c r="M36" s="345">
        <v>0.75</v>
      </c>
      <c r="N36" s="281">
        <f>K36/M36</f>
        <v>244961.73724212809</v>
      </c>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0.2</v>
      </c>
      <c r="N41" s="353">
        <f>N77*M41</f>
        <v>8511.2008676833339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253472.93810981142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 ca="1">VLOOKUP(A48,MATERIALES!A4:D640,2,FALSE)</f>
        <v>kg</v>
      </c>
      <c r="K48" s="291">
        <v>1</v>
      </c>
      <c r="L48" s="276"/>
      <c r="M48" s="411">
        <f>VLOOKUP(A48,MATERIALES!A5:D396,4,FALSE)</f>
        <v>9245.0251419037813</v>
      </c>
      <c r="N48" s="281">
        <f>K48*M48</f>
        <v>9245.0251419037813</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9245.0251419037813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42556.004338416664</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305273.96759013186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61054.793518026374</v>
      </c>
      <c r="M84" s="852"/>
      <c r="N84" s="57"/>
    </row>
    <row r="85" spans="1:14">
      <c r="B85" s="95" t="s">
        <v>1057</v>
      </c>
      <c r="C85" s="96"/>
      <c r="D85" s="96"/>
      <c r="E85" s="96"/>
      <c r="F85" s="96"/>
      <c r="G85" s="96"/>
      <c r="H85" s="96"/>
      <c r="I85" s="93"/>
      <c r="J85" s="94"/>
      <c r="K85" s="313">
        <v>0.05</v>
      </c>
      <c r="L85" s="851">
        <f>N79*K85</f>
        <v>15263.698379506593</v>
      </c>
      <c r="M85" s="852"/>
      <c r="N85" s="57"/>
    </row>
    <row r="86" spans="1:14" ht="15" thickBot="1">
      <c r="B86" s="97" t="s">
        <v>1058</v>
      </c>
      <c r="C86" s="98"/>
      <c r="D86" s="98"/>
      <c r="E86" s="98"/>
      <c r="F86" s="98"/>
      <c r="G86" s="98"/>
      <c r="H86" s="98"/>
      <c r="I86" s="99"/>
      <c r="J86" s="100"/>
      <c r="K86" s="314">
        <v>0.05</v>
      </c>
      <c r="L86" s="853">
        <f>N79*K86</f>
        <v>15263.698379506593</v>
      </c>
      <c r="M86" s="854"/>
      <c r="N86" s="57"/>
    </row>
    <row r="87" spans="1:14" ht="15" thickBot="1">
      <c r="B87" s="816" t="s">
        <v>1037</v>
      </c>
      <c r="C87" s="817"/>
      <c r="D87" s="817"/>
      <c r="E87" s="817"/>
      <c r="F87" s="817"/>
      <c r="G87" s="817"/>
      <c r="H87" s="817"/>
      <c r="I87" s="817"/>
      <c r="J87" s="817"/>
      <c r="K87" s="817"/>
      <c r="L87" s="817"/>
      <c r="M87" s="818"/>
      <c r="N87" s="58">
        <f>L84+L85+L86</f>
        <v>91582.190277039554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396856.15786717139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topLeftCell="A37"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0.2</v>
      </c>
      <c r="N41" s="353">
        <f>N77*M41</f>
        <v>6383.4006507624999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 ca="1">VLOOKUP(A48,MATERIALES!A4:D640,2,FALSE)</f>
        <v>kg</v>
      </c>
      <c r="K48" s="291">
        <v>1</v>
      </c>
      <c r="L48" s="276"/>
      <c r="M48" s="411">
        <f>VLOOKUP(A48,MATERIALES!A5:D396,4,FALSE)</f>
        <v>9245.0251419037813</v>
      </c>
      <c r="N48" s="281">
        <f>K48*M48</f>
        <v>9245.0251419037813</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9245.0251419037813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51"/>
    </row>
    <row r="77" spans="1:15" ht="15" thickBot="1">
      <c r="B77" s="816" t="s">
        <v>1037</v>
      </c>
      <c r="C77" s="817"/>
      <c r="D77" s="817"/>
      <c r="E77" s="817"/>
      <c r="F77" s="817"/>
      <c r="G77" s="817"/>
      <c r="H77" s="817"/>
      <c r="I77" s="817"/>
      <c r="J77" s="817"/>
      <c r="K77" s="817"/>
      <c r="L77" s="817"/>
      <c r="M77" s="818"/>
      <c r="N77" s="310">
        <f>SUM(N71:N76)</f>
        <v>31917.003253812498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47545.429046478777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9509.0858092957551</v>
      </c>
      <c r="M84" s="852"/>
      <c r="N84" s="57"/>
    </row>
    <row r="85" spans="1:14">
      <c r="B85" s="95" t="s">
        <v>1057</v>
      </c>
      <c r="C85" s="96"/>
      <c r="D85" s="96"/>
      <c r="E85" s="96"/>
      <c r="F85" s="96"/>
      <c r="G85" s="96"/>
      <c r="H85" s="96"/>
      <c r="I85" s="93"/>
      <c r="J85" s="94"/>
      <c r="K85" s="313">
        <v>0.05</v>
      </c>
      <c r="L85" s="851">
        <f>N79*K85</f>
        <v>2377.2714523239388</v>
      </c>
      <c r="M85" s="852"/>
      <c r="N85" s="57"/>
    </row>
    <row r="86" spans="1:14" ht="15" thickBot="1">
      <c r="B86" s="97" t="s">
        <v>1058</v>
      </c>
      <c r="C86" s="98"/>
      <c r="D86" s="98"/>
      <c r="E86" s="98"/>
      <c r="F86" s="98"/>
      <c r="G86" s="98"/>
      <c r="H86" s="98"/>
      <c r="I86" s="99"/>
      <c r="J86" s="100"/>
      <c r="K86" s="314">
        <v>0.05</v>
      </c>
      <c r="L86" s="853">
        <f>N79*K86</f>
        <v>2377.2714523239388</v>
      </c>
      <c r="M86" s="854"/>
      <c r="N86" s="57"/>
    </row>
    <row r="87" spans="1:14" ht="15" thickBot="1">
      <c r="B87" s="816" t="s">
        <v>1037</v>
      </c>
      <c r="C87" s="817"/>
      <c r="D87" s="817"/>
      <c r="E87" s="817"/>
      <c r="F87" s="817"/>
      <c r="G87" s="817"/>
      <c r="H87" s="817"/>
      <c r="I87" s="817"/>
      <c r="J87" s="817"/>
      <c r="K87" s="817"/>
      <c r="L87" s="817"/>
      <c r="M87" s="818"/>
      <c r="N87" s="58">
        <f>L84+L85+L86</f>
        <v>14263.628713943634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61809.057760422409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topLeftCell="A34"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 ca="1">VLOOKUP(A48,MATERIALES!A4:D640,2,FALSE)</f>
        <v>kg</v>
      </c>
      <c r="K48" s="291">
        <v>1</v>
      </c>
      <c r="L48" s="276"/>
      <c r="M48" s="411">
        <f>VLOOKUP(A48,MATERIALES!A5:D396,4,FALSE)</f>
        <v>9245.0251419037813</v>
      </c>
      <c r="N48" s="281">
        <f>K48*M48</f>
        <v>9245.0251419037813</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9245.0251419037813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51"/>
    </row>
    <row r="77" spans="1:15" ht="15" thickBot="1">
      <c r="B77" s="816" t="s">
        <v>1037</v>
      </c>
      <c r="C77" s="817"/>
      <c r="D77" s="817"/>
      <c r="E77" s="817"/>
      <c r="F77" s="817"/>
      <c r="G77" s="817"/>
      <c r="H77" s="817"/>
      <c r="I77" s="817"/>
      <c r="J77" s="817"/>
      <c r="K77" s="817"/>
      <c r="L77" s="817"/>
      <c r="M77" s="818"/>
      <c r="N77" s="310">
        <f>SUM(N71:N76)</f>
        <v>17022.401735366668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28820.787137575448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5764.1574275150897</v>
      </c>
      <c r="M84" s="852"/>
      <c r="N84" s="57"/>
    </row>
    <row r="85" spans="1:14">
      <c r="B85" s="95" t="s">
        <v>1057</v>
      </c>
      <c r="C85" s="96"/>
      <c r="D85" s="96"/>
      <c r="E85" s="96"/>
      <c r="F85" s="96"/>
      <c r="G85" s="96"/>
      <c r="H85" s="96"/>
      <c r="I85" s="93"/>
      <c r="J85" s="94"/>
      <c r="K85" s="313">
        <v>0.05</v>
      </c>
      <c r="L85" s="851">
        <f>N79*K85</f>
        <v>1441.0393568787724</v>
      </c>
      <c r="M85" s="852"/>
      <c r="N85" s="57"/>
    </row>
    <row r="86" spans="1:14" ht="15" thickBot="1">
      <c r="B86" s="97" t="s">
        <v>1058</v>
      </c>
      <c r="C86" s="98"/>
      <c r="D86" s="98"/>
      <c r="E86" s="98"/>
      <c r="F86" s="98"/>
      <c r="G86" s="98"/>
      <c r="H86" s="98"/>
      <c r="I86" s="99"/>
      <c r="J86" s="100"/>
      <c r="K86" s="314">
        <v>0.05</v>
      </c>
      <c r="L86" s="853">
        <f>N79*K86</f>
        <v>1441.0393568787724</v>
      </c>
      <c r="M86" s="854"/>
      <c r="N86" s="57"/>
    </row>
    <row r="87" spans="1:14" ht="15" thickBot="1">
      <c r="B87" s="816" t="s">
        <v>1037</v>
      </c>
      <c r="C87" s="817"/>
      <c r="D87" s="817"/>
      <c r="E87" s="817"/>
      <c r="F87" s="817"/>
      <c r="G87" s="817"/>
      <c r="H87" s="817"/>
      <c r="I87" s="817"/>
      <c r="J87" s="817"/>
      <c r="K87" s="817"/>
      <c r="L87" s="817"/>
      <c r="M87" s="818"/>
      <c r="N87" s="58">
        <f>L84+L85+L86</f>
        <v>8646.236141272635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37467.023278848079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topLeftCell="A46"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1915.0201952287498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 ca="1">VLOOKUP(A48,MATERIALES!A4:D640,2,FALSE)</f>
        <v>kg</v>
      </c>
      <c r="K48" s="291">
        <v>1</v>
      </c>
      <c r="L48" s="276"/>
      <c r="M48" s="411">
        <f>VLOOKUP(A48,MATERIALES!A5:D396,4,FALSE)</f>
        <v>9245.0251419037813</v>
      </c>
      <c r="N48" s="281">
        <f>K48*M48</f>
        <v>9245.0251419037813</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9245.0251419037813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12766.801301525</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23926.846638657531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4785.369327731506</v>
      </c>
      <c r="M84" s="852"/>
      <c r="N84" s="57"/>
    </row>
    <row r="85" spans="1:14">
      <c r="B85" s="95" t="s">
        <v>1057</v>
      </c>
      <c r="C85" s="96"/>
      <c r="D85" s="96"/>
      <c r="E85" s="96"/>
      <c r="F85" s="96"/>
      <c r="G85" s="96"/>
      <c r="H85" s="96"/>
      <c r="I85" s="93"/>
      <c r="J85" s="94"/>
      <c r="K85" s="313">
        <v>0.05</v>
      </c>
      <c r="L85" s="851">
        <f>N79*K85</f>
        <v>1196.3423319328765</v>
      </c>
      <c r="M85" s="852"/>
      <c r="N85" s="57"/>
    </row>
    <row r="86" spans="1:14" ht="15" thickBot="1">
      <c r="B86" s="97" t="s">
        <v>1058</v>
      </c>
      <c r="C86" s="98"/>
      <c r="D86" s="98"/>
      <c r="E86" s="98"/>
      <c r="F86" s="98"/>
      <c r="G86" s="98"/>
      <c r="H86" s="98"/>
      <c r="I86" s="99"/>
      <c r="J86" s="100"/>
      <c r="K86" s="314">
        <v>0.05</v>
      </c>
      <c r="L86" s="853">
        <f>N79*K86</f>
        <v>1196.3423319328765</v>
      </c>
      <c r="M86" s="854"/>
      <c r="N86" s="57"/>
    </row>
    <row r="87" spans="1:14" ht="15" thickBot="1">
      <c r="B87" s="816" t="s">
        <v>1037</v>
      </c>
      <c r="C87" s="817"/>
      <c r="D87" s="817"/>
      <c r="E87" s="817"/>
      <c r="F87" s="817"/>
      <c r="G87" s="817"/>
      <c r="H87" s="817"/>
      <c r="I87" s="817"/>
      <c r="J87" s="817"/>
      <c r="K87" s="817"/>
      <c r="L87" s="817"/>
      <c r="M87" s="818"/>
      <c r="N87" s="58">
        <f>L84+L85+L86</f>
        <v>7178.0539915972595</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31104.90063025479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25"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10728.404455063024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 ca="1">VLOOKUP(A48,MATERIALES!A4:D640,2,FALSE)</f>
        <v>m3</v>
      </c>
      <c r="K48" s="291">
        <v>2.1</v>
      </c>
      <c r="L48" s="276"/>
      <c r="M48" s="411">
        <f>VLOOKUP(A48,MATERIALES!A5:D396,4,FALSE)</f>
        <v>30412.659030650171</v>
      </c>
      <c r="N48" s="281">
        <f>K48*M48</f>
        <v>63866.58396436536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9245.0251419037813</v>
      </c>
      <c r="N49" s="281">
        <f>K49*M49</f>
        <v>9245.0251419037813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73111.609106269141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71522.696367086828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155362.70992841898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31072.541985683798</v>
      </c>
      <c r="M84" s="852"/>
      <c r="N84" s="57"/>
    </row>
    <row r="85" spans="1:14">
      <c r="B85" s="95" t="s">
        <v>1057</v>
      </c>
      <c r="C85" s="96"/>
      <c r="D85" s="96"/>
      <c r="E85" s="96"/>
      <c r="F85" s="96"/>
      <c r="G85" s="96"/>
      <c r="H85" s="96"/>
      <c r="I85" s="93"/>
      <c r="J85" s="94"/>
      <c r="K85" s="313">
        <v>0.05</v>
      </c>
      <c r="L85" s="851">
        <f>N79*K85</f>
        <v>7768.1354964209495</v>
      </c>
      <c r="M85" s="852"/>
      <c r="N85" s="57"/>
    </row>
    <row r="86" spans="1:14" ht="15" thickBot="1">
      <c r="B86" s="97" t="s">
        <v>1058</v>
      </c>
      <c r="C86" s="98"/>
      <c r="D86" s="98"/>
      <c r="E86" s="98"/>
      <c r="F86" s="98"/>
      <c r="G86" s="98"/>
      <c r="H86" s="98"/>
      <c r="I86" s="99"/>
      <c r="J86" s="100"/>
      <c r="K86" s="314">
        <v>0.05</v>
      </c>
      <c r="L86" s="853">
        <f>N79*K86</f>
        <v>7768.1354964209495</v>
      </c>
      <c r="M86" s="854"/>
      <c r="N86" s="57"/>
    </row>
    <row r="87" spans="1:14" ht="15" thickBot="1">
      <c r="B87" s="816" t="s">
        <v>1037</v>
      </c>
      <c r="C87" s="817"/>
      <c r="D87" s="817"/>
      <c r="E87" s="817"/>
      <c r="F87" s="817"/>
      <c r="G87" s="817"/>
      <c r="H87" s="817"/>
      <c r="I87" s="817"/>
      <c r="J87" s="817"/>
      <c r="K87" s="817"/>
      <c r="L87" s="817"/>
      <c r="M87" s="818"/>
      <c r="N87" s="58">
        <f>L84+L85+L86</f>
        <v>46608.81297852569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201971.52290694468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28"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0.15</v>
      </c>
      <c r="N41" s="353">
        <f>N77*M41</f>
        <v>10728.404455063024</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 ca="1">VLOOKUP(A48,MATERIALES!A4:D640,2,FALSE)</f>
        <v>m3</v>
      </c>
      <c r="K48" s="291">
        <v>2</v>
      </c>
      <c r="L48" s="276"/>
      <c r="M48" s="411">
        <f>VLOOKUP(A48,MATERIALES!A5:D396,4,FALSE)</f>
        <v>30412.659030650171</v>
      </c>
      <c r="N48" s="281">
        <f>K48*M48</f>
        <v>60825.318061300342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9245.0251419037813</v>
      </c>
      <c r="N49" s="281">
        <f>K49*M49</f>
        <v>9245.0251419037813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70070.343203204131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71522.696367086828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152321.44402535399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30464.288805070799</v>
      </c>
      <c r="M84" s="852"/>
      <c r="N84" s="57"/>
    </row>
    <row r="85" spans="1:14">
      <c r="B85" s="95" t="s">
        <v>1057</v>
      </c>
      <c r="C85" s="96"/>
      <c r="D85" s="96"/>
      <c r="E85" s="96"/>
      <c r="F85" s="96"/>
      <c r="G85" s="96"/>
      <c r="H85" s="96"/>
      <c r="I85" s="93"/>
      <c r="J85" s="94"/>
      <c r="K85" s="313">
        <v>0.05</v>
      </c>
      <c r="L85" s="851">
        <f>N79*K85</f>
        <v>7616.0722012676997</v>
      </c>
      <c r="M85" s="852"/>
      <c r="N85" s="57"/>
    </row>
    <row r="86" spans="1:14" ht="15" thickBot="1">
      <c r="B86" s="97" t="s">
        <v>1058</v>
      </c>
      <c r="C86" s="98"/>
      <c r="D86" s="98"/>
      <c r="E86" s="98"/>
      <c r="F86" s="98"/>
      <c r="G86" s="98"/>
      <c r="H86" s="98"/>
      <c r="I86" s="99"/>
      <c r="J86" s="100"/>
      <c r="K86" s="314">
        <v>0.05</v>
      </c>
      <c r="L86" s="853">
        <f>N79*K86</f>
        <v>7616.0722012676997</v>
      </c>
      <c r="M86" s="854"/>
      <c r="N86" s="57"/>
    </row>
    <row r="87" spans="1:14" ht="15" thickBot="1">
      <c r="B87" s="816" t="s">
        <v>1037</v>
      </c>
      <c r="C87" s="817"/>
      <c r="D87" s="817"/>
      <c r="E87" s="817"/>
      <c r="F87" s="817"/>
      <c r="G87" s="817"/>
      <c r="H87" s="817"/>
      <c r="I87" s="817"/>
      <c r="J87" s="817"/>
      <c r="K87" s="817"/>
      <c r="L87" s="817"/>
      <c r="M87" s="818"/>
      <c r="N87" s="58">
        <f>L84+L85+L86</f>
        <v>45696.433207606198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198017.87723296019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topLeftCell="A16"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4479.5794040438586</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 ca="1">VLOOKUP(A48,MATERIALES!A4:D640,2,FALSE)</f>
        <v>m3</v>
      </c>
      <c r="K48" s="291">
        <v>1.31</v>
      </c>
      <c r="L48" s="276"/>
      <c r="M48" s="411">
        <f>VLOOKUP(A48,MATERIALES!A5:D396,4,FALSE)</f>
        <v>30412.659030650171</v>
      </c>
      <c r="N48" s="281">
        <f>K48*M48</f>
        <v>39840.583330151727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9245.0251419037813</v>
      </c>
      <c r="N49" s="281">
        <f>K49*M49</f>
        <v>9245.0251419037813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49085.608472055508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44795.794040438588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98360.981916537945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19672.19638330759</v>
      </c>
      <c r="M84" s="852"/>
      <c r="N84" s="57"/>
    </row>
    <row r="85" spans="1:14">
      <c r="B85" s="95" t="s">
        <v>1057</v>
      </c>
      <c r="C85" s="96"/>
      <c r="D85" s="96"/>
      <c r="E85" s="96"/>
      <c r="F85" s="96"/>
      <c r="G85" s="96"/>
      <c r="H85" s="96"/>
      <c r="I85" s="93"/>
      <c r="J85" s="94"/>
      <c r="K85" s="313">
        <v>0.05</v>
      </c>
      <c r="L85" s="851">
        <f>N79*K85</f>
        <v>4918.0490958268974</v>
      </c>
      <c r="M85" s="852"/>
      <c r="N85" s="57"/>
    </row>
    <row r="86" spans="1:14" ht="15" thickBot="1">
      <c r="B86" s="97" t="s">
        <v>1058</v>
      </c>
      <c r="C86" s="98"/>
      <c r="D86" s="98"/>
      <c r="E86" s="98"/>
      <c r="F86" s="98"/>
      <c r="G86" s="98"/>
      <c r="H86" s="98"/>
      <c r="I86" s="99"/>
      <c r="J86" s="100"/>
      <c r="K86" s="314">
        <v>0.05</v>
      </c>
      <c r="L86" s="853">
        <f>N79*K86</f>
        <v>4918.0490958268974</v>
      </c>
      <c r="M86" s="854"/>
      <c r="N86" s="57"/>
    </row>
    <row r="87" spans="1:14" ht="15" thickBot="1">
      <c r="B87" s="816" t="s">
        <v>1037</v>
      </c>
      <c r="C87" s="817"/>
      <c r="D87" s="817"/>
      <c r="E87" s="817"/>
      <c r="F87" s="817"/>
      <c r="G87" s="817"/>
      <c r="H87" s="817"/>
      <c r="I87" s="817"/>
      <c r="J87" s="817"/>
      <c r="K87" s="817"/>
      <c r="L87" s="817"/>
      <c r="M87" s="818"/>
      <c r="N87" s="58">
        <f>L84+L85+L86</f>
        <v>29508.294574961383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127869.27649149933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topLeftCell="A37"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3754.9415592720588</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 ca="1">VLOOKUP(A48,MATERIALES!A4:D640,2,FALSE)</f>
        <v>m3</v>
      </c>
      <c r="K48" s="291">
        <v>1.1000000000000001</v>
      </c>
      <c r="L48" s="276"/>
      <c r="M48" s="411">
        <f>VLOOKUP(A48,MATERIALES!A5:D396,4,FALSE)</f>
        <v>30412.659030650171</v>
      </c>
      <c r="N48" s="281">
        <f>K48*M48</f>
        <v>33453.924933715192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9245.0251419037813</v>
      </c>
      <c r="N49" s="281">
        <f>K49*M49</f>
        <v>9245.0251419037813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42698.950075618974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37549.415592720587</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84003.307227611629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16800.661445522328</v>
      </c>
      <c r="M84" s="852"/>
      <c r="N84" s="57"/>
    </row>
    <row r="85" spans="1:14">
      <c r="B85" s="95" t="s">
        <v>1057</v>
      </c>
      <c r="C85" s="96"/>
      <c r="D85" s="96"/>
      <c r="E85" s="96"/>
      <c r="F85" s="96"/>
      <c r="G85" s="96"/>
      <c r="H85" s="96"/>
      <c r="I85" s="93"/>
      <c r="J85" s="94"/>
      <c r="K85" s="313">
        <v>0.05</v>
      </c>
      <c r="L85" s="851">
        <f>N79*K85</f>
        <v>4200.165361380582</v>
      </c>
      <c r="M85" s="852"/>
      <c r="N85" s="57"/>
    </row>
    <row r="86" spans="1:14" ht="15" thickBot="1">
      <c r="B86" s="97" t="s">
        <v>1058</v>
      </c>
      <c r="C86" s="98"/>
      <c r="D86" s="98"/>
      <c r="E86" s="98"/>
      <c r="F86" s="98"/>
      <c r="G86" s="98"/>
      <c r="H86" s="98"/>
      <c r="I86" s="99"/>
      <c r="J86" s="100"/>
      <c r="K86" s="314">
        <v>0.05</v>
      </c>
      <c r="L86" s="853">
        <f>N79*K86</f>
        <v>4200.165361380582</v>
      </c>
      <c r="M86" s="854"/>
      <c r="N86" s="57"/>
    </row>
    <row r="87" spans="1:14" ht="15" thickBot="1">
      <c r="B87" s="816" t="s">
        <v>1037</v>
      </c>
      <c r="C87" s="817"/>
      <c r="D87" s="817"/>
      <c r="E87" s="817"/>
      <c r="F87" s="817"/>
      <c r="G87" s="817"/>
      <c r="H87" s="817"/>
      <c r="I87" s="817"/>
      <c r="J87" s="817"/>
      <c r="K87" s="817"/>
      <c r="L87" s="817"/>
      <c r="M87" s="818"/>
      <c r="N87" s="58">
        <f>L84+L85+L86</f>
        <v>25200.992168283494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109204.29939589513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topLeftCell="A19"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A38" s="119"/>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 ca="1">VLOOKUP(A48,MATERIALES!A4:D640,2,FALSE)</f>
        <v>m3</v>
      </c>
      <c r="K48" s="291">
        <v>0.05</v>
      </c>
      <c r="L48" s="276"/>
      <c r="M48" s="411">
        <f>VLOOKUP(A48,MATERIALES!A5:D396,4,FALSE)</f>
        <v>30412.659030650171</v>
      </c>
      <c r="N48" s="281">
        <f>K48*M48</f>
        <v>1520.6329515325087</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38.168724178170329</v>
      </c>
      <c r="N49" s="281">
        <f>K49*M49</f>
        <v>190.84362089085164</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7493.1959961252815</v>
      </c>
      <c r="N50" s="281">
        <f>K50*M50</f>
        <v>7493.1959961252815</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9204.6725685486417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2553.3602603049999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12013.368854884142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2402.6737709768286</v>
      </c>
      <c r="M84" s="852"/>
      <c r="N84" s="57"/>
    </row>
    <row r="85" spans="1:14">
      <c r="B85" s="95" t="s">
        <v>1057</v>
      </c>
      <c r="C85" s="96"/>
      <c r="D85" s="96"/>
      <c r="E85" s="96"/>
      <c r="F85" s="96"/>
      <c r="G85" s="96"/>
      <c r="H85" s="96"/>
      <c r="I85" s="93"/>
      <c r="J85" s="94"/>
      <c r="K85" s="313">
        <v>0.05</v>
      </c>
      <c r="L85" s="851">
        <f>N79*K85</f>
        <v>600.66844274420714</v>
      </c>
      <c r="M85" s="852"/>
      <c r="N85" s="57"/>
    </row>
    <row r="86" spans="1:14" ht="15" thickBot="1">
      <c r="B86" s="97" t="s">
        <v>1058</v>
      </c>
      <c r="C86" s="98"/>
      <c r="D86" s="98"/>
      <c r="E86" s="98"/>
      <c r="F86" s="98"/>
      <c r="G86" s="98"/>
      <c r="H86" s="98"/>
      <c r="I86" s="99"/>
      <c r="J86" s="100"/>
      <c r="K86" s="314">
        <v>0.05</v>
      </c>
      <c r="L86" s="853">
        <f>N79*K86</f>
        <v>600.66844274420714</v>
      </c>
      <c r="M86" s="854"/>
      <c r="N86" s="57"/>
    </row>
    <row r="87" spans="1:14" ht="15" thickBot="1">
      <c r="B87" s="816" t="s">
        <v>1037</v>
      </c>
      <c r="C87" s="817"/>
      <c r="D87" s="817"/>
      <c r="E87" s="817"/>
      <c r="F87" s="817"/>
      <c r="G87" s="817"/>
      <c r="H87" s="817"/>
      <c r="I87" s="817"/>
      <c r="J87" s="817"/>
      <c r="K87" s="817"/>
      <c r="L87" s="817"/>
      <c r="M87" s="818"/>
      <c r="N87" s="58">
        <f>L84+L85+L86</f>
        <v>3604.0106564652424</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15617.379511349383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topLeftCell="A31"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7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0.1</v>
      </c>
      <c r="N41" s="353">
        <f>N77*M41</f>
        <v>102.1344104122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429</v>
      </c>
      <c r="B48" s="49" t="str">
        <f>VLOOKUP(A48,MATERIALES!A5:D373,3,FALSE)</f>
        <v>Costal de fibra o fique</v>
      </c>
      <c r="C48" s="290"/>
      <c r="D48" s="290"/>
      <c r="E48" s="290"/>
      <c r="F48" s="290"/>
      <c r="G48" s="290"/>
      <c r="H48" s="290"/>
      <c r="I48" s="290"/>
      <c r="J48" s="320" t="str">
        <f ca="1">VLOOKUP(A48,MATERIALES!A4:D640,2,FALSE)</f>
        <v>m2</v>
      </c>
      <c r="K48" s="291">
        <v>1</v>
      </c>
      <c r="L48" s="276"/>
      <c r="M48" s="411">
        <f>VLOOKUP(A48,MATERIALES!A5:D396,4,FALSE)</f>
        <v>744.0140399715857</v>
      </c>
      <c r="N48" s="281">
        <f>K48*M48</f>
        <v>744.0140399715857</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30464.744629084482</v>
      </c>
      <c r="N49" s="281">
        <f>K49*M49</f>
        <v>1523.2372314542242</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30412.659030650171</v>
      </c>
      <c r="N50" s="281">
        <f>K50*M50</f>
        <v>2280.9494272987627</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38.168724178170329</v>
      </c>
      <c r="N51" s="281">
        <f>K51*M51</f>
        <v>190.84362089085164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4739.0443196154247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1021.344104122</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5862.5228341496249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1172.5045668299251</v>
      </c>
      <c r="M84" s="852"/>
      <c r="N84" s="57"/>
    </row>
    <row r="85" spans="1:14">
      <c r="B85" s="95" t="s">
        <v>1057</v>
      </c>
      <c r="C85" s="96"/>
      <c r="D85" s="96"/>
      <c r="E85" s="96"/>
      <c r="F85" s="96"/>
      <c r="G85" s="96"/>
      <c r="H85" s="96"/>
      <c r="I85" s="93"/>
      <c r="J85" s="94"/>
      <c r="K85" s="313">
        <v>0.05</v>
      </c>
      <c r="L85" s="851">
        <f>N79*K85</f>
        <v>293.12614170748128</v>
      </c>
      <c r="M85" s="852"/>
      <c r="N85" s="57"/>
    </row>
    <row r="86" spans="1:14" ht="15" thickBot="1">
      <c r="B86" s="97" t="s">
        <v>1058</v>
      </c>
      <c r="C86" s="98"/>
      <c r="D86" s="98"/>
      <c r="E86" s="98"/>
      <c r="F86" s="98"/>
      <c r="G86" s="98"/>
      <c r="H86" s="98"/>
      <c r="I86" s="99"/>
      <c r="J86" s="100"/>
      <c r="K86" s="314">
        <v>0.05</v>
      </c>
      <c r="L86" s="853">
        <f>N79*K86</f>
        <v>293.12614170748128</v>
      </c>
      <c r="M86" s="854"/>
      <c r="N86" s="57"/>
    </row>
    <row r="87" spans="1:14" ht="15" thickBot="1">
      <c r="B87" s="816" t="s">
        <v>1037</v>
      </c>
      <c r="C87" s="817"/>
      <c r="D87" s="817"/>
      <c r="E87" s="817"/>
      <c r="F87" s="817"/>
      <c r="G87" s="817"/>
      <c r="H87" s="817"/>
      <c r="I87" s="817"/>
      <c r="J87" s="817"/>
      <c r="K87" s="817"/>
      <c r="L87" s="817"/>
      <c r="M87" s="818"/>
      <c r="N87" s="58">
        <f>L84+L85+L86</f>
        <v>1758.7568502448878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7621.2796843945125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22"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253</v>
      </c>
      <c r="B36" s="865" t="str">
        <f>VLOOKUP(A36,EQUIPOS!A6:D154,3,FALSE)</f>
        <v>Máquina hidrosembradora</v>
      </c>
      <c r="C36" s="866"/>
      <c r="D36" s="866"/>
      <c r="E36" s="866"/>
      <c r="F36" s="866"/>
      <c r="G36" s="866"/>
      <c r="H36" s="867"/>
      <c r="I36" s="276"/>
      <c r="J36" s="277"/>
      <c r="K36" s="278">
        <f>VLOOKUP(A36,EQUIPOS!A6:D163,4,FALSE)</f>
        <v>15479.798079476997</v>
      </c>
      <c r="L36" s="279"/>
      <c r="M36" s="345">
        <v>350</v>
      </c>
      <c r="N36" s="281">
        <f>K36/M36</f>
        <v>44.227994512791419</v>
      </c>
    </row>
    <row r="37" spans="1:14">
      <c r="A37" s="119" t="s">
        <v>138</v>
      </c>
      <c r="B37" s="865" t="str">
        <f>VLOOKUP(A37,EQUIPOS!A7:D154,3,FALSE)</f>
        <v>Camioneta D-300</v>
      </c>
      <c r="C37" s="866"/>
      <c r="D37" s="866"/>
      <c r="E37" s="866"/>
      <c r="F37" s="866"/>
      <c r="G37" s="866"/>
      <c r="H37" s="867"/>
      <c r="I37" s="430"/>
      <c r="J37" s="431"/>
      <c r="K37" s="278">
        <f>VLOOKUP(A37,EQUIPOS!A7:D164,4,FALSE)</f>
        <v>45033.144203338554</v>
      </c>
      <c r="L37" s="344"/>
      <c r="M37" s="345">
        <v>350</v>
      </c>
      <c r="N37" s="281">
        <f>K37/M37</f>
        <v>128.66612629525301</v>
      </c>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4.5595718934017855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177.45369270144622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429</v>
      </c>
      <c r="B48" s="49" t="str">
        <f>VLOOKUP(A48,MATERIALES!A5:D373,3,FALSE)</f>
        <v>Costal de fibra o fique</v>
      </c>
      <c r="C48" s="290"/>
      <c r="D48" s="290"/>
      <c r="E48" s="290"/>
      <c r="F48" s="290"/>
      <c r="G48" s="290"/>
      <c r="H48" s="290"/>
      <c r="I48" s="290"/>
      <c r="J48" s="320" t="str">
        <f ca="1">VLOOKUP(A48,MATERIALES!A4:D640,2,FALSE)</f>
        <v>m2</v>
      </c>
      <c r="K48" s="291">
        <v>1</v>
      </c>
      <c r="L48" s="276"/>
      <c r="M48" s="411">
        <f>VLOOKUP(A48,MATERIALES!A5:D396,4,FALSE)</f>
        <v>744.0140399715857</v>
      </c>
      <c r="N48" s="281">
        <f>K48*M48</f>
        <v>744.0140399715857</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1808.2977987238805</v>
      </c>
      <c r="N49" s="281">
        <f>K49*M49</f>
        <v>723.31911948955224</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38.168724178170329</v>
      </c>
      <c r="N50" s="281">
        <f>K50*M50</f>
        <v>190.84362089085164</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30464.744629084482</v>
      </c>
      <c r="N51" s="281">
        <f>K51*M51</f>
        <v>1523.2372314542242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3181.4140118062141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91.191437868035706</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3450.059142375696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690.01182847513928</v>
      </c>
      <c r="M84" s="852"/>
      <c r="N84" s="57"/>
    </row>
    <row r="85" spans="1:14">
      <c r="B85" s="95" t="s">
        <v>1057</v>
      </c>
      <c r="C85" s="96"/>
      <c r="D85" s="96"/>
      <c r="E85" s="96"/>
      <c r="F85" s="96"/>
      <c r="G85" s="96"/>
      <c r="H85" s="96"/>
      <c r="I85" s="93"/>
      <c r="J85" s="94"/>
      <c r="K85" s="313">
        <v>0.05</v>
      </c>
      <c r="L85" s="851">
        <f>N79*K85</f>
        <v>172.50295711878482</v>
      </c>
      <c r="M85" s="852"/>
      <c r="N85" s="57"/>
    </row>
    <row r="86" spans="1:14" ht="15" thickBot="1">
      <c r="B86" s="97" t="s">
        <v>1058</v>
      </c>
      <c r="C86" s="98"/>
      <c r="D86" s="98"/>
      <c r="E86" s="98"/>
      <c r="F86" s="98"/>
      <c r="G86" s="98"/>
      <c r="H86" s="98"/>
      <c r="I86" s="99"/>
      <c r="J86" s="100"/>
      <c r="K86" s="314">
        <v>0.05</v>
      </c>
      <c r="L86" s="853">
        <f>N79*K86</f>
        <v>172.50295711878482</v>
      </c>
      <c r="M86" s="854"/>
      <c r="N86" s="57"/>
    </row>
    <row r="87" spans="1:14" ht="15" thickBot="1">
      <c r="B87" s="816" t="s">
        <v>1037</v>
      </c>
      <c r="C87" s="817"/>
      <c r="D87" s="817"/>
      <c r="E87" s="817"/>
      <c r="F87" s="817"/>
      <c r="G87" s="817"/>
      <c r="H87" s="817"/>
      <c r="I87" s="817"/>
      <c r="J87" s="817"/>
      <c r="K87" s="817"/>
      <c r="L87" s="817"/>
      <c r="M87" s="818"/>
      <c r="N87" s="58">
        <f>L84+L85+L86</f>
        <v>1035.0177427127089</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4485.0768850884051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25"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9.25" customHeight="1" thickBot="1">
      <c r="A31" t="s">
        <v>1929</v>
      </c>
      <c r="B31" s="86" t="s">
        <v>1810</v>
      </c>
      <c r="C31" s="958" t="s">
        <v>2155</v>
      </c>
      <c r="D31" s="959"/>
      <c r="E31" s="959"/>
      <c r="F31" s="959"/>
      <c r="G31" s="959"/>
      <c r="H31" s="959"/>
      <c r="I31" s="959"/>
      <c r="J31" s="959"/>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8000</v>
      </c>
      <c r="N36" s="281">
        <f>K36/M36</f>
        <v>5.6291430254173189</v>
      </c>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31.16274562846732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521</v>
      </c>
      <c r="B48" s="49" t="str">
        <f>VLOOKUP(A48,MATERIALES!A5:D373,3,FALSE)</f>
        <v>Manto Temporal (Protección de Taludes)</v>
      </c>
      <c r="C48" s="290"/>
      <c r="D48" s="290"/>
      <c r="E48" s="290"/>
      <c r="F48" s="290"/>
      <c r="G48" s="290"/>
      <c r="H48" s="290"/>
      <c r="I48" s="290"/>
      <c r="J48" s="320" t="str">
        <f ca="1">VLOOKUP(A48,MATERIALES!A4:D640,2,FALSE)</f>
        <v>m2</v>
      </c>
      <c r="K48" s="495">
        <v>1.05</v>
      </c>
      <c r="L48" s="276"/>
      <c r="M48" s="411">
        <f>VLOOKUP(A48,MATERIALES!A5:D396,4,FALSE)</f>
        <v>5604.9106051017106</v>
      </c>
      <c r="N48" s="281">
        <f>K48*M48</f>
        <v>5885.1561353567968</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12478.193427566537</v>
      </c>
      <c r="N49" s="281">
        <f>K49*M49</f>
        <v>12478.193427566537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677.17201216184105</v>
      </c>
      <c r="N50" s="281">
        <f>K50*M50</f>
        <v>1354.3440243236821</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19717.693587247017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2553.3602603049999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22302.216593180481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4460.4433186360966</v>
      </c>
      <c r="M84" s="852"/>
      <c r="N84" s="57"/>
    </row>
    <row r="85" spans="1:14">
      <c r="B85" s="95" t="s">
        <v>1057</v>
      </c>
      <c r="C85" s="96"/>
      <c r="D85" s="96"/>
      <c r="E85" s="96"/>
      <c r="F85" s="96"/>
      <c r="G85" s="96"/>
      <c r="H85" s="96"/>
      <c r="I85" s="93"/>
      <c r="J85" s="94"/>
      <c r="K85" s="313">
        <v>0.05</v>
      </c>
      <c r="L85" s="851">
        <f>N79*K85</f>
        <v>1115.1108296590241</v>
      </c>
      <c r="M85" s="852"/>
      <c r="N85" s="57"/>
    </row>
    <row r="86" spans="1:14" ht="15" thickBot="1">
      <c r="B86" s="97" t="s">
        <v>1058</v>
      </c>
      <c r="C86" s="98"/>
      <c r="D86" s="98"/>
      <c r="E86" s="98"/>
      <c r="F86" s="98"/>
      <c r="G86" s="98"/>
      <c r="H86" s="98"/>
      <c r="I86" s="99"/>
      <c r="J86" s="100"/>
      <c r="K86" s="314">
        <v>0.05</v>
      </c>
      <c r="L86" s="853">
        <f>N79*K86</f>
        <v>1115.1108296590241</v>
      </c>
      <c r="M86" s="854"/>
      <c r="N86" s="57"/>
    </row>
    <row r="87" spans="1:14" ht="15" thickBot="1">
      <c r="B87" s="816" t="s">
        <v>1037</v>
      </c>
      <c r="C87" s="817"/>
      <c r="D87" s="817"/>
      <c r="E87" s="817"/>
      <c r="F87" s="817"/>
      <c r="G87" s="817"/>
      <c r="H87" s="817"/>
      <c r="I87" s="817"/>
      <c r="J87" s="817"/>
      <c r="K87" s="817"/>
      <c r="L87" s="817"/>
      <c r="M87" s="818"/>
      <c r="N87" s="58">
        <f>L84+L85+L86</f>
        <v>6690.6649779541458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28992.881571134625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topLeftCell="A19"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86" t="s">
        <v>1811</v>
      </c>
      <c r="C31" s="958" t="s">
        <v>2158</v>
      </c>
      <c r="D31" s="959"/>
      <c r="E31" s="959"/>
      <c r="F31" s="959"/>
      <c r="G31" s="959"/>
      <c r="H31" s="959"/>
      <c r="I31" s="959"/>
      <c r="J31" s="959"/>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138</v>
      </c>
      <c r="B36" s="865" t="str">
        <f>VLOOKUP(A36,EQUIPOS!A6:D154,3,FALSE)</f>
        <v>Camioneta D-300</v>
      </c>
      <c r="C36" s="866"/>
      <c r="D36" s="866"/>
      <c r="E36" s="866"/>
      <c r="F36" s="866"/>
      <c r="G36" s="866"/>
      <c r="H36" s="867"/>
      <c r="I36" s="276"/>
      <c r="J36" s="277"/>
      <c r="K36" s="278">
        <f>VLOOKUP(A36,EQUIPOS!A6:D163,4,FALSE)</f>
        <v>45033.144203338554</v>
      </c>
      <c r="L36" s="279"/>
      <c r="M36" s="345">
        <v>8000</v>
      </c>
      <c r="N36" s="281">
        <f>K36/M36</f>
        <v>5.6291430254173189</v>
      </c>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31.16274562846732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522</v>
      </c>
      <c r="B48" s="49" t="str">
        <f>VLOOKUP(A48,MATERIALES!A5:D373,3,FALSE)</f>
        <v>Manto Permanente (Protección de Taludes)</v>
      </c>
      <c r="C48" s="290"/>
      <c r="D48" s="290"/>
      <c r="E48" s="290"/>
      <c r="F48" s="290"/>
      <c r="G48" s="290"/>
      <c r="H48" s="290"/>
      <c r="I48" s="290"/>
      <c r="J48" s="320" t="str">
        <f ca="1">VLOOKUP(A48,MATERIALES!A4:D640,2,FALSE)</f>
        <v>m2</v>
      </c>
      <c r="K48" s="495">
        <v>1.05</v>
      </c>
      <c r="L48" s="276"/>
      <c r="M48" s="411">
        <f>VLOOKUP(A48,MATERIALES!A5:D396,4,FALSE)</f>
        <v>10630.149949194785</v>
      </c>
      <c r="N48" s="281">
        <f>K48*M48</f>
        <v>11161.657446654524</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12478.193427566537</v>
      </c>
      <c r="N49" s="281">
        <f>K49*M49</f>
        <v>12478.193427566537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677.17201216184105</v>
      </c>
      <c r="N50" s="281">
        <f>K50*M50</f>
        <v>1354.3440243236821</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24994.194898544745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2553.3602603049999</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27578.71790447821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5515.7435808956425</v>
      </c>
      <c r="M84" s="852"/>
      <c r="N84" s="57"/>
    </row>
    <row r="85" spans="1:14">
      <c r="B85" s="95" t="s">
        <v>1057</v>
      </c>
      <c r="C85" s="96"/>
      <c r="D85" s="96"/>
      <c r="E85" s="96"/>
      <c r="F85" s="96"/>
      <c r="G85" s="96"/>
      <c r="H85" s="96"/>
      <c r="I85" s="93"/>
      <c r="J85" s="94"/>
      <c r="K85" s="313">
        <v>0.05</v>
      </c>
      <c r="L85" s="851">
        <f>N79*K85</f>
        <v>1378.9358952239106</v>
      </c>
      <c r="M85" s="852"/>
      <c r="N85" s="57"/>
    </row>
    <row r="86" spans="1:14" ht="15" thickBot="1">
      <c r="B86" s="97" t="s">
        <v>1058</v>
      </c>
      <c r="C86" s="98"/>
      <c r="D86" s="98"/>
      <c r="E86" s="98"/>
      <c r="F86" s="98"/>
      <c r="G86" s="98"/>
      <c r="H86" s="98"/>
      <c r="I86" s="99"/>
      <c r="J86" s="100"/>
      <c r="K86" s="314">
        <v>0.05</v>
      </c>
      <c r="L86" s="853">
        <f>N79*K86</f>
        <v>1378.9358952239106</v>
      </c>
      <c r="M86" s="854"/>
      <c r="N86" s="57"/>
    </row>
    <row r="87" spans="1:14" ht="15" thickBot="1">
      <c r="B87" s="816" t="s">
        <v>1037</v>
      </c>
      <c r="C87" s="817"/>
      <c r="D87" s="817"/>
      <c r="E87" s="817"/>
      <c r="F87" s="817"/>
      <c r="G87" s="817"/>
      <c r="H87" s="817"/>
      <c r="I87" s="817"/>
      <c r="J87" s="817"/>
      <c r="K87" s="817"/>
      <c r="L87" s="817"/>
      <c r="M87" s="818"/>
      <c r="N87" s="58">
        <f>L84+L85+L86</f>
        <v>8273.6153713434633</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35852.333275821671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19"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30"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t="s">
        <v>119</v>
      </c>
      <c r="B36" s="865" t="str">
        <f>VLOOKUP(A36,EQUIPOS!A6:D154,3,FALSE)</f>
        <v xml:space="preserve">Bomba de concreto, Producción: 30 m3/h, POTENCIA: 67 HP, MAX PRESION DE CONCRETO: 1150 PSI
</v>
      </c>
      <c r="C36" s="866"/>
      <c r="D36" s="866"/>
      <c r="E36" s="866"/>
      <c r="F36" s="866"/>
      <c r="G36" s="866"/>
      <c r="H36" s="867"/>
      <c r="I36" s="276"/>
      <c r="J36" s="277"/>
      <c r="K36" s="278">
        <f>VLOOKUP(A36,EQUIPOS!A6:D163,4,FALSE)</f>
        <v>49435.392308598828</v>
      </c>
      <c r="L36" s="279"/>
      <c r="M36" s="345">
        <v>100</v>
      </c>
      <c r="N36" s="281">
        <f>K36/M36</f>
        <v>494.3539230859883</v>
      </c>
    </row>
    <row r="37" spans="1:14">
      <c r="A37" s="119" t="s">
        <v>138</v>
      </c>
      <c r="B37" s="865" t="str">
        <f>VLOOKUP(A37,EQUIPOS!A7:D154,3,FALSE)</f>
        <v>Camioneta D-300</v>
      </c>
      <c r="C37" s="866"/>
      <c r="D37" s="866"/>
      <c r="E37" s="866"/>
      <c r="F37" s="866"/>
      <c r="G37" s="866"/>
      <c r="H37" s="867"/>
      <c r="I37" s="430"/>
      <c r="J37" s="431"/>
      <c r="K37" s="278">
        <f>VLOOKUP(A37,EQUIPOS!A7:D164,4,FALSE)</f>
        <v>45033.144203338554</v>
      </c>
      <c r="L37" s="344"/>
      <c r="M37" s="345">
        <v>1000</v>
      </c>
      <c r="N37" s="281">
        <f>K37/M37</f>
        <v>45.033144203338551</v>
      </c>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0.01</v>
      </c>
      <c r="N41" s="353">
        <f>N77*M41</f>
        <v>3.8300403904575</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543.21710767978436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606</v>
      </c>
      <c r="B48" s="49" t="str">
        <f>VLOOKUP(A48,MATERIALES!A5:D373,3,FALSE)</f>
        <v>Mortero 1:3</v>
      </c>
      <c r="C48" s="290"/>
      <c r="D48" s="290"/>
      <c r="E48" s="290"/>
      <c r="F48" s="290"/>
      <c r="G48" s="290"/>
      <c r="H48" s="290"/>
      <c r="I48" s="290"/>
      <c r="J48" s="320" t="str">
        <f ca="1">VLOOKUP(A48,MATERIALES!A4:D640,2,FALSE)</f>
        <v>m3</v>
      </c>
      <c r="K48" s="495">
        <v>0.1</v>
      </c>
      <c r="L48" s="276"/>
      <c r="M48" s="411">
        <f>VLOOKUP(A48,MATERIALES!A5:D396,4,FALSE)</f>
        <v>267339.11362878332</v>
      </c>
      <c r="N48" s="281">
        <f>K48*M48</f>
        <v>26733.911362878334</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2997.2783984501125</v>
      </c>
      <c r="N49" s="281">
        <f>K49*M49</f>
        <v>3297.0062382951241</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5032.7246690221145</v>
      </c>
      <c r="N50" s="281">
        <f>K50*M50</f>
        <v>5032.7246690221145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35063.642270195574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383.00403904575001</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35989.863416921107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7197.9726833842215</v>
      </c>
      <c r="M84" s="852"/>
      <c r="N84" s="57"/>
    </row>
    <row r="85" spans="1:14">
      <c r="B85" s="95" t="s">
        <v>1057</v>
      </c>
      <c r="C85" s="96"/>
      <c r="D85" s="96"/>
      <c r="E85" s="96"/>
      <c r="F85" s="96"/>
      <c r="G85" s="96"/>
      <c r="H85" s="96"/>
      <c r="I85" s="93"/>
      <c r="J85" s="94"/>
      <c r="K85" s="313">
        <v>0.05</v>
      </c>
      <c r="L85" s="851">
        <f>N79*K85</f>
        <v>1799.4931708460554</v>
      </c>
      <c r="M85" s="852"/>
      <c r="N85" s="57"/>
    </row>
    <row r="86" spans="1:14" ht="15" thickBot="1">
      <c r="B86" s="97" t="s">
        <v>1058</v>
      </c>
      <c r="C86" s="98"/>
      <c r="D86" s="98"/>
      <c r="E86" s="98"/>
      <c r="F86" s="98"/>
      <c r="G86" s="98"/>
      <c r="H86" s="98"/>
      <c r="I86" s="99"/>
      <c r="J86" s="100"/>
      <c r="K86" s="314">
        <v>0.05</v>
      </c>
      <c r="L86" s="853">
        <f>N79*K86</f>
        <v>1799.4931708460554</v>
      </c>
      <c r="M86" s="854"/>
      <c r="N86" s="57"/>
    </row>
    <row r="87" spans="1:14" ht="15" thickBot="1">
      <c r="B87" s="816" t="s">
        <v>1037</v>
      </c>
      <c r="C87" s="817"/>
      <c r="D87" s="817"/>
      <c r="E87" s="817"/>
      <c r="F87" s="817"/>
      <c r="G87" s="817"/>
      <c r="H87" s="817"/>
      <c r="I87" s="817"/>
      <c r="J87" s="817"/>
      <c r="K87" s="817"/>
      <c r="L87" s="817"/>
      <c r="M87" s="818"/>
      <c r="N87" s="58">
        <f>L84+L85+L86</f>
        <v>10796.959025076332</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46786.822441997443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30"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topLeftCell="A19"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9.25" customHeight="1" thickBot="1">
      <c r="B29" s="77" t="s">
        <v>1027</v>
      </c>
      <c r="C29" s="795" t="s">
        <v>1028</v>
      </c>
      <c r="D29" s="796"/>
      <c r="E29" s="796"/>
      <c r="F29" s="796"/>
      <c r="G29" s="796"/>
      <c r="H29" s="796"/>
      <c r="I29" s="796"/>
      <c r="J29" s="78"/>
      <c r="K29" s="351" t="s">
        <v>2321</v>
      </c>
      <c r="L29" s="792" t="s">
        <v>1029</v>
      </c>
      <c r="M29" s="793"/>
      <c r="N29" s="77" t="s">
        <v>1030</v>
      </c>
    </row>
    <row r="30" spans="1:14" ht="17.25" hidden="1" customHeight="1">
      <c r="B30" s="77" t="s">
        <v>1027</v>
      </c>
      <c r="C30" s="795" t="s">
        <v>1028</v>
      </c>
      <c r="D30" s="796"/>
      <c r="E30" s="796"/>
      <c r="F30" s="796"/>
      <c r="G30" s="796"/>
      <c r="H30" s="796"/>
      <c r="I30" s="796"/>
      <c r="J30" s="78"/>
      <c r="K30" s="316"/>
      <c r="L30" s="792" t="s">
        <v>1029</v>
      </c>
      <c r="M30" s="793"/>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N77*M41</f>
        <v>255.33602603049999</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743</v>
      </c>
      <c r="B48" s="49" t="str">
        <f>VLOOKUP(A48,MATERIALES!A5:D373,3,FALSE)</f>
        <v xml:space="preserve">Tierra abonada </v>
      </c>
      <c r="C48" s="290"/>
      <c r="D48" s="290"/>
      <c r="E48" s="290"/>
      <c r="F48" s="290"/>
      <c r="G48" s="290"/>
      <c r="H48" s="290"/>
      <c r="I48" s="290"/>
      <c r="J48" s="320" t="str">
        <f ca="1">VLOOKUP(A48,MATERIALES!A4:D640,2,FALSE)</f>
        <v>m3</v>
      </c>
      <c r="K48" s="495">
        <v>0.5</v>
      </c>
      <c r="L48" s="276"/>
      <c r="M48" s="411">
        <f>VLOOKUP(A48,MATERIALES!A5:D396,4,FALSE)</f>
        <v>30412.659030650171</v>
      </c>
      <c r="N48" s="281">
        <f>K48*M48</f>
        <v>15206.329515325086</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21409.131417500801</v>
      </c>
      <c r="N49" s="281">
        <f>K49*M49</f>
        <v>21409.131417500801</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6" t="s">
        <v>1037</v>
      </c>
      <c r="C55" s="817"/>
      <c r="D55" s="817"/>
      <c r="E55" s="817"/>
      <c r="F55" s="817"/>
      <c r="G55" s="817"/>
      <c r="H55" s="817"/>
      <c r="I55" s="817"/>
      <c r="J55" s="817"/>
      <c r="K55" s="817"/>
      <c r="L55" s="817"/>
      <c r="M55" s="818"/>
      <c r="N55" s="403">
        <f>SUM(N48:N54)</f>
        <v>36615.460932825888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2" t="s">
        <v>1045</v>
      </c>
      <c r="M59" s="881"/>
      <c r="N59" s="82" t="s">
        <v>1035</v>
      </c>
    </row>
    <row r="60" spans="1:14">
      <c r="B60" s="52"/>
      <c r="C60" s="326"/>
      <c r="D60" s="326"/>
      <c r="E60" s="326"/>
      <c r="F60" s="326"/>
      <c r="G60" s="326"/>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320"/>
      <c r="I63" s="288"/>
      <c r="J63" s="295"/>
      <c r="K63" s="288"/>
      <c r="L63" s="903"/>
      <c r="M63" s="904"/>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6"/>
      <c r="M65" s="987"/>
      <c r="N65" s="494"/>
    </row>
    <row r="66" spans="1:15" ht="1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5" t="s">
        <v>1047</v>
      </c>
      <c r="C70" s="856"/>
      <c r="D70" s="856"/>
      <c r="E70" s="856"/>
      <c r="F70" s="856"/>
      <c r="G70" s="856"/>
      <c r="H70" s="856"/>
      <c r="I70" s="79" t="s">
        <v>1048</v>
      </c>
      <c r="J70" s="81" t="s">
        <v>1494</v>
      </c>
      <c r="K70" s="80" t="s">
        <v>1050</v>
      </c>
      <c r="L70" s="857" t="s">
        <v>1034</v>
      </c>
      <c r="M70" s="970"/>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8"/>
      <c r="C76" s="989"/>
      <c r="D76" s="989"/>
      <c r="E76" s="989"/>
      <c r="F76" s="989"/>
      <c r="G76" s="989"/>
      <c r="H76" s="989"/>
      <c r="I76" s="175"/>
      <c r="J76" s="175"/>
      <c r="K76" s="175"/>
      <c r="L76" s="990"/>
      <c r="M76" s="991"/>
      <c r="N76" s="494"/>
    </row>
    <row r="77" spans="1:15" ht="15" thickBot="1">
      <c r="B77" s="816" t="s">
        <v>1037</v>
      </c>
      <c r="C77" s="817"/>
      <c r="D77" s="817"/>
      <c r="E77" s="817"/>
      <c r="F77" s="817"/>
      <c r="G77" s="817"/>
      <c r="H77" s="817"/>
      <c r="I77" s="817"/>
      <c r="J77" s="817"/>
      <c r="K77" s="817"/>
      <c r="L77" s="817"/>
      <c r="M77" s="818"/>
      <c r="N77" s="310">
        <f>SUM(N71:N76)</f>
        <v>5106.7205206099998</v>
      </c>
    </row>
    <row r="78" spans="1:15" ht="15" thickBot="1">
      <c r="B78" s="39"/>
      <c r="C78" s="40"/>
      <c r="D78" s="40"/>
      <c r="E78" s="40"/>
      <c r="F78" s="40"/>
      <c r="G78" s="40"/>
      <c r="H78" s="40"/>
      <c r="I78" s="40"/>
      <c r="J78" s="40"/>
      <c r="K78" s="40"/>
      <c r="L78" s="40"/>
      <c r="M78" s="40"/>
      <c r="N78" s="41"/>
    </row>
    <row r="79" spans="1:15" ht="15" thickBot="1">
      <c r="B79" s="816" t="s">
        <v>1051</v>
      </c>
      <c r="C79" s="817"/>
      <c r="D79" s="817"/>
      <c r="E79" s="817"/>
      <c r="F79" s="817"/>
      <c r="G79" s="817"/>
      <c r="H79" s="817"/>
      <c r="I79" s="817"/>
      <c r="J79" s="817"/>
      <c r="K79" s="817"/>
      <c r="L79" s="817"/>
      <c r="M79" s="818"/>
      <c r="N79" s="105">
        <f>N43+N55+N66+N77</f>
        <v>41977.517479466384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1" t="s">
        <v>1053</v>
      </c>
      <c r="C83" s="862"/>
      <c r="D83" s="862"/>
      <c r="E83" s="862"/>
      <c r="F83" s="862"/>
      <c r="G83" s="862"/>
      <c r="H83" s="862"/>
      <c r="I83" s="323"/>
      <c r="J83" s="343"/>
      <c r="K83" s="311" t="s">
        <v>1054</v>
      </c>
      <c r="L83" s="863" t="s">
        <v>1055</v>
      </c>
      <c r="M83" s="864"/>
      <c r="N83" s="312"/>
    </row>
    <row r="84" spans="1:14">
      <c r="B84" s="849" t="s">
        <v>1056</v>
      </c>
      <c r="C84" s="850"/>
      <c r="D84" s="850"/>
      <c r="E84" s="850"/>
      <c r="F84" s="850"/>
      <c r="G84" s="850"/>
      <c r="H84" s="850"/>
      <c r="I84" s="93"/>
      <c r="J84" s="94"/>
      <c r="K84" s="313">
        <v>0.2</v>
      </c>
      <c r="L84" s="851">
        <f>N79*K84</f>
        <v>8395.5034958932774</v>
      </c>
      <c r="M84" s="852"/>
      <c r="N84" s="57"/>
    </row>
    <row r="85" spans="1:14">
      <c r="B85" s="95" t="s">
        <v>1057</v>
      </c>
      <c r="C85" s="96"/>
      <c r="D85" s="96"/>
      <c r="E85" s="96"/>
      <c r="F85" s="96"/>
      <c r="G85" s="96"/>
      <c r="H85" s="96"/>
      <c r="I85" s="93"/>
      <c r="J85" s="94"/>
      <c r="K85" s="313">
        <v>0.05</v>
      </c>
      <c r="L85" s="851">
        <f>N79*K85</f>
        <v>2098.8758739733194</v>
      </c>
      <c r="M85" s="852"/>
      <c r="N85" s="57"/>
    </row>
    <row r="86" spans="1:14" ht="15" thickBot="1">
      <c r="B86" s="97" t="s">
        <v>1058</v>
      </c>
      <c r="C86" s="98"/>
      <c r="D86" s="98"/>
      <c r="E86" s="98"/>
      <c r="F86" s="98"/>
      <c r="G86" s="98"/>
      <c r="H86" s="98"/>
      <c r="I86" s="99"/>
      <c r="J86" s="100"/>
      <c r="K86" s="314">
        <v>0.05</v>
      </c>
      <c r="L86" s="853">
        <f>N79*K86</f>
        <v>2098.8758739733194</v>
      </c>
      <c r="M86" s="854"/>
      <c r="N86" s="57"/>
    </row>
    <row r="87" spans="1:14" ht="15" thickBot="1">
      <c r="B87" s="816" t="s">
        <v>1037</v>
      </c>
      <c r="C87" s="817"/>
      <c r="D87" s="817"/>
      <c r="E87" s="817"/>
      <c r="F87" s="817"/>
      <c r="G87" s="817"/>
      <c r="H87" s="817"/>
      <c r="I87" s="817"/>
      <c r="J87" s="817"/>
      <c r="K87" s="817"/>
      <c r="L87" s="817"/>
      <c r="M87" s="818"/>
      <c r="N87" s="58">
        <f>L84+L85+L86</f>
        <v>12593.255243839918</v>
      </c>
    </row>
    <row r="88" spans="1:14" ht="15" thickBot="1">
      <c r="B88" s="39"/>
      <c r="C88" s="40"/>
      <c r="D88" s="40"/>
      <c r="E88" s="40"/>
      <c r="F88" s="40"/>
      <c r="G88" s="40"/>
      <c r="H88" s="40"/>
      <c r="I88" s="40"/>
      <c r="J88" s="40"/>
      <c r="K88" s="40"/>
      <c r="L88" s="40"/>
      <c r="M88" s="40"/>
      <c r="N88" s="41"/>
    </row>
    <row r="89" spans="1:14" ht="15" thickBot="1">
      <c r="A89" t="s">
        <v>2122</v>
      </c>
      <c r="B89" s="816" t="s">
        <v>1059</v>
      </c>
      <c r="C89" s="817"/>
      <c r="D89" s="817"/>
      <c r="E89" s="817"/>
      <c r="F89" s="817"/>
      <c r="G89" s="817"/>
      <c r="H89" s="817"/>
      <c r="I89" s="817"/>
      <c r="J89" s="817"/>
      <c r="K89" s="817"/>
      <c r="L89" s="817"/>
      <c r="M89" s="818"/>
      <c r="N89" s="196">
        <f>N79+N87</f>
        <v>54570.772723306305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0" t="s">
        <v>2324</v>
      </c>
      <c r="C106" s="961"/>
      <c r="D106" s="961"/>
      <c r="E106" s="961"/>
      <c r="F106" s="961"/>
      <c r="G106" s="961"/>
      <c r="H106" s="961"/>
      <c r="I106" s="961"/>
      <c r="J106" s="961"/>
      <c r="K106" s="961"/>
      <c r="L106" s="961"/>
      <c r="M106" s="961"/>
      <c r="N106" s="962"/>
    </row>
    <row r="107" spans="2:14" ht="15" customHeight="1">
      <c r="B107" s="960"/>
      <c r="C107" s="961"/>
      <c r="D107" s="961"/>
      <c r="E107" s="961"/>
      <c r="F107" s="961"/>
      <c r="G107" s="961"/>
      <c r="H107" s="961"/>
      <c r="I107" s="961"/>
      <c r="J107" s="961"/>
      <c r="K107" s="961"/>
      <c r="L107" s="961"/>
      <c r="M107" s="961"/>
      <c r="N107" s="962"/>
    </row>
    <row r="108" spans="2:14" ht="29.25" customHeight="1">
      <c r="B108" s="963" t="s">
        <v>2325</v>
      </c>
      <c r="C108" s="964"/>
      <c r="D108" s="964"/>
      <c r="E108" s="964"/>
      <c r="F108" s="964"/>
      <c r="G108" s="964"/>
      <c r="H108" s="964"/>
      <c r="I108" s="964"/>
      <c r="J108" s="964"/>
      <c r="K108" s="964"/>
      <c r="L108" s="964"/>
      <c r="M108" s="964"/>
      <c r="N108" s="965"/>
    </row>
    <row r="109" spans="2:14">
      <c r="B109" s="963"/>
      <c r="C109" s="964"/>
      <c r="D109" s="964"/>
      <c r="E109" s="964"/>
      <c r="F109" s="964"/>
      <c r="G109" s="964"/>
      <c r="H109" s="964"/>
      <c r="I109" s="964"/>
      <c r="J109" s="964"/>
      <c r="K109" s="964"/>
      <c r="L109" s="964"/>
      <c r="M109" s="964"/>
      <c r="N109" s="965"/>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6"/>
      <c r="K119" s="966"/>
      <c r="L119" s="966"/>
      <c r="M119" s="966"/>
      <c r="N119" s="967"/>
    </row>
    <row r="120" spans="2:14" ht="15" thickBot="1">
      <c r="B120" s="428" t="s">
        <v>2327</v>
      </c>
      <c r="C120" s="429"/>
      <c r="D120" s="429"/>
      <c r="E120" s="268"/>
      <c r="F120" s="268"/>
      <c r="G120" s="268"/>
      <c r="H120" s="268"/>
      <c r="I120" s="268"/>
      <c r="J120" s="968"/>
      <c r="K120" s="968"/>
      <c r="L120" s="968"/>
      <c r="M120" s="968"/>
      <c r="N120" s="96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t="17.25" hidden="1" customHeight="1" thickBot="1">
      <c r="B30" s="77" t="s">
        <v>1027</v>
      </c>
      <c r="C30" s="795" t="s">
        <v>1028</v>
      </c>
      <c r="D30" s="796"/>
      <c r="E30" s="796"/>
      <c r="F30" s="796"/>
      <c r="G30" s="796"/>
      <c r="H30" s="796"/>
      <c r="I30" s="796"/>
      <c r="J30" s="78"/>
      <c r="K30" s="316"/>
      <c r="L30" s="792" t="s">
        <v>1029</v>
      </c>
      <c r="M30" s="793"/>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19"/>
      <c r="B36" s="865"/>
      <c r="C36" s="866"/>
      <c r="D36" s="866"/>
      <c r="E36" s="866"/>
      <c r="F36" s="866"/>
      <c r="G36" s="866"/>
      <c r="H36" s="867"/>
      <c r="I36" s="276"/>
      <c r="J36" s="277"/>
      <c r="K36" s="278"/>
      <c r="L36" s="279"/>
      <c r="M36" s="345"/>
      <c r="N36" s="281"/>
    </row>
    <row r="37" spans="1:14">
      <c r="A37" s="119"/>
      <c r="B37" s="865"/>
      <c r="C37" s="866"/>
      <c r="D37" s="866"/>
      <c r="E37" s="866"/>
      <c r="F37" s="866"/>
      <c r="G37" s="866"/>
      <c r="H37" s="867"/>
      <c r="I37" s="430"/>
      <c r="J37" s="431"/>
      <c r="K37" s="278"/>
      <c r="L37" s="344"/>
      <c r="M37" s="345"/>
      <c r="N37" s="281"/>
    </row>
    <row r="38" spans="1:14">
      <c r="B38" s="865"/>
      <c r="C38" s="866"/>
      <c r="D38" s="866"/>
      <c r="E38" s="866"/>
      <c r="F38" s="866"/>
      <c r="G38" s="866"/>
      <c r="H38" s="867"/>
      <c r="I38" s="337"/>
      <c r="J38" s="339"/>
      <c r="K38" s="278"/>
      <c r="L38" s="432"/>
      <c r="M38" s="433"/>
      <c r="N38" s="281"/>
    </row>
    <row r="39" spans="1:14">
      <c r="B39" s="865"/>
      <c r="C39" s="866"/>
      <c r="D39" s="866"/>
      <c r="E39" s="866"/>
      <c r="F39" s="866"/>
      <c r="G39" s="866"/>
      <c r="H39" s="867"/>
      <c r="I39" s="42"/>
      <c r="J39" s="43"/>
      <c r="K39" s="278"/>
      <c r="L39" s="285"/>
      <c r="M39" s="345"/>
      <c r="N39" s="281"/>
    </row>
    <row r="40" spans="1:14">
      <c r="B40" s="329"/>
      <c r="C40" s="330"/>
      <c r="D40" s="330"/>
      <c r="E40" s="330"/>
      <c r="F40" s="332"/>
      <c r="G40" s="332"/>
      <c r="H40" s="131"/>
      <c r="I40" s="42"/>
      <c r="J40" s="43"/>
      <c r="K40" s="278"/>
      <c r="L40" s="285"/>
      <c r="M40" s="286"/>
      <c r="N40" s="282"/>
    </row>
    <row r="41" spans="1:14">
      <c r="B41" s="873" t="s">
        <v>1036</v>
      </c>
      <c r="C41" s="874"/>
      <c r="D41" s="874"/>
      <c r="E41" s="44"/>
      <c r="F41" s="45"/>
      <c r="G41" s="45"/>
      <c r="H41" s="46"/>
      <c r="I41" s="42"/>
      <c r="J41" s="43"/>
      <c r="K41" s="288"/>
      <c r="L41" s="285"/>
      <c r="M41" s="410">
        <v>0.05</v>
      </c>
      <c r="N41" s="353">
        <f>N76*M41</f>
        <v>85112.008676833342</v>
      </c>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A48" s="176" t="s">
        <v>995</v>
      </c>
      <c r="B48" s="49" t="str">
        <f>VLOOKUP(A48,MATERIALES!A6:D373,3,FALSE)</f>
        <v>Árbol de 0.6 m (Protector)</v>
      </c>
      <c r="C48" s="434"/>
      <c r="D48" s="434"/>
      <c r="E48" s="434"/>
      <c r="F48" s="434"/>
      <c r="G48" s="434"/>
      <c r="H48" s="434"/>
      <c r="I48" s="434"/>
      <c r="J48" s="327" t="str">
        <f ca="1">VLOOKUP(A48,MATERIALES!A4:D640,2,FALSE)</f>
        <v>u</v>
      </c>
      <c r="K48" s="495">
        <v>1100</v>
      </c>
      <c r="L48" s="430"/>
      <c r="M48" s="411">
        <f>VLOOKUP(A48,MATERIALES!A6:D397,4,FALSE)</f>
        <v>594.32856639062959</v>
      </c>
      <c r="N48" s="281">
        <f>K48*M48</f>
        <v>653761.42302969249</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16" t="s">
        <v>1037</v>
      </c>
      <c r="C54" s="817"/>
      <c r="D54" s="817"/>
      <c r="E54" s="817"/>
      <c r="F54" s="817"/>
      <c r="G54" s="817"/>
      <c r="H54" s="817"/>
      <c r="I54" s="817"/>
      <c r="J54" s="817"/>
      <c r="K54" s="817"/>
      <c r="L54" s="817"/>
      <c r="M54" s="818"/>
      <c r="N54" s="403">
        <f>SUM(N48:N53)</f>
        <v>653761.42302969249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2" t="s">
        <v>1045</v>
      </c>
      <c r="M58" s="881"/>
      <c r="N58" s="82" t="s">
        <v>1035</v>
      </c>
    </row>
    <row r="59" spans="1:14">
      <c r="B59" s="52"/>
      <c r="C59" s="326"/>
      <c r="D59" s="326"/>
      <c r="E59" s="326"/>
      <c r="F59" s="326"/>
      <c r="G59" s="326"/>
      <c r="H59" s="320"/>
      <c r="I59" s="288"/>
      <c r="J59" s="295"/>
      <c r="K59" s="288"/>
      <c r="L59" s="903"/>
      <c r="M59" s="904"/>
      <c r="N59" s="296"/>
    </row>
    <row r="60" spans="1:14">
      <c r="B60" s="52"/>
      <c r="C60" s="53"/>
      <c r="D60" s="53"/>
      <c r="E60" s="53"/>
      <c r="F60" s="53"/>
      <c r="G60" s="53"/>
      <c r="H60" s="320"/>
      <c r="I60" s="288"/>
      <c r="J60" s="295"/>
      <c r="K60" s="288"/>
      <c r="L60" s="903"/>
      <c r="M60" s="904"/>
      <c r="N60" s="296"/>
    </row>
    <row r="61" spans="1:14">
      <c r="B61" s="52"/>
      <c r="C61" s="53"/>
      <c r="D61" s="53"/>
      <c r="E61" s="53"/>
      <c r="F61" s="53"/>
      <c r="G61" s="53"/>
      <c r="H61" s="320"/>
      <c r="I61" s="288"/>
      <c r="J61" s="295"/>
      <c r="K61" s="288"/>
      <c r="L61" s="903"/>
      <c r="M61" s="904"/>
      <c r="N61" s="296"/>
    </row>
    <row r="62" spans="1:14">
      <c r="B62" s="52"/>
      <c r="C62" s="53"/>
      <c r="D62" s="53"/>
      <c r="E62" s="53"/>
      <c r="F62" s="53"/>
      <c r="G62" s="53"/>
      <c r="H62" s="320"/>
      <c r="I62" s="288"/>
      <c r="J62" s="295"/>
      <c r="K62" s="288"/>
      <c r="L62" s="903"/>
      <c r="M62" s="904"/>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86"/>
      <c r="M64" s="987"/>
      <c r="N64" s="494"/>
    </row>
    <row r="65" spans="1:15" ht="15" thickBot="1">
      <c r="B65" s="816" t="s">
        <v>1037</v>
      </c>
      <c r="C65" s="817"/>
      <c r="D65" s="817"/>
      <c r="E65" s="817"/>
      <c r="F65" s="817"/>
      <c r="G65" s="817"/>
      <c r="H65" s="817"/>
      <c r="I65" s="817"/>
      <c r="J65" s="817"/>
      <c r="K65" s="817"/>
      <c r="L65" s="817"/>
      <c r="M65" s="818"/>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5" t="s">
        <v>1047</v>
      </c>
      <c r="C69" s="856"/>
      <c r="D69" s="856"/>
      <c r="E69" s="856"/>
      <c r="F69" s="856"/>
      <c r="G69" s="856"/>
      <c r="H69" s="856"/>
      <c r="I69" s="79" t="s">
        <v>1048</v>
      </c>
      <c r="J69" s="81" t="s">
        <v>1494</v>
      </c>
      <c r="K69" s="80" t="s">
        <v>1050</v>
      </c>
      <c r="L69" s="857" t="s">
        <v>1034</v>
      </c>
      <c r="M69" s="970"/>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88"/>
      <c r="C75" s="989"/>
      <c r="D75" s="989"/>
      <c r="E75" s="989"/>
      <c r="F75" s="989"/>
      <c r="G75" s="989"/>
      <c r="H75" s="989"/>
      <c r="I75" s="175"/>
      <c r="J75" s="175"/>
      <c r="K75" s="175"/>
      <c r="L75" s="990"/>
      <c r="M75" s="991"/>
      <c r="N75" s="51"/>
    </row>
    <row r="76" spans="1:15" ht="15" thickBot="1">
      <c r="B76" s="816" t="s">
        <v>1037</v>
      </c>
      <c r="C76" s="817"/>
      <c r="D76" s="817"/>
      <c r="E76" s="817"/>
      <c r="F76" s="817"/>
      <c r="G76" s="817"/>
      <c r="H76" s="817"/>
      <c r="I76" s="817"/>
      <c r="J76" s="817"/>
      <c r="K76" s="817"/>
      <c r="L76" s="817"/>
      <c r="M76" s="818"/>
      <c r="N76" s="310">
        <f>SUM(N70:N75)</f>
        <v>1702240.1735366667</v>
      </c>
    </row>
    <row r="77" spans="1:15" ht="15" thickBot="1">
      <c r="B77" s="39"/>
      <c r="C77" s="40"/>
      <c r="D77" s="40"/>
      <c r="E77" s="40"/>
      <c r="F77" s="40"/>
      <c r="G77" s="40"/>
      <c r="H77" s="40"/>
      <c r="I77" s="40"/>
      <c r="J77" s="40"/>
      <c r="K77" s="40"/>
      <c r="L77" s="40"/>
      <c r="M77" s="40"/>
      <c r="N77" s="41"/>
    </row>
    <row r="78" spans="1:15" ht="15" thickBot="1">
      <c r="B78" s="816" t="s">
        <v>1051</v>
      </c>
      <c r="C78" s="817"/>
      <c r="D78" s="817"/>
      <c r="E78" s="817"/>
      <c r="F78" s="817"/>
      <c r="G78" s="817"/>
      <c r="H78" s="817"/>
      <c r="I78" s="817"/>
      <c r="J78" s="817"/>
      <c r="K78" s="817"/>
      <c r="L78" s="817"/>
      <c r="M78" s="818"/>
      <c r="N78" s="105">
        <f>N43+N54+N65+N76</f>
        <v>2441113.6052431925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488222.72104863852</v>
      </c>
      <c r="M83" s="852"/>
      <c r="N83" s="57"/>
    </row>
    <row r="84" spans="1:14">
      <c r="B84" s="95" t="s">
        <v>1057</v>
      </c>
      <c r="C84" s="96"/>
      <c r="D84" s="96"/>
      <c r="E84" s="96"/>
      <c r="F84" s="96"/>
      <c r="G84" s="96"/>
      <c r="H84" s="96"/>
      <c r="I84" s="93"/>
      <c r="J84" s="94"/>
      <c r="K84" s="313">
        <v>0.05</v>
      </c>
      <c r="L84" s="851">
        <f>N78*K84</f>
        <v>122055.68026215963</v>
      </c>
      <c r="M84" s="852"/>
      <c r="N84" s="57"/>
    </row>
    <row r="85" spans="1:14" ht="15" thickBot="1">
      <c r="B85" s="97" t="s">
        <v>1058</v>
      </c>
      <c r="C85" s="98"/>
      <c r="D85" s="98"/>
      <c r="E85" s="98"/>
      <c r="F85" s="98"/>
      <c r="G85" s="98"/>
      <c r="H85" s="98"/>
      <c r="I85" s="99"/>
      <c r="J85" s="100"/>
      <c r="K85" s="314">
        <v>0.05</v>
      </c>
      <c r="L85" s="853">
        <f>N78*K85</f>
        <v>122055.68026215963</v>
      </c>
      <c r="M85" s="854"/>
      <c r="N85" s="57"/>
    </row>
    <row r="86" spans="1:14" ht="15" thickBot="1">
      <c r="B86" s="816" t="s">
        <v>1037</v>
      </c>
      <c r="C86" s="817"/>
      <c r="D86" s="817"/>
      <c r="E86" s="817"/>
      <c r="F86" s="817"/>
      <c r="G86" s="817"/>
      <c r="H86" s="817"/>
      <c r="I86" s="817"/>
      <c r="J86" s="817"/>
      <c r="K86" s="817"/>
      <c r="L86" s="817"/>
      <c r="M86" s="818"/>
      <c r="N86" s="58">
        <f>L83+L84+L85</f>
        <v>732334.0815729578</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3173447.6868161503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29.25"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topLeftCell="A28"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28.5" customHeight="1" thickBot="1">
      <c r="A31" t="s">
        <v>1929</v>
      </c>
      <c r="B31" s="113" t="s">
        <v>1250</v>
      </c>
      <c r="C31" s="992" t="s">
        <v>2299</v>
      </c>
      <c r="D31" s="993"/>
      <c r="E31" s="993"/>
      <c r="F31" s="993"/>
      <c r="G31" s="993"/>
      <c r="H31" s="993"/>
      <c r="I31" s="993"/>
      <c r="J31" s="993"/>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s="177" t="s">
        <v>373</v>
      </c>
      <c r="B36" s="865" t="str">
        <f>VLOOKUP(A36,EQUIPOS!A6:D154,3,FALSE)</f>
        <v>Volqueta 6 m3</v>
      </c>
      <c r="C36" s="866"/>
      <c r="D36" s="866"/>
      <c r="E36" s="866"/>
      <c r="F36" s="866"/>
      <c r="G36" s="866"/>
      <c r="H36" s="867"/>
      <c r="I36" s="276"/>
      <c r="J36" s="277"/>
      <c r="K36" s="278">
        <f>VLOOKUP(A36,EQUIPOS!A6:D161,4,FALSE)</f>
        <v>78949.126565327533</v>
      </c>
      <c r="L36" s="279"/>
      <c r="M36" s="464">
        <v>81</v>
      </c>
      <c r="N36" s="281">
        <f>K36/M36</f>
        <v>974.68057488058685</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105">
        <f>SUM(N36:N42)</f>
        <v>974.68057488058685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6"/>
      <c r="M64" s="987"/>
      <c r="N64" s="494"/>
    </row>
    <row r="65" spans="2:15" ht="1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8"/>
      <c r="C75" s="989"/>
      <c r="D75" s="989"/>
      <c r="E75" s="989"/>
      <c r="F75" s="989"/>
      <c r="G75" s="989"/>
      <c r="H75" s="989"/>
      <c r="I75" s="175"/>
      <c r="J75" s="175"/>
      <c r="K75" s="175"/>
      <c r="L75" s="990"/>
      <c r="M75" s="991"/>
      <c r="N75" s="51"/>
    </row>
    <row r="76" spans="2:15" ht="15" thickBot="1">
      <c r="B76" s="816" t="s">
        <v>1037</v>
      </c>
      <c r="C76" s="817"/>
      <c r="D76" s="817"/>
      <c r="E76" s="817"/>
      <c r="F76" s="817"/>
      <c r="G76" s="817"/>
      <c r="H76" s="817"/>
      <c r="I76" s="817"/>
      <c r="J76" s="817"/>
      <c r="K76" s="817"/>
      <c r="L76" s="817"/>
      <c r="M76" s="818"/>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974.68057488058685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194.93611497611738</v>
      </c>
      <c r="M83" s="852"/>
      <c r="N83" s="57"/>
    </row>
    <row r="84" spans="1:14">
      <c r="B84" s="95" t="s">
        <v>1057</v>
      </c>
      <c r="C84" s="96"/>
      <c r="D84" s="96"/>
      <c r="E84" s="96"/>
      <c r="F84" s="96"/>
      <c r="G84" s="96"/>
      <c r="H84" s="96"/>
      <c r="I84" s="93"/>
      <c r="J84" s="94"/>
      <c r="K84" s="313">
        <v>0.05</v>
      </c>
      <c r="L84" s="851">
        <f>N78*K84</f>
        <v>48.734028744029345</v>
      </c>
      <c r="M84" s="852"/>
      <c r="N84" s="57"/>
    </row>
    <row r="85" spans="1:14" ht="15" thickBot="1">
      <c r="B85" s="97" t="s">
        <v>1058</v>
      </c>
      <c r="C85" s="98"/>
      <c r="D85" s="98"/>
      <c r="E85" s="98"/>
      <c r="F85" s="98"/>
      <c r="G85" s="98"/>
      <c r="H85" s="98"/>
      <c r="I85" s="99"/>
      <c r="J85" s="100"/>
      <c r="K85" s="314">
        <v>0.05</v>
      </c>
      <c r="L85" s="853">
        <f>N78*K85</f>
        <v>48.734028744029345</v>
      </c>
      <c r="M85" s="854"/>
      <c r="N85" s="57"/>
    </row>
    <row r="86" spans="1:14" ht="15" thickBot="1">
      <c r="B86" s="816" t="s">
        <v>1037</v>
      </c>
      <c r="C86" s="817"/>
      <c r="D86" s="817"/>
      <c r="E86" s="817"/>
      <c r="F86" s="817"/>
      <c r="G86" s="817"/>
      <c r="H86" s="817"/>
      <c r="I86" s="817"/>
      <c r="J86" s="817"/>
      <c r="K86" s="817"/>
      <c r="L86" s="817"/>
      <c r="M86" s="818"/>
      <c r="N86" s="58">
        <f>L83+L84+L85</f>
        <v>292.40417246417604</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1267.0847473447629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22"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3" t="s">
        <v>1026</v>
      </c>
      <c r="C27" s="814"/>
      <c r="D27" s="814"/>
      <c r="E27" s="814"/>
      <c r="F27" s="814"/>
      <c r="G27" s="814"/>
      <c r="H27" s="814"/>
      <c r="I27" s="814"/>
      <c r="J27" s="814"/>
      <c r="K27" s="814"/>
      <c r="L27" s="814"/>
      <c r="M27" s="814"/>
      <c r="N27" s="815"/>
    </row>
    <row r="28" spans="1:14" ht="15" thickBot="1">
      <c r="B28" s="39"/>
      <c r="C28" s="40"/>
      <c r="D28" s="40"/>
      <c r="E28" s="40"/>
      <c r="F28" s="40"/>
      <c r="G28" s="40"/>
      <c r="H28" s="40"/>
      <c r="I28" s="40"/>
      <c r="J28" s="40"/>
      <c r="K28" s="40"/>
      <c r="L28" s="40"/>
      <c r="M28" s="40"/>
      <c r="N28" s="41"/>
    </row>
    <row r="29" spans="1:14" ht="27" thickBot="1">
      <c r="B29" s="77" t="s">
        <v>1027</v>
      </c>
      <c r="C29" s="795" t="s">
        <v>1028</v>
      </c>
      <c r="D29" s="796"/>
      <c r="E29" s="796"/>
      <c r="F29" s="796"/>
      <c r="G29" s="796"/>
      <c r="H29" s="796"/>
      <c r="I29" s="796"/>
      <c r="J29" s="78"/>
      <c r="K29" s="351" t="s">
        <v>2321</v>
      </c>
      <c r="L29" s="792" t="s">
        <v>1029</v>
      </c>
      <c r="M29" s="793"/>
      <c r="N29" s="77" t="s">
        <v>1030</v>
      </c>
    </row>
    <row r="30" spans="1:14" hidden="1">
      <c r="B30" s="77" t="s">
        <v>1027</v>
      </c>
      <c r="C30" s="795" t="s">
        <v>1028</v>
      </c>
      <c r="D30" s="796"/>
      <c r="E30" s="796"/>
      <c r="F30" s="796"/>
      <c r="G30" s="796"/>
      <c r="H30" s="796"/>
      <c r="I30" s="796"/>
      <c r="J30" s="78"/>
      <c r="K30" s="316"/>
      <c r="L30" s="792" t="s">
        <v>1029</v>
      </c>
      <c r="M30" s="793"/>
      <c r="N30" s="77" t="s">
        <v>1030</v>
      </c>
    </row>
    <row r="31" spans="1:14" ht="41.25" customHeight="1" thickBot="1">
      <c r="A31" t="s">
        <v>1929</v>
      </c>
      <c r="B31" s="113" t="s">
        <v>1251</v>
      </c>
      <c r="C31" s="992" t="s">
        <v>2302</v>
      </c>
      <c r="D31" s="993"/>
      <c r="E31" s="993"/>
      <c r="F31" s="993"/>
      <c r="G31" s="993"/>
      <c r="H31" s="993"/>
      <c r="I31" s="993"/>
      <c r="J31" s="993"/>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373</v>
      </c>
      <c r="B36" s="865" t="str">
        <f>VLOOKUP(A36,EQUIPOS!A6:D154,3,FALSE)</f>
        <v>Volqueta 6 m3</v>
      </c>
      <c r="C36" s="866"/>
      <c r="D36" s="866"/>
      <c r="E36" s="866"/>
      <c r="F36" s="866"/>
      <c r="G36" s="866"/>
      <c r="H36" s="867"/>
      <c r="I36" s="276"/>
      <c r="J36" s="277"/>
      <c r="K36" s="278">
        <f>VLOOKUP(A36,EQUIPOS!A6:D161,4,FALSE)</f>
        <v>78949.126565327533</v>
      </c>
      <c r="L36" s="279"/>
      <c r="M36" s="292">
        <v>66</v>
      </c>
      <c r="N36" s="281">
        <f>K36/M36</f>
        <v>1196.1988873534474</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105">
        <f>SUM(N36:N42)</f>
        <v>1196.1988873534474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6"/>
      <c r="M64" s="987"/>
      <c r="N64" s="494"/>
    </row>
    <row r="65" spans="2:15" ht="1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8"/>
      <c r="C75" s="989"/>
      <c r="D75" s="989"/>
      <c r="E75" s="989"/>
      <c r="F75" s="989"/>
      <c r="G75" s="989"/>
      <c r="H75" s="989"/>
      <c r="I75" s="175"/>
      <c r="J75" s="175"/>
      <c r="K75" s="175"/>
      <c r="L75" s="990"/>
      <c r="M75" s="991"/>
      <c r="N75" s="51"/>
    </row>
    <row r="76" spans="2:15" ht="15" thickBot="1">
      <c r="B76" s="816" t="s">
        <v>1037</v>
      </c>
      <c r="C76" s="817"/>
      <c r="D76" s="817"/>
      <c r="E76" s="817"/>
      <c r="F76" s="817"/>
      <c r="G76" s="817"/>
      <c r="H76" s="817"/>
      <c r="I76" s="817"/>
      <c r="J76" s="817"/>
      <c r="K76" s="817"/>
      <c r="L76" s="817"/>
      <c r="M76" s="818"/>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1196.1988873534474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239.23977747068949</v>
      </c>
      <c r="M83" s="852"/>
      <c r="N83" s="57"/>
    </row>
    <row r="84" spans="1:14">
      <c r="B84" s="95" t="s">
        <v>1057</v>
      </c>
      <c r="C84" s="96"/>
      <c r="D84" s="96"/>
      <c r="E84" s="96"/>
      <c r="F84" s="96"/>
      <c r="G84" s="96"/>
      <c r="H84" s="96"/>
      <c r="I84" s="93"/>
      <c r="J84" s="94"/>
      <c r="K84" s="313">
        <v>0.05</v>
      </c>
      <c r="L84" s="851">
        <f>N78*K84</f>
        <v>59.809944367672372</v>
      </c>
      <c r="M84" s="852"/>
      <c r="N84" s="57"/>
    </row>
    <row r="85" spans="1:14" ht="15" thickBot="1">
      <c r="B85" s="97" t="s">
        <v>1058</v>
      </c>
      <c r="C85" s="98"/>
      <c r="D85" s="98"/>
      <c r="E85" s="98"/>
      <c r="F85" s="98"/>
      <c r="G85" s="98"/>
      <c r="H85" s="98"/>
      <c r="I85" s="99"/>
      <c r="J85" s="100"/>
      <c r="K85" s="314">
        <v>0.05</v>
      </c>
      <c r="L85" s="853">
        <f>N78*K85</f>
        <v>59.809944367672372</v>
      </c>
      <c r="M85" s="854"/>
      <c r="N85" s="57"/>
    </row>
    <row r="86" spans="1:14" ht="15" thickBot="1">
      <c r="B86" s="816" t="s">
        <v>1037</v>
      </c>
      <c r="C86" s="817"/>
      <c r="D86" s="817"/>
      <c r="E86" s="817"/>
      <c r="F86" s="817"/>
      <c r="G86" s="817"/>
      <c r="H86" s="817"/>
      <c r="I86" s="817"/>
      <c r="J86" s="817"/>
      <c r="K86" s="817"/>
      <c r="L86" s="817"/>
      <c r="M86" s="818"/>
      <c r="N86" s="58">
        <f>L83+L84+L85</f>
        <v>358.85966620603421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1555.0585535594817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7" t="s">
        <v>2311</v>
      </c>
      <c r="C10" s="908"/>
      <c r="D10" s="908"/>
      <c r="E10" s="908"/>
      <c r="F10" s="397" t="s">
        <v>2312</v>
      </c>
      <c r="G10" s="392"/>
      <c r="H10" s="398"/>
      <c r="I10" s="909" t="s">
        <v>2313</v>
      </c>
      <c r="J10" s="909"/>
      <c r="K10" s="399" t="s">
        <v>2312</v>
      </c>
      <c r="L10" s="395"/>
      <c r="M10" s="395"/>
      <c r="N10" s="396"/>
    </row>
    <row r="11" spans="2:14">
      <c r="B11" s="370" t="s">
        <v>1023</v>
      </c>
      <c r="C11" s="371"/>
      <c r="D11" s="794"/>
      <c r="E11" s="7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1"/>
      <c r="M12" s="811"/>
      <c r="N12" s="812"/>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09" t="s">
        <v>2328</v>
      </c>
      <c r="G25" s="809"/>
      <c r="H25" s="80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4" t="s">
        <v>1026</v>
      </c>
      <c r="C27" s="995"/>
      <c r="D27" s="995"/>
      <c r="E27" s="995"/>
      <c r="F27" s="995"/>
      <c r="G27" s="995"/>
      <c r="H27" s="995"/>
      <c r="I27" s="995"/>
      <c r="J27" s="995"/>
      <c r="K27" s="995"/>
      <c r="L27" s="995"/>
      <c r="M27" s="995"/>
      <c r="N27" s="996"/>
    </row>
    <row r="28" spans="1:14" ht="15" thickBot="1">
      <c r="B28" s="39"/>
      <c r="C28" s="40"/>
      <c r="D28" s="40"/>
      <c r="E28" s="40"/>
      <c r="F28" s="40"/>
      <c r="G28" s="40"/>
      <c r="H28" s="40"/>
      <c r="I28" s="40"/>
      <c r="J28" s="40"/>
      <c r="K28" s="40"/>
      <c r="L28" s="40"/>
      <c r="M28" s="40"/>
      <c r="N28" s="41"/>
    </row>
    <row r="29" spans="1:14" ht="27" thickBot="1">
      <c r="B29" s="77" t="s">
        <v>1027</v>
      </c>
      <c r="C29" s="999" t="s">
        <v>1028</v>
      </c>
      <c r="D29" s="1000"/>
      <c r="E29" s="1000"/>
      <c r="F29" s="1000"/>
      <c r="G29" s="1000"/>
      <c r="H29" s="1000"/>
      <c r="I29" s="1000"/>
      <c r="J29" s="78"/>
      <c r="K29" s="351" t="s">
        <v>2321</v>
      </c>
      <c r="L29" s="997" t="s">
        <v>1029</v>
      </c>
      <c r="M29" s="998"/>
      <c r="N29" s="77" t="s">
        <v>1030</v>
      </c>
    </row>
    <row r="30" spans="1:14" hidden="1">
      <c r="B30" s="77" t="s">
        <v>1027</v>
      </c>
      <c r="C30" s="795" t="s">
        <v>1028</v>
      </c>
      <c r="D30" s="796"/>
      <c r="E30" s="796"/>
      <c r="F30" s="796"/>
      <c r="G30" s="796"/>
      <c r="H30" s="796"/>
      <c r="I30" s="796"/>
      <c r="J30" s="78"/>
      <c r="K30" s="316"/>
      <c r="L30" s="792" t="s">
        <v>1029</v>
      </c>
      <c r="M30" s="793"/>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6" t="s">
        <v>1028</v>
      </c>
      <c r="C35" s="887"/>
      <c r="D35" s="887"/>
      <c r="E35" s="887"/>
      <c r="F35" s="887"/>
      <c r="G35" s="887"/>
      <c r="H35" s="888"/>
      <c r="I35" s="889" t="s">
        <v>1032</v>
      </c>
      <c r="J35" s="890"/>
      <c r="K35" s="75" t="s">
        <v>1033</v>
      </c>
      <c r="L35" s="891" t="s">
        <v>1034</v>
      </c>
      <c r="M35" s="888"/>
      <c r="N35" s="76" t="s">
        <v>1035</v>
      </c>
    </row>
    <row r="36" spans="1:14">
      <c r="A36" t="s">
        <v>373</v>
      </c>
      <c r="B36" s="865" t="str">
        <f>VLOOKUP(A36,EQUIPOS!A6:D154,3,FALSE)</f>
        <v>Volqueta 6 m3</v>
      </c>
      <c r="C36" s="866"/>
      <c r="D36" s="866"/>
      <c r="E36" s="866"/>
      <c r="F36" s="866"/>
      <c r="G36" s="866"/>
      <c r="H36" s="867"/>
      <c r="I36" s="276"/>
      <c r="J36" s="277"/>
      <c r="K36" s="278">
        <f>VLOOKUP(A36,EQUIPOS!A6:D161,4,FALSE)</f>
        <v>78949.126565327533</v>
      </c>
      <c r="L36" s="279"/>
      <c r="M36" s="292">
        <v>66</v>
      </c>
      <c r="N36" s="281">
        <f>K36/M36</f>
        <v>1196.1988873534474</v>
      </c>
    </row>
    <row r="37" spans="1:14">
      <c r="B37" s="865"/>
      <c r="C37" s="866"/>
      <c r="D37" s="866"/>
      <c r="E37" s="866"/>
      <c r="F37" s="866"/>
      <c r="G37" s="866"/>
      <c r="H37" s="867"/>
      <c r="I37" s="276"/>
      <c r="J37" s="277"/>
      <c r="K37" s="278"/>
      <c r="L37" s="279"/>
      <c r="M37" s="280"/>
      <c r="N37" s="281"/>
    </row>
    <row r="38" spans="1:14">
      <c r="B38" s="865"/>
      <c r="C38" s="866"/>
      <c r="D38" s="866"/>
      <c r="E38" s="866"/>
      <c r="F38" s="866"/>
      <c r="G38" s="866"/>
      <c r="H38" s="867"/>
      <c r="I38" s="276"/>
      <c r="J38" s="277"/>
      <c r="K38" s="278"/>
      <c r="L38" s="279"/>
      <c r="M38" s="280"/>
      <c r="N38" s="282"/>
    </row>
    <row r="39" spans="1:14">
      <c r="B39" s="865"/>
      <c r="C39" s="866"/>
      <c r="D39" s="866"/>
      <c r="E39" s="866"/>
      <c r="F39" s="866"/>
      <c r="G39" s="866"/>
      <c r="H39" s="867"/>
      <c r="I39" s="868"/>
      <c r="J39" s="869"/>
      <c r="K39" s="283"/>
      <c r="L39" s="870"/>
      <c r="M39" s="871"/>
      <c r="N39" s="284"/>
    </row>
    <row r="40" spans="1:14">
      <c r="B40" s="865"/>
      <c r="C40" s="866"/>
      <c r="D40" s="866"/>
      <c r="E40" s="872"/>
      <c r="F40" s="866"/>
      <c r="G40" s="866"/>
      <c r="H40" s="867"/>
      <c r="I40" s="42"/>
      <c r="J40" s="43"/>
      <c r="K40" s="283"/>
      <c r="L40" s="285"/>
      <c r="M40" s="286"/>
      <c r="N40" s="287"/>
    </row>
    <row r="41" spans="1:14">
      <c r="B41" s="873"/>
      <c r="C41" s="874"/>
      <c r="D41" s="874"/>
      <c r="E41" s="44"/>
      <c r="F41" s="45"/>
      <c r="G41" s="45"/>
      <c r="H41" s="46"/>
      <c r="I41" s="42"/>
      <c r="J41" s="43"/>
      <c r="K41" s="288"/>
      <c r="L41" s="285"/>
      <c r="M41" s="286"/>
      <c r="N41" s="353"/>
    </row>
    <row r="42" spans="1:14" ht="15" thickBot="1">
      <c r="B42" s="865"/>
      <c r="C42" s="866"/>
      <c r="D42" s="866"/>
      <c r="E42" s="866"/>
      <c r="F42" s="866"/>
      <c r="G42" s="866"/>
      <c r="H42" s="867"/>
      <c r="I42" s="875"/>
      <c r="J42" s="876"/>
      <c r="K42" s="47"/>
      <c r="L42" s="877"/>
      <c r="M42" s="878"/>
      <c r="N42" s="111"/>
    </row>
    <row r="43" spans="1:14" ht="15" thickBot="1">
      <c r="B43" s="816" t="s">
        <v>1037</v>
      </c>
      <c r="C43" s="817"/>
      <c r="D43" s="817"/>
      <c r="E43" s="817"/>
      <c r="F43" s="817"/>
      <c r="G43" s="817"/>
      <c r="H43" s="817"/>
      <c r="I43" s="817"/>
      <c r="J43" s="817"/>
      <c r="K43" s="817"/>
      <c r="L43" s="817"/>
      <c r="M43" s="818"/>
      <c r="N43" s="105">
        <f>SUM(N36:N42)</f>
        <v>1196.1988873534474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1" t="s">
        <v>1028</v>
      </c>
      <c r="C47" s="862"/>
      <c r="D47" s="862"/>
      <c r="E47" s="862"/>
      <c r="F47" s="862"/>
      <c r="G47" s="862"/>
      <c r="H47" s="862"/>
      <c r="I47" s="896"/>
      <c r="J47" s="324" t="s">
        <v>1029</v>
      </c>
      <c r="K47" s="91" t="s">
        <v>1030</v>
      </c>
      <c r="L47" s="897" t="s">
        <v>1039</v>
      </c>
      <c r="M47" s="89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8"/>
      <c r="C53" s="899"/>
      <c r="D53" s="899"/>
      <c r="E53" s="899"/>
      <c r="F53" s="899"/>
      <c r="G53" s="899"/>
      <c r="H53" s="899"/>
      <c r="I53" s="869"/>
      <c r="J53" s="48"/>
      <c r="K53" s="50"/>
      <c r="L53" s="900"/>
      <c r="M53" s="901"/>
      <c r="N53" s="51"/>
    </row>
    <row r="54" spans="2:14" ht="1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2" t="s">
        <v>1045</v>
      </c>
      <c r="M58" s="881"/>
      <c r="N58" s="82" t="s">
        <v>1035</v>
      </c>
    </row>
    <row r="59" spans="2:14">
      <c r="B59" s="52"/>
      <c r="C59" s="326"/>
      <c r="D59" s="326"/>
      <c r="E59" s="326"/>
      <c r="F59" s="326"/>
      <c r="G59" s="326"/>
      <c r="H59" s="320"/>
      <c r="I59" s="288"/>
      <c r="J59" s="295"/>
      <c r="K59" s="288"/>
      <c r="L59" s="903"/>
      <c r="M59" s="904"/>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6"/>
      <c r="M64" s="987"/>
      <c r="N64" s="494"/>
    </row>
    <row r="65" spans="2:15" ht="1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5" t="s">
        <v>1047</v>
      </c>
      <c r="C69" s="856"/>
      <c r="D69" s="856"/>
      <c r="E69" s="856"/>
      <c r="F69" s="856"/>
      <c r="G69" s="856"/>
      <c r="H69" s="856"/>
      <c r="I69" s="79" t="s">
        <v>1048</v>
      </c>
      <c r="J69" s="81" t="s">
        <v>1494</v>
      </c>
      <c r="K69" s="80" t="s">
        <v>1050</v>
      </c>
      <c r="L69" s="857" t="s">
        <v>1034</v>
      </c>
      <c r="M69" s="858"/>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8"/>
      <c r="C75" s="989"/>
      <c r="D75" s="989"/>
      <c r="E75" s="989"/>
      <c r="F75" s="989"/>
      <c r="G75" s="989"/>
      <c r="H75" s="989"/>
      <c r="I75" s="175"/>
      <c r="J75" s="175"/>
      <c r="K75" s="175"/>
      <c r="L75" s="990"/>
      <c r="M75" s="991"/>
      <c r="N75" s="51"/>
    </row>
    <row r="76" spans="2:15" ht="15" thickBot="1">
      <c r="B76" s="816" t="s">
        <v>1037</v>
      </c>
      <c r="C76" s="817"/>
      <c r="D76" s="817"/>
      <c r="E76" s="817"/>
      <c r="F76" s="817"/>
      <c r="G76" s="817"/>
      <c r="H76" s="817"/>
      <c r="I76" s="817"/>
      <c r="J76" s="817"/>
      <c r="K76" s="817"/>
      <c r="L76" s="817"/>
      <c r="M76" s="818"/>
      <c r="N76" s="310"/>
    </row>
    <row r="77" spans="2:15" ht="15" thickBot="1">
      <c r="B77" s="39"/>
      <c r="C77" s="40"/>
      <c r="D77" s="40"/>
      <c r="E77" s="40"/>
      <c r="F77" s="40"/>
      <c r="G77" s="40"/>
      <c r="H77" s="40"/>
      <c r="I77" s="40"/>
      <c r="J77" s="40"/>
      <c r="K77" s="40"/>
      <c r="L77" s="40"/>
      <c r="M77" s="40"/>
      <c r="N77" s="41"/>
    </row>
    <row r="78" spans="2:15" ht="15" thickBot="1">
      <c r="B78" s="816" t="s">
        <v>1051</v>
      </c>
      <c r="C78" s="817"/>
      <c r="D78" s="817"/>
      <c r="E78" s="817"/>
      <c r="F78" s="817"/>
      <c r="G78" s="817"/>
      <c r="H78" s="817"/>
      <c r="I78" s="817"/>
      <c r="J78" s="817"/>
      <c r="K78" s="817"/>
      <c r="L78" s="817"/>
      <c r="M78" s="818"/>
      <c r="N78" s="105">
        <f>N43+N54+N65+N76</f>
        <v>1196.1988873534474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1" t="s">
        <v>1053</v>
      </c>
      <c r="C82" s="862"/>
      <c r="D82" s="862"/>
      <c r="E82" s="862"/>
      <c r="F82" s="862"/>
      <c r="G82" s="862"/>
      <c r="H82" s="862"/>
      <c r="I82" s="323"/>
      <c r="J82" s="343"/>
      <c r="K82" s="311" t="s">
        <v>1054</v>
      </c>
      <c r="L82" s="863" t="s">
        <v>1055</v>
      </c>
      <c r="M82" s="864"/>
      <c r="N82" s="312"/>
    </row>
    <row r="83" spans="1:14">
      <c r="B83" s="849" t="s">
        <v>1056</v>
      </c>
      <c r="C83" s="850"/>
      <c r="D83" s="850"/>
      <c r="E83" s="850"/>
      <c r="F83" s="850"/>
      <c r="G83" s="850"/>
      <c r="H83" s="850"/>
      <c r="I83" s="93"/>
      <c r="J83" s="94"/>
      <c r="K83" s="313">
        <v>0.2</v>
      </c>
      <c r="L83" s="851">
        <f>N78*K83</f>
        <v>239.23977747068949</v>
      </c>
      <c r="M83" s="852"/>
      <c r="N83" s="57"/>
    </row>
    <row r="84" spans="1:14">
      <c r="B84" s="95" t="s">
        <v>1057</v>
      </c>
      <c r="C84" s="96"/>
      <c r="D84" s="96"/>
      <c r="E84" s="96"/>
      <c r="F84" s="96"/>
      <c r="G84" s="96"/>
      <c r="H84" s="96"/>
      <c r="I84" s="93"/>
      <c r="J84" s="94"/>
      <c r="K84" s="313">
        <v>0.05</v>
      </c>
      <c r="L84" s="851">
        <f>N78*K84</f>
        <v>59.809944367672372</v>
      </c>
      <c r="M84" s="852"/>
      <c r="N84" s="57"/>
    </row>
    <row r="85" spans="1:14" ht="15" thickBot="1">
      <c r="B85" s="97" t="s">
        <v>1058</v>
      </c>
      <c r="C85" s="98"/>
      <c r="D85" s="98"/>
      <c r="E85" s="98"/>
      <c r="F85" s="98"/>
      <c r="G85" s="98"/>
      <c r="H85" s="98"/>
      <c r="I85" s="99"/>
      <c r="J85" s="100"/>
      <c r="K85" s="314">
        <v>0.05</v>
      </c>
      <c r="L85" s="853">
        <f>N78*K85</f>
        <v>59.809944367672372</v>
      </c>
      <c r="M85" s="854"/>
      <c r="N85" s="57"/>
    </row>
    <row r="86" spans="1:14" ht="15" thickBot="1">
      <c r="B86" s="816" t="s">
        <v>1037</v>
      </c>
      <c r="C86" s="817"/>
      <c r="D86" s="817"/>
      <c r="E86" s="817"/>
      <c r="F86" s="817"/>
      <c r="G86" s="817"/>
      <c r="H86" s="817"/>
      <c r="I86" s="817"/>
      <c r="J86" s="817"/>
      <c r="K86" s="817"/>
      <c r="L86" s="817"/>
      <c r="M86" s="818"/>
      <c r="N86" s="58">
        <f>L83+L84+L85</f>
        <v>358.85966620603421</v>
      </c>
    </row>
    <row r="87" spans="1:14" ht="15" thickBot="1">
      <c r="B87" s="39"/>
      <c r="C87" s="40"/>
      <c r="D87" s="40"/>
      <c r="E87" s="40"/>
      <c r="F87" s="40"/>
      <c r="G87" s="40"/>
      <c r="H87" s="40"/>
      <c r="I87" s="40"/>
      <c r="J87" s="40"/>
      <c r="K87" s="40"/>
      <c r="L87" s="40"/>
      <c r="M87" s="40"/>
      <c r="N87" s="41"/>
    </row>
    <row r="88" spans="1:14" ht="15" thickBot="1">
      <c r="A88" t="s">
        <v>2122</v>
      </c>
      <c r="B88" s="816" t="s">
        <v>1059</v>
      </c>
      <c r="C88" s="817"/>
      <c r="D88" s="817"/>
      <c r="E88" s="817"/>
      <c r="F88" s="817"/>
      <c r="G88" s="817"/>
      <c r="H88" s="817"/>
      <c r="I88" s="817"/>
      <c r="J88" s="817"/>
      <c r="K88" s="817"/>
      <c r="L88" s="817"/>
      <c r="M88" s="818"/>
      <c r="N88" s="196">
        <f>N78+N86</f>
        <v>1555.0585535594817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0" t="s">
        <v>2324</v>
      </c>
      <c r="C105" s="961"/>
      <c r="D105" s="961"/>
      <c r="E105" s="961"/>
      <c r="F105" s="961"/>
      <c r="G105" s="961"/>
      <c r="H105" s="961"/>
      <c r="I105" s="961"/>
      <c r="J105" s="961"/>
      <c r="K105" s="961"/>
      <c r="L105" s="961"/>
      <c r="M105" s="961"/>
      <c r="N105" s="962"/>
    </row>
    <row r="106" spans="2:14" ht="15" customHeight="1">
      <c r="B106" s="960"/>
      <c r="C106" s="961"/>
      <c r="D106" s="961"/>
      <c r="E106" s="961"/>
      <c r="F106" s="961"/>
      <c r="G106" s="961"/>
      <c r="H106" s="961"/>
      <c r="I106" s="961"/>
      <c r="J106" s="961"/>
      <c r="K106" s="961"/>
      <c r="L106" s="961"/>
      <c r="M106" s="961"/>
      <c r="N106" s="962"/>
    </row>
    <row r="107" spans="2:14" ht="30" customHeight="1">
      <c r="B107" s="963" t="s">
        <v>2325</v>
      </c>
      <c r="C107" s="964"/>
      <c r="D107" s="964"/>
      <c r="E107" s="964"/>
      <c r="F107" s="964"/>
      <c r="G107" s="964"/>
      <c r="H107" s="964"/>
      <c r="I107" s="964"/>
      <c r="J107" s="964"/>
      <c r="K107" s="964"/>
      <c r="L107" s="964"/>
      <c r="M107" s="964"/>
      <c r="N107" s="965"/>
    </row>
    <row r="108" spans="2:14">
      <c r="B108" s="963"/>
      <c r="C108" s="964"/>
      <c r="D108" s="964"/>
      <c r="E108" s="964"/>
      <c r="F108" s="964"/>
      <c r="G108" s="964"/>
      <c r="H108" s="964"/>
      <c r="I108" s="964"/>
      <c r="J108" s="964"/>
      <c r="K108" s="964"/>
      <c r="L108" s="964"/>
      <c r="M108" s="964"/>
      <c r="N108" s="965"/>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6"/>
      <c r="K118" s="966"/>
      <c r="L118" s="966"/>
      <c r="M118" s="966"/>
      <c r="N118" s="967"/>
    </row>
    <row r="119" spans="2:14" ht="15" thickBot="1">
      <c r="B119" s="428" t="s">
        <v>2327</v>
      </c>
      <c r="C119" s="429"/>
      <c r="D119" s="429"/>
      <c r="E119" s="268"/>
      <c r="F119" s="268"/>
      <c r="G119" s="268"/>
      <c r="H119" s="268"/>
      <c r="I119" s="268"/>
      <c r="J119" s="968"/>
      <c r="K119" s="968"/>
      <c r="L119" s="968"/>
      <c r="M119" s="968"/>
      <c r="N119" s="969"/>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2019-06-28T15:52:54Z</dcterms:modified>
</cp:coreProperties>
</file>