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178C9640-C4D0-4109-A287-2AE42791941F}" xr6:coauthVersionLast="40" xr6:coauthVersionMax="40" xr10:uidLastSave="{00000000-0000-0000-0000-000000000000}"/>
  <bookViews>
    <workbookView xWindow="0" yWindow="0" windowWidth="16296" windowHeight="5556"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J58" i="244"/>
  <c r="B58" i="244"/>
  <c r="B57" i="244"/>
  <c r="K44" i="244"/>
  <c r="B44" i="244"/>
  <c r="N58" i="244" l="1"/>
  <c r="P58" i="244"/>
  <c r="N44" i="244"/>
  <c r="P44" i="244"/>
  <c r="K79" i="244"/>
  <c r="N79" i="244" l="1"/>
  <c r="I79" i="244"/>
  <c r="P79" i="244" s="1"/>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J57" i="244"/>
  <c r="M56" i="244"/>
  <c r="J56" i="244"/>
  <c r="B56" i="244"/>
  <c r="M55" i="244"/>
  <c r="J55" i="244"/>
  <c r="B55" i="244"/>
  <c r="M54" i="244"/>
  <c r="J54" i="244"/>
  <c r="B54" i="244"/>
  <c r="M53" i="244"/>
  <c r="J53" i="244"/>
  <c r="B53" i="244"/>
  <c r="M52" i="244"/>
  <c r="J52" i="244"/>
  <c r="B52" i="244"/>
  <c r="K43" i="244"/>
  <c r="B43" i="244"/>
  <c r="K42" i="244"/>
  <c r="B42" i="244"/>
  <c r="K41" i="244"/>
  <c r="B41" i="244"/>
  <c r="K40" i="244"/>
  <c r="B40" i="244"/>
  <c r="K39" i="244"/>
  <c r="B39" i="244"/>
  <c r="K38" i="244"/>
  <c r="B38" i="244"/>
  <c r="K37" i="244"/>
  <c r="B37" i="244"/>
  <c r="K36" i="244"/>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B38" i="227"/>
  <c r="K37" i="227"/>
  <c r="B37" i="227"/>
  <c r="K36" i="227"/>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J53" i="217"/>
  <c r="B53" i="217"/>
  <c r="K40" i="217"/>
  <c r="B40" i="217"/>
  <c r="K39" i="217"/>
  <c r="B39" i="217"/>
  <c r="K38" i="217"/>
  <c r="B38" i="217"/>
  <c r="K37" i="217"/>
  <c r="B37" i="217"/>
  <c r="K36" i="217"/>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B70" i="142"/>
  <c r="K69" i="142"/>
  <c r="B69" i="142"/>
  <c r="K58" i="142"/>
  <c r="B58" i="142"/>
  <c r="M49" i="142"/>
  <c r="J49" i="142"/>
  <c r="B49" i="142"/>
  <c r="M48" i="142"/>
  <c r="J48" i="142"/>
  <c r="B48" i="142"/>
  <c r="K37" i="142"/>
  <c r="B37" i="142"/>
  <c r="K36" i="142"/>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J50" i="138"/>
  <c r="B50" i="138"/>
  <c r="M49" i="138"/>
  <c r="J49" i="138"/>
  <c r="B49" i="138"/>
  <c r="M48" i="138"/>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J48" i="127"/>
  <c r="B48" i="127"/>
  <c r="K37" i="127"/>
  <c r="B37" i="127"/>
  <c r="K36" i="127"/>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J49" i="98"/>
  <c r="B49" i="98"/>
  <c r="M48" i="98"/>
  <c r="J48" i="98"/>
  <c r="B48" i="98"/>
  <c r="K38" i="98"/>
  <c r="B38" i="98"/>
  <c r="K37" i="98"/>
  <c r="B37" i="98"/>
  <c r="K36" i="98"/>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J49" i="96"/>
  <c r="B49" i="96"/>
  <c r="M48" i="96"/>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J48" i="92"/>
  <c r="B48" i="92"/>
  <c r="K38" i="92"/>
  <c r="B38" i="92"/>
  <c r="K37" i="92"/>
  <c r="B37" i="92"/>
  <c r="K36" i="92"/>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J49" i="86"/>
  <c r="B49" i="86"/>
  <c r="M48" i="86"/>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83" i="279" l="1"/>
  <c r="N46" i="279" s="1"/>
  <c r="N77" i="323"/>
  <c r="N77" i="328"/>
  <c r="N41" i="328" s="1"/>
  <c r="N43" i="328" s="1"/>
  <c r="N77" i="337"/>
  <c r="N41" i="337" s="1"/>
  <c r="N75" i="302"/>
  <c r="N41" i="302" s="1"/>
  <c r="N43" i="302" s="1"/>
  <c r="N48" i="86"/>
  <c r="P48" i="86"/>
  <c r="N48" i="92"/>
  <c r="N54" i="92" s="1"/>
  <c r="O49" i="92"/>
  <c r="N49" i="96"/>
  <c r="P49" i="96"/>
  <c r="N49" i="98"/>
  <c r="P49" i="98"/>
  <c r="N49" i="138"/>
  <c r="P49" i="138"/>
  <c r="N49" i="142"/>
  <c r="P49" i="142"/>
  <c r="N54" i="244"/>
  <c r="P54" i="244"/>
  <c r="N57" i="244"/>
  <c r="P57" i="244"/>
  <c r="N48" i="96"/>
  <c r="N54" i="96" s="1"/>
  <c r="P48" i="96"/>
  <c r="N48" i="98"/>
  <c r="N54" i="98" s="1"/>
  <c r="P48" i="98"/>
  <c r="N48" i="100"/>
  <c r="N54" i="100" s="1"/>
  <c r="P48" i="100"/>
  <c r="N48" i="138"/>
  <c r="P48" i="138"/>
  <c r="N48" i="142"/>
  <c r="P48" i="142"/>
  <c r="N53" i="244"/>
  <c r="P53" i="244"/>
  <c r="N48" i="127"/>
  <c r="N54" i="127" s="1"/>
  <c r="P48" i="127"/>
  <c r="N52" i="244"/>
  <c r="P52" i="244"/>
  <c r="N56" i="244"/>
  <c r="P56" i="244"/>
  <c r="N49" i="86"/>
  <c r="N54" i="86" s="1"/>
  <c r="P49" i="86"/>
  <c r="N50" i="138"/>
  <c r="P50" i="138"/>
  <c r="N53" i="217"/>
  <c r="N58" i="217" s="1"/>
  <c r="P53" i="217"/>
  <c r="N55" i="244"/>
  <c r="P55" i="244"/>
  <c r="N37" i="98"/>
  <c r="P37" i="98"/>
  <c r="N36" i="142"/>
  <c r="P36" i="142"/>
  <c r="N36" i="217"/>
  <c r="P36" i="217"/>
  <c r="N38" i="217"/>
  <c r="P38" i="217"/>
  <c r="N40" i="217"/>
  <c r="P40" i="217"/>
  <c r="N36" i="92"/>
  <c r="P36" i="92"/>
  <c r="N38" i="92"/>
  <c r="P38" i="92"/>
  <c r="N36" i="127"/>
  <c r="P36" i="127"/>
  <c r="N36" i="227"/>
  <c r="P36" i="227"/>
  <c r="N38" i="227"/>
  <c r="P38" i="227"/>
  <c r="N36" i="244"/>
  <c r="P36" i="244"/>
  <c r="N38" i="244"/>
  <c r="P38" i="244"/>
  <c r="N40" i="244"/>
  <c r="P40" i="244"/>
  <c r="N42" i="244"/>
  <c r="P42" i="244"/>
  <c r="N36" i="98"/>
  <c r="P36" i="98"/>
  <c r="N38" i="98"/>
  <c r="P38" i="98"/>
  <c r="N37" i="142"/>
  <c r="P37" i="142"/>
  <c r="N37" i="217"/>
  <c r="P37" i="217"/>
  <c r="N39" i="217"/>
  <c r="P39" i="217"/>
  <c r="N37" i="92"/>
  <c r="P37" i="92"/>
  <c r="N37" i="127"/>
  <c r="N43" i="127" s="1"/>
  <c r="N77" i="127" s="1"/>
  <c r="P37" i="127"/>
  <c r="N37" i="227"/>
  <c r="P37" i="227"/>
  <c r="N37" i="244"/>
  <c r="P37" i="244"/>
  <c r="N39" i="244"/>
  <c r="P39" i="244"/>
  <c r="N41" i="244"/>
  <c r="P41" i="244"/>
  <c r="N43" i="244"/>
  <c r="P43" i="244"/>
  <c r="N76" i="26"/>
  <c r="N42" i="26" s="1"/>
  <c r="N79" i="50"/>
  <c r="N42" i="50" s="1"/>
  <c r="N76" i="67"/>
  <c r="N41" i="67" s="1"/>
  <c r="N76" i="68"/>
  <c r="N41" i="68" s="1"/>
  <c r="N75" i="75"/>
  <c r="N41" i="75" s="1"/>
  <c r="N43" i="75" s="1"/>
  <c r="N76" i="80"/>
  <c r="N41" i="80" s="1"/>
  <c r="N76" i="82"/>
  <c r="N41" i="82" s="1"/>
  <c r="N76" i="84"/>
  <c r="N41" i="84" s="1"/>
  <c r="N76" i="86"/>
  <c r="N41" i="86" s="1"/>
  <c r="N76" i="88"/>
  <c r="N41" i="88" s="1"/>
  <c r="N76" i="90"/>
  <c r="N41" i="90" s="1"/>
  <c r="N76" i="94"/>
  <c r="N41" i="94" s="1"/>
  <c r="N76" i="102"/>
  <c r="N41" i="102" s="1"/>
  <c r="N43" i="102" s="1"/>
  <c r="N76" i="105"/>
  <c r="N41" i="105" s="1"/>
  <c r="N76" i="108"/>
  <c r="N41" i="108" s="1"/>
  <c r="N80" i="164"/>
  <c r="N46" i="164" s="1"/>
  <c r="N83" i="165"/>
  <c r="N49" i="165" s="1"/>
  <c r="N81" i="170"/>
  <c r="N47" i="170" s="1"/>
  <c r="N81" i="176"/>
  <c r="N47" i="176" s="1"/>
  <c r="N81" i="171"/>
  <c r="N47" i="171" s="1"/>
  <c r="N81" i="178"/>
  <c r="N47" i="178" s="1"/>
  <c r="N49" i="178" s="1"/>
  <c r="N80" i="179"/>
  <c r="N46" i="179" s="1"/>
  <c r="N80" i="180"/>
  <c r="N46" i="180" s="1"/>
  <c r="N80" i="177"/>
  <c r="N46" i="177" s="1"/>
  <c r="N80" i="181"/>
  <c r="N46" i="181" s="1"/>
  <c r="N80" i="183"/>
  <c r="N46" i="183" s="1"/>
  <c r="N80" i="184"/>
  <c r="N46" i="184" s="1"/>
  <c r="N81" i="185"/>
  <c r="N47" i="185" s="1"/>
  <c r="N81" i="186"/>
  <c r="N47" i="186" s="1"/>
  <c r="N49" i="186" s="1"/>
  <c r="N80" i="188"/>
  <c r="N46" i="188" s="1"/>
  <c r="N81" i="187"/>
  <c r="N47" i="187" s="1"/>
  <c r="N76" i="231"/>
  <c r="N40" i="231" s="1"/>
  <c r="N77" i="233"/>
  <c r="N41" i="233" s="1"/>
  <c r="N76" i="243"/>
  <c r="N40" i="243" s="1"/>
  <c r="N77" i="259"/>
  <c r="N41" i="259" s="1"/>
  <c r="N81" i="267"/>
  <c r="N41" i="267" s="1"/>
  <c r="N43" i="267" s="1"/>
  <c r="N75" i="283"/>
  <c r="N41" i="283" s="1"/>
  <c r="N43" i="283" s="1"/>
  <c r="N75" i="292"/>
  <c r="N41" i="292" s="1"/>
  <c r="N43" i="292" s="1"/>
  <c r="N77" i="347"/>
  <c r="N41" i="347" s="1"/>
  <c r="N43" i="347" s="1"/>
  <c r="N76" i="63"/>
  <c r="N41" i="63" s="1"/>
  <c r="N43" i="63" s="1"/>
  <c r="N76" i="95"/>
  <c r="N41" i="95" s="1"/>
  <c r="N76" i="97"/>
  <c r="N41" i="97" s="1"/>
  <c r="N76" i="99"/>
  <c r="N41" i="99" s="1"/>
  <c r="N76" i="103"/>
  <c r="N41" i="103" s="1"/>
  <c r="N81" i="154"/>
  <c r="N47" i="154" s="1"/>
  <c r="N49" i="154" s="1"/>
  <c r="N73" i="229"/>
  <c r="N40" i="229" s="1"/>
  <c r="N77" i="258"/>
  <c r="N41" i="258" s="1"/>
  <c r="N77" i="262"/>
  <c r="N41" i="262" s="1"/>
  <c r="N78" i="270"/>
  <c r="N41" i="270" s="1"/>
  <c r="N78" i="271"/>
  <c r="N41" i="271" s="1"/>
  <c r="N75" i="286"/>
  <c r="N41" i="286" s="1"/>
  <c r="N43" i="286" s="1"/>
  <c r="N75" i="291"/>
  <c r="N41" i="291" s="1"/>
  <c r="N43" i="291" s="1"/>
  <c r="N77" i="334"/>
  <c r="N41" i="334" s="1"/>
  <c r="N43" i="334" s="1"/>
  <c r="N77" i="348"/>
  <c r="N41" i="348" s="1"/>
  <c r="N43" i="348" s="1"/>
  <c r="N77" i="354"/>
  <c r="N41" i="354" s="1"/>
  <c r="N43" i="354" s="1"/>
  <c r="N77" i="363"/>
  <c r="N41" i="363" s="1"/>
  <c r="N69" i="142"/>
  <c r="P69" i="142"/>
  <c r="N43" i="31"/>
  <c r="N70" i="142"/>
  <c r="P70" i="142"/>
  <c r="N53" i="325"/>
  <c r="N76" i="65"/>
  <c r="N41" i="65" s="1"/>
  <c r="N43" i="65" s="1"/>
  <c r="N76" i="92"/>
  <c r="N41" i="92" s="1"/>
  <c r="N76" i="96"/>
  <c r="N41" i="96" s="1"/>
  <c r="N76" i="98"/>
  <c r="N41" i="98" s="1"/>
  <c r="N76" i="101"/>
  <c r="N41" i="101" s="1"/>
  <c r="N76" i="107"/>
  <c r="N41" i="107" s="1"/>
  <c r="N75" i="133"/>
  <c r="N41" i="133" s="1"/>
  <c r="N43" i="133" s="1"/>
  <c r="N76" i="134"/>
  <c r="N41" i="134" s="1"/>
  <c r="N76" i="135"/>
  <c r="N41" i="135" s="1"/>
  <c r="N76" i="136"/>
  <c r="N41" i="136" s="1"/>
  <c r="N76" i="137"/>
  <c r="N41" i="137" s="1"/>
  <c r="N76" i="146"/>
  <c r="N41" i="146" s="1"/>
  <c r="N76" i="144"/>
  <c r="N41" i="144" s="1"/>
  <c r="N84" i="220"/>
  <c r="N46" i="220" s="1"/>
  <c r="N83" i="221"/>
  <c r="N46" i="221" s="1"/>
  <c r="N48" i="221" s="1"/>
  <c r="N72" i="227"/>
  <c r="N41" i="227" s="1"/>
  <c r="N76" i="242"/>
  <c r="N40" i="242" s="1"/>
  <c r="N42" i="242" s="1"/>
  <c r="N78" i="273"/>
  <c r="N41" i="273" s="1"/>
  <c r="N81" i="282"/>
  <c r="N44" i="282" s="1"/>
  <c r="N75" i="289"/>
  <c r="N41" i="289" s="1"/>
  <c r="N43" i="289" s="1"/>
  <c r="N75" i="293"/>
  <c r="N41" i="293" s="1"/>
  <c r="N43" i="293" s="1"/>
  <c r="N77" i="295"/>
  <c r="N41" i="295" s="1"/>
  <c r="N43" i="295" s="1"/>
  <c r="N43" i="306"/>
  <c r="N75" i="325"/>
  <c r="N41" i="325" s="1"/>
  <c r="N77" i="329"/>
  <c r="N41" i="329" s="1"/>
  <c r="N76" i="24"/>
  <c r="N42" i="24" s="1"/>
  <c r="N76" i="25"/>
  <c r="N42" i="25" s="1"/>
  <c r="N76" i="61"/>
  <c r="N42" i="61" s="1"/>
  <c r="N76" i="64"/>
  <c r="N41" i="64" s="1"/>
  <c r="N43" i="64" s="1"/>
  <c r="N75" i="72"/>
  <c r="N41" i="72" s="1"/>
  <c r="N43" i="72" s="1"/>
  <c r="N77" i="72" s="1"/>
  <c r="L84" i="72" s="1"/>
  <c r="N75" i="74"/>
  <c r="N41" i="74" s="1"/>
  <c r="N43" i="74" s="1"/>
  <c r="N77" i="74" s="1"/>
  <c r="N76" i="79"/>
  <c r="N41" i="79" s="1"/>
  <c r="N76" i="81"/>
  <c r="N41" i="81" s="1"/>
  <c r="N76" i="83"/>
  <c r="N41" i="83" s="1"/>
  <c r="N76" i="85"/>
  <c r="N41" i="85" s="1"/>
  <c r="N76" i="87"/>
  <c r="N41" i="87" s="1"/>
  <c r="N76" i="89"/>
  <c r="N41" i="89" s="1"/>
  <c r="N76" i="91"/>
  <c r="N41" i="91" s="1"/>
  <c r="N43" i="91" s="1"/>
  <c r="N76" i="100"/>
  <c r="N41" i="100" s="1"/>
  <c r="N43" i="100" s="1"/>
  <c r="N76" i="106"/>
  <c r="N41" i="106" s="1"/>
  <c r="N80" i="160"/>
  <c r="N46" i="160" s="1"/>
  <c r="N77" i="193"/>
  <c r="N43" i="193" s="1"/>
  <c r="N78" i="232"/>
  <c r="N41" i="232" s="1"/>
  <c r="N76" i="234"/>
  <c r="N40" i="234" s="1"/>
  <c r="N81" i="244"/>
  <c r="N45" i="244" s="1"/>
  <c r="N87" i="246"/>
  <c r="N45" i="246" s="1"/>
  <c r="N47" i="246" s="1"/>
  <c r="N77" i="250"/>
  <c r="N41" i="250" s="1"/>
  <c r="N77" i="254"/>
  <c r="N41" i="254" s="1"/>
  <c r="N91" i="260"/>
  <c r="N47" i="260" s="1"/>
  <c r="N81" i="266"/>
  <c r="N41" i="266" s="1"/>
  <c r="N78" i="272"/>
  <c r="N41" i="272" s="1"/>
  <c r="N81" i="280"/>
  <c r="N44" i="280" s="1"/>
  <c r="N75" i="290"/>
  <c r="N41" i="290" s="1"/>
  <c r="N43" i="290" s="1"/>
  <c r="N77" i="294"/>
  <c r="N41" i="294" s="1"/>
  <c r="N75" i="299"/>
  <c r="N41" i="299" s="1"/>
  <c r="N43" i="299" s="1"/>
  <c r="N77" i="321"/>
  <c r="N77" i="342"/>
  <c r="N41" i="342" s="1"/>
  <c r="N43" i="342" s="1"/>
  <c r="N77" i="364"/>
  <c r="N41" i="364" s="1"/>
  <c r="N77" i="365"/>
  <c r="N41" i="365" s="1"/>
  <c r="N77" i="362"/>
  <c r="N41" i="362" s="1"/>
  <c r="N61" i="221"/>
  <c r="N43" i="22"/>
  <c r="N43" i="50"/>
  <c r="N76" i="56"/>
  <c r="N42" i="56" s="1"/>
  <c r="N43" i="56" s="1"/>
  <c r="N76" i="19"/>
  <c r="N42" i="19" s="1"/>
  <c r="N43" i="29"/>
  <c r="N43" i="236"/>
  <c r="N43" i="238"/>
  <c r="N43" i="27"/>
  <c r="N43" i="30"/>
  <c r="N43" i="235"/>
  <c r="L84" i="11"/>
  <c r="L57" i="227"/>
  <c r="N57" i="227" s="1"/>
  <c r="N62" i="227" s="1"/>
  <c r="L61" i="150"/>
  <c r="L64" i="188"/>
  <c r="L58" i="75"/>
  <c r="N58" i="75" s="1"/>
  <c r="N64" i="75" s="1"/>
  <c r="L65" i="155"/>
  <c r="N65" i="155" s="1"/>
  <c r="L65" i="186"/>
  <c r="L65" i="187"/>
  <c r="N65" i="187" s="1"/>
  <c r="L65" i="154"/>
  <c r="N65" i="154" s="1"/>
  <c r="L65" i="170"/>
  <c r="N65" i="170" s="1"/>
  <c r="L64" i="160"/>
  <c r="N64" i="160" s="1"/>
  <c r="L65" i="182"/>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75" i="309"/>
  <c r="N41" i="309" s="1"/>
  <c r="N43" i="309" s="1"/>
  <c r="N77" i="312"/>
  <c r="N41" i="312" s="1"/>
  <c r="N76" i="213"/>
  <c r="N42" i="213" s="1"/>
  <c r="N44" i="213" s="1"/>
  <c r="N77" i="253"/>
  <c r="N77" i="256"/>
  <c r="N41" i="256" s="1"/>
  <c r="N43" i="256" s="1"/>
  <c r="N77" i="263"/>
  <c r="N41" i="263" s="1"/>
  <c r="N43" i="263" s="1"/>
  <c r="N77" i="265"/>
  <c r="N41" i="265" s="1"/>
  <c r="N78" i="274"/>
  <c r="N41" i="274" s="1"/>
  <c r="N43" i="274" s="1"/>
  <c r="N75" i="284"/>
  <c r="N41" i="284" s="1"/>
  <c r="N43" i="284" s="1"/>
  <c r="N75" i="301"/>
  <c r="N41" i="301" s="1"/>
  <c r="N43" i="301" s="1"/>
  <c r="N83" i="207"/>
  <c r="N46"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76" i="53"/>
  <c r="N76" i="58"/>
  <c r="N42" i="58" s="1"/>
  <c r="N43" i="58" s="1"/>
  <c r="N78" i="58" s="1"/>
  <c r="L83" i="58" s="1"/>
  <c r="N76" i="139"/>
  <c r="N41" i="139" s="1"/>
  <c r="N43" i="139" s="1"/>
  <c r="N76" i="142"/>
  <c r="N41" i="142" s="1"/>
  <c r="N76" i="148"/>
  <c r="N41" i="148" s="1"/>
  <c r="N43" i="148" s="1"/>
  <c r="N76" i="141"/>
  <c r="N41" i="141" s="1"/>
  <c r="N43" i="141" s="1"/>
  <c r="N76" i="145"/>
  <c r="N41" i="145" s="1"/>
  <c r="N43" i="145" s="1"/>
  <c r="N43" i="36"/>
  <c r="N76" i="21"/>
  <c r="N42" i="21" s="1"/>
  <c r="N43" i="21" s="1"/>
  <c r="N78"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3" i="99"/>
  <c r="N48" i="160"/>
  <c r="N76" i="18"/>
  <c r="N42" i="18" s="1"/>
  <c r="N43" i="18" s="1"/>
  <c r="N78" i="18" s="1"/>
  <c r="L84" i="18" s="1"/>
  <c r="N43" i="25"/>
  <c r="N43" i="23"/>
  <c r="I70" i="21"/>
  <c r="I71" i="21"/>
  <c r="I70" i="25"/>
  <c r="I71" i="25"/>
  <c r="N43" i="26"/>
  <c r="I70" i="41"/>
  <c r="I70" i="43"/>
  <c r="N43" i="47"/>
  <c r="N78" i="47" s="1"/>
  <c r="L84" i="47" s="1"/>
  <c r="I70" i="47"/>
  <c r="I70" i="52"/>
  <c r="I70" i="64"/>
  <c r="I71" i="64"/>
  <c r="I70" i="65"/>
  <c r="I71" i="65"/>
  <c r="N43" i="67"/>
  <c r="N78" i="67" s="1"/>
  <c r="L85" i="67" s="1"/>
  <c r="I70" i="67"/>
  <c r="I71" i="67"/>
  <c r="N43" i="68"/>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P75" i="244" s="1"/>
  <c r="I76" i="244"/>
  <c r="P76" i="244" s="1"/>
  <c r="I77" i="244"/>
  <c r="P77" i="244" s="1"/>
  <c r="I78" i="244"/>
  <c r="P78" i="244" s="1"/>
  <c r="N74" i="247"/>
  <c r="N77" i="247" s="1"/>
  <c r="N43" i="247" s="1"/>
  <c r="N45" i="247" s="1"/>
  <c r="I74" i="247"/>
  <c r="N73" i="248"/>
  <c r="I73" i="248"/>
  <c r="N74" i="248"/>
  <c r="I74" i="248"/>
  <c r="N75" i="248"/>
  <c r="I75" i="248"/>
  <c r="N76" i="248"/>
  <c r="I76" i="248"/>
  <c r="N43" i="333"/>
  <c r="N86" i="252"/>
  <c r="N45"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87"/>
  <c r="N43" i="97"/>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4"/>
  <c r="N43" i="96"/>
  <c r="I70" i="96"/>
  <c r="I71" i="96"/>
  <c r="N43" i="106"/>
  <c r="I70" i="106"/>
  <c r="I71" i="106"/>
  <c r="I70" i="107"/>
  <c r="I71" i="107"/>
  <c r="I70" i="108"/>
  <c r="I71" i="108"/>
  <c r="N43" i="134"/>
  <c r="N43" i="136"/>
  <c r="I69" i="149"/>
  <c r="I70" i="149"/>
  <c r="I70" i="148"/>
  <c r="I71" i="148"/>
  <c r="I69" i="145"/>
  <c r="I70" i="145"/>
  <c r="I69" i="144"/>
  <c r="I70" i="144"/>
  <c r="N61" i="150"/>
  <c r="I75" i="154"/>
  <c r="I76" i="154"/>
  <c r="I77" i="154"/>
  <c r="N77" i="157"/>
  <c r="N81" i="157" s="1"/>
  <c r="N47" i="157" s="1"/>
  <c r="N49" i="157" s="1"/>
  <c r="I77" i="157"/>
  <c r="N49" i="170"/>
  <c r="N49" i="171"/>
  <c r="N48" i="179"/>
  <c r="N48" i="177"/>
  <c r="N75" i="182"/>
  <c r="I75" i="182"/>
  <c r="N76" i="182"/>
  <c r="I76" i="182"/>
  <c r="N77" i="182"/>
  <c r="I77" i="182"/>
  <c r="N48" i="164"/>
  <c r="I74" i="164"/>
  <c r="I75" i="164"/>
  <c r="I76" i="164"/>
  <c r="I75" i="170"/>
  <c r="I76" i="170"/>
  <c r="I77" i="170"/>
  <c r="N65" i="182"/>
  <c r="N48" i="188"/>
  <c r="N64" i="188"/>
  <c r="I74" i="188"/>
  <c r="I75" i="188"/>
  <c r="I76" i="188"/>
  <c r="N76" i="212"/>
  <c r="N42" i="212" s="1"/>
  <c r="N44" i="212" s="1"/>
  <c r="I71" i="212"/>
  <c r="I70" i="216"/>
  <c r="I71" i="216"/>
  <c r="I78" i="220"/>
  <c r="I79" i="220"/>
  <c r="N43" i="232"/>
  <c r="N55" i="233"/>
  <c r="I71" i="233"/>
  <c r="I72" i="233"/>
  <c r="I70" i="234"/>
  <c r="I71" i="234"/>
  <c r="I71" i="236"/>
  <c r="I71" i="238"/>
  <c r="I71" i="240"/>
  <c r="N42" i="243"/>
  <c r="N59" i="243"/>
  <c r="N65" i="243" s="1"/>
  <c r="I70" i="243"/>
  <c r="I71" i="243"/>
  <c r="I72" i="243"/>
  <c r="N69" i="246"/>
  <c r="N43" i="250"/>
  <c r="N79" i="250" s="1"/>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3" i="275"/>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82"/>
  <c r="N43" i="84"/>
  <c r="N43" i="85"/>
  <c r="N43" i="88"/>
  <c r="N43" i="90"/>
  <c r="N43" i="95"/>
  <c r="N43" i="101"/>
  <c r="N43" i="103"/>
  <c r="N43" i="107"/>
  <c r="N43" i="108"/>
  <c r="N43" i="135"/>
  <c r="N43" i="209"/>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P70" i="127" s="1"/>
  <c r="I70" i="129"/>
  <c r="I70" i="208"/>
  <c r="I70" i="128"/>
  <c r="I70" i="130"/>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9" i="176"/>
  <c r="N48" i="180"/>
  <c r="N48" i="181"/>
  <c r="N48" i="183"/>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2" i="234"/>
  <c r="N41" i="239"/>
  <c r="N47" i="252"/>
  <c r="N43" i="254"/>
  <c r="N65" i="186"/>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2"/>
  <c r="N43" i="265"/>
  <c r="N43" i="266"/>
  <c r="N81" i="268"/>
  <c r="N41" i="268" s="1"/>
  <c r="N43" i="268" s="1"/>
  <c r="N43" i="271"/>
  <c r="N43" i="272"/>
  <c r="N46" i="280"/>
  <c r="N46" i="282"/>
  <c r="N53" i="286"/>
  <c r="I70" i="213"/>
  <c r="P70" i="213" s="1"/>
  <c r="I71" i="213"/>
  <c r="P71" i="213" s="1"/>
  <c r="N76" i="215"/>
  <c r="N42" i="215" s="1"/>
  <c r="N44" i="215" s="1"/>
  <c r="I71" i="215"/>
  <c r="N80" i="217"/>
  <c r="N46" i="217" s="1"/>
  <c r="I75" i="217"/>
  <c r="P75" i="217" s="1"/>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2"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43" i="312"/>
  <c r="N53" i="133"/>
  <c r="N53" i="135"/>
  <c r="N53" i="209"/>
  <c r="N50" i="228"/>
  <c r="N58" i="248"/>
  <c r="N55" i="254"/>
  <c r="N56" i="271"/>
  <c r="N56" i="273"/>
  <c r="N81" i="249"/>
  <c r="N43" i="249" s="1"/>
  <c r="N45" i="249" s="1"/>
  <c r="N64" i="249"/>
  <c r="N65" i="249"/>
  <c r="I73" i="249"/>
  <c r="I74" i="249"/>
  <c r="I75" i="249"/>
  <c r="I76" i="249"/>
  <c r="I80" i="246"/>
  <c r="I81" i="246"/>
  <c r="I83" i="246"/>
  <c r="I84" i="246"/>
  <c r="N54" i="106"/>
  <c r="N54" i="34"/>
  <c r="N54" i="37"/>
  <c r="N54" i="44"/>
  <c r="N54" i="105"/>
  <c r="N53" i="139"/>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78" i="226"/>
  <c r="L83" i="226" s="1"/>
  <c r="N78" i="225"/>
  <c r="L84" i="225" s="1"/>
  <c r="N78" i="224"/>
  <c r="L83" i="224" s="1"/>
  <c r="N62" i="220"/>
  <c r="N48" i="220"/>
  <c r="I74" i="218"/>
  <c r="I74" i="217"/>
  <c r="P74" i="217" s="1"/>
  <c r="N76" i="216"/>
  <c r="N42" i="216" s="1"/>
  <c r="N44" i="216" s="1"/>
  <c r="N78" i="216" s="1"/>
  <c r="L85" i="216" s="1"/>
  <c r="I70" i="215"/>
  <c r="I70" i="214"/>
  <c r="I70" i="212"/>
  <c r="N54" i="43"/>
  <c r="N53" i="75"/>
  <c r="N61" i="165"/>
  <c r="N54" i="243"/>
  <c r="N59" i="245"/>
  <c r="N55" i="262"/>
  <c r="N55" i="264"/>
  <c r="N55" i="329"/>
  <c r="N55" i="336"/>
  <c r="N53" i="136"/>
  <c r="N59" i="155"/>
  <c r="N54" i="38"/>
  <c r="N56" i="232"/>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L85" i="119"/>
  <c r="L83" i="119"/>
  <c r="L84" i="119"/>
  <c r="L85" i="120"/>
  <c r="L83" i="120"/>
  <c r="L84" i="120"/>
  <c r="L85" i="122"/>
  <c r="L83" i="122"/>
  <c r="L84" i="122"/>
  <c r="L85" i="126"/>
  <c r="L83" i="126"/>
  <c r="L84" i="126"/>
  <c r="N78" i="37"/>
  <c r="L85" i="37" s="1"/>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N79" i="364" s="1"/>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4" i="63"/>
  <c r="N78" i="56"/>
  <c r="L85" i="56" s="1"/>
  <c r="L83" i="51"/>
  <c r="I70" i="38"/>
  <c r="N43" i="38"/>
  <c r="L84" i="28"/>
  <c r="L83" i="28"/>
  <c r="L85" i="28"/>
  <c r="I70" i="15"/>
  <c r="L83" i="7"/>
  <c r="N76" i="12"/>
  <c r="N42" i="12" s="1"/>
  <c r="N43" i="12" s="1"/>
  <c r="I70" i="12"/>
  <c r="L83" i="65" l="1"/>
  <c r="N78" i="43"/>
  <c r="L85" i="43" s="1"/>
  <c r="L84" i="253"/>
  <c r="L85" i="51"/>
  <c r="N81" i="248"/>
  <c r="N43" i="248" s="1"/>
  <c r="N45" i="248" s="1"/>
  <c r="N81" i="50"/>
  <c r="L87" i="50" s="1"/>
  <c r="N78" i="39"/>
  <c r="L85" i="39" s="1"/>
  <c r="L84" i="65"/>
  <c r="N86" i="65" s="1"/>
  <c r="N88" i="65" s="1"/>
  <c r="D56" i="5" s="1"/>
  <c r="N43" i="98"/>
  <c r="N78" i="42"/>
  <c r="L85" i="42" s="1"/>
  <c r="L84" i="208"/>
  <c r="L83" i="289"/>
  <c r="L84" i="289"/>
  <c r="L86" i="323"/>
  <c r="N59" i="244"/>
  <c r="N80" i="275"/>
  <c r="L87" i="275" s="1"/>
  <c r="N79" i="306"/>
  <c r="L86" i="306" s="1"/>
  <c r="L84" i="67"/>
  <c r="N78" i="22"/>
  <c r="L83" i="47"/>
  <c r="N93" i="260"/>
  <c r="L98" i="260" s="1"/>
  <c r="N78" i="34"/>
  <c r="L83" i="34" s="1"/>
  <c r="N47" i="244"/>
  <c r="N43" i="227"/>
  <c r="N43" i="92"/>
  <c r="L84" i="74"/>
  <c r="L82" i="74"/>
  <c r="L83" i="74"/>
  <c r="N48" i="217"/>
  <c r="L83" i="67"/>
  <c r="N78" i="25"/>
  <c r="L85" i="25" s="1"/>
  <c r="N79" i="333"/>
  <c r="L84" i="333" s="1"/>
  <c r="N43" i="142"/>
  <c r="N53" i="138"/>
  <c r="N53" i="142"/>
  <c r="L84" i="78"/>
  <c r="L83" i="78"/>
  <c r="L86" i="356"/>
  <c r="L84" i="226"/>
  <c r="L85" i="46"/>
  <c r="L83" i="46"/>
  <c r="N78" i="38"/>
  <c r="L85" i="38" s="1"/>
  <c r="L85" i="63"/>
  <c r="L82" i="72"/>
  <c r="N79" i="363"/>
  <c r="L84" i="363" s="1"/>
  <c r="L86" i="340"/>
  <c r="L86" i="327"/>
  <c r="L84" i="303"/>
  <c r="N77" i="75"/>
  <c r="L84" i="75" s="1"/>
  <c r="N79" i="296"/>
  <c r="L84" i="340"/>
  <c r="L86" i="339"/>
  <c r="L84" i="327"/>
  <c r="L82" i="303"/>
  <c r="L84" i="123"/>
  <c r="N79" i="365"/>
  <c r="L85" i="365" s="1"/>
  <c r="L89" i="218"/>
  <c r="L85" i="356"/>
  <c r="L85" i="226"/>
  <c r="L84" i="224"/>
  <c r="N79" i="254"/>
  <c r="L84" i="254" s="1"/>
  <c r="L83" i="121"/>
  <c r="N86" i="121" s="1"/>
  <c r="N88" i="121" s="1"/>
  <c r="D111" i="5" s="1"/>
  <c r="L84" i="121"/>
  <c r="L85" i="123"/>
  <c r="L59" i="108"/>
  <c r="N59" i="108" s="1"/>
  <c r="N65" i="108" s="1"/>
  <c r="N78" i="108" s="1"/>
  <c r="L84" i="108" s="1"/>
  <c r="L59" i="107"/>
  <c r="N59" i="107" s="1"/>
  <c r="N65" i="107" s="1"/>
  <c r="L59" i="106"/>
  <c r="N59" i="106" s="1"/>
  <c r="N65" i="106" s="1"/>
  <c r="N78" i="106" s="1"/>
  <c r="L85" i="106" s="1"/>
  <c r="L59" i="98"/>
  <c r="L59" i="96"/>
  <c r="L59" i="97"/>
  <c r="N59" i="97" s="1"/>
  <c r="N65"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L59" i="99"/>
  <c r="N59" i="99" s="1"/>
  <c r="N65" i="99" s="1"/>
  <c r="N78" i="99" s="1"/>
  <c r="L85" i="99" s="1"/>
  <c r="L59" i="95"/>
  <c r="N59" i="95" s="1"/>
  <c r="N65" i="95" s="1"/>
  <c r="L59" i="94"/>
  <c r="N59" i="94" s="1"/>
  <c r="N65" i="94" s="1"/>
  <c r="L59" i="92"/>
  <c r="L59" i="287"/>
  <c r="N59" i="287" s="1"/>
  <c r="N64" i="287" s="1"/>
  <c r="L59" i="286"/>
  <c r="N59" i="286" s="1"/>
  <c r="N6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N70" i="266" s="1"/>
  <c r="N83" i="266" s="1"/>
  <c r="L59" i="215"/>
  <c r="N59" i="215" s="1"/>
  <c r="N65" i="215" s="1"/>
  <c r="N78"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L56" i="229"/>
  <c r="N56" i="229" s="1"/>
  <c r="N62" i="229" s="1"/>
  <c r="N75" i="229" s="1"/>
  <c r="L80" i="229" s="1"/>
  <c r="L63" i="217"/>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L61" i="294"/>
  <c r="N61" i="294" s="1"/>
  <c r="L64" i="267"/>
  <c r="N64" i="267" s="1"/>
  <c r="N70" i="267" s="1"/>
  <c r="N83" i="267" s="1"/>
  <c r="L88"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L64" i="172"/>
  <c r="N64" i="172" s="1"/>
  <c r="L67" i="165"/>
  <c r="N67" i="165" s="1"/>
  <c r="N72" i="165" s="1"/>
  <c r="N85" i="165" s="1"/>
  <c r="L91"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5" i="347"/>
  <c r="L88" i="219"/>
  <c r="L89" i="219"/>
  <c r="L87" i="219"/>
  <c r="L83" i="21"/>
  <c r="L85" i="21"/>
  <c r="L84" i="21"/>
  <c r="L85" i="7"/>
  <c r="N86" i="7" s="1"/>
  <c r="N88" i="7" s="1"/>
  <c r="D3" i="5" s="1"/>
  <c r="L83" i="43"/>
  <c r="L84" i="46"/>
  <c r="L86" i="50"/>
  <c r="L84" i="339"/>
  <c r="N83" i="282"/>
  <c r="L90" i="282" s="1"/>
  <c r="N79" i="256"/>
  <c r="L84" i="256" s="1"/>
  <c r="N78" i="35"/>
  <c r="N77" i="284"/>
  <c r="L84" i="284" s="1"/>
  <c r="L88" i="218"/>
  <c r="L85" i="253"/>
  <c r="N87" i="253" s="1"/>
  <c r="N89" i="253" s="1"/>
  <c r="D213" i="5" s="1"/>
  <c r="N78" i="33"/>
  <c r="L83" i="33" s="1"/>
  <c r="L84" i="64"/>
  <c r="N86" i="64" s="1"/>
  <c r="N88" i="64" s="1"/>
  <c r="D55" i="5" s="1"/>
  <c r="N78" i="53"/>
  <c r="L85" i="53" s="1"/>
  <c r="N78" i="107"/>
  <c r="L85" i="107" s="1"/>
  <c r="L84" i="348"/>
  <c r="L86" i="328"/>
  <c r="N80" i="272"/>
  <c r="L85" i="272" s="1"/>
  <c r="L85" i="32"/>
  <c r="L84" i="31"/>
  <c r="L84" i="32"/>
  <c r="N78" i="97"/>
  <c r="L84" i="97" s="1"/>
  <c r="L85" i="31"/>
  <c r="N74" i="227"/>
  <c r="L79" i="227" s="1"/>
  <c r="N79" i="261"/>
  <c r="L84" i="261" s="1"/>
  <c r="L82" i="305"/>
  <c r="L83" i="305"/>
  <c r="N79" i="295"/>
  <c r="L86" i="295" s="1"/>
  <c r="L87" i="281"/>
  <c r="N78" i="243"/>
  <c r="L83" i="243" s="1"/>
  <c r="N78" i="94"/>
  <c r="L85" i="94" s="1"/>
  <c r="L83" i="39"/>
  <c r="L85" i="128"/>
  <c r="N78" i="231"/>
  <c r="L84" i="231" s="1"/>
  <c r="L84" i="39"/>
  <c r="N79" i="332"/>
  <c r="L84" i="332" s="1"/>
  <c r="N78" i="9"/>
  <c r="L84" i="9" s="1"/>
  <c r="N80" i="273"/>
  <c r="L86" i="273" s="1"/>
  <c r="N78" i="19"/>
  <c r="L85" i="19" s="1"/>
  <c r="N79" i="334"/>
  <c r="L84" i="334" s="1"/>
  <c r="L83" i="132"/>
  <c r="L85" i="132"/>
  <c r="L84" i="127"/>
  <c r="L82" i="127"/>
  <c r="L83" i="22"/>
  <c r="L85" i="22"/>
  <c r="L84" i="22"/>
  <c r="L83" i="130"/>
  <c r="L85" i="130"/>
  <c r="L85" i="58"/>
  <c r="L84" i="58"/>
  <c r="L85" i="47"/>
  <c r="N86" i="47" s="1"/>
  <c r="N88" i="47" s="1"/>
  <c r="D39" i="5" s="1"/>
  <c r="L83" i="72"/>
  <c r="L86" i="360"/>
  <c r="L86" i="348"/>
  <c r="L85" i="131"/>
  <c r="N78" i="79"/>
  <c r="L83" i="79" s="1"/>
  <c r="N78" i="68"/>
  <c r="L84" i="130"/>
  <c r="L85" i="208"/>
  <c r="N86" i="208" s="1"/>
  <c r="N88" i="208" s="1"/>
  <c r="D119" i="5" s="1"/>
  <c r="N79" i="342"/>
  <c r="L85" i="342" s="1"/>
  <c r="N78" i="40"/>
  <c r="L84" i="40" s="1"/>
  <c r="L87" i="277"/>
  <c r="L86" i="277"/>
  <c r="L85" i="250"/>
  <c r="L84" i="250"/>
  <c r="N78" i="95"/>
  <c r="N78" i="45"/>
  <c r="L85" i="45" s="1"/>
  <c r="N78" i="36"/>
  <c r="N80" i="274"/>
  <c r="L86" i="274" s="1"/>
  <c r="N79" i="259"/>
  <c r="L84" i="259" s="1"/>
  <c r="N77" i="283"/>
  <c r="N85" i="279"/>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88" i="252"/>
  <c r="L93" i="252" s="1"/>
  <c r="L84" i="37"/>
  <c r="L84" i="43"/>
  <c r="L84" i="57"/>
  <c r="L86" i="347"/>
  <c r="L85" i="371"/>
  <c r="L86" i="343"/>
  <c r="L86" i="321"/>
  <c r="L85" i="328"/>
  <c r="L84" i="323"/>
  <c r="L86" i="250"/>
  <c r="L85" i="224"/>
  <c r="L84" i="132"/>
  <c r="L83" i="131"/>
  <c r="L83" i="127"/>
  <c r="L83" i="129"/>
  <c r="L84" i="129"/>
  <c r="L85" i="129"/>
  <c r="L84" i="52"/>
  <c r="L85" i="52"/>
  <c r="L83" i="52"/>
  <c r="N79" i="337"/>
  <c r="N83" i="280"/>
  <c r="N78" i="44"/>
  <c r="N86" i="11"/>
  <c r="N88" i="11" s="1"/>
  <c r="D319" i="5" s="1"/>
  <c r="L85" i="14"/>
  <c r="L85" i="16"/>
  <c r="L85" i="332"/>
  <c r="N83" i="248"/>
  <c r="L88" i="248" s="1"/>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7" i="315"/>
  <c r="N41" i="315" s="1"/>
  <c r="N43" i="315" s="1"/>
  <c r="N77" i="313"/>
  <c r="N41" i="313" s="1"/>
  <c r="N43" i="313" s="1"/>
  <c r="N77" i="311"/>
  <c r="N41" i="311" s="1"/>
  <c r="N43" i="311" s="1"/>
  <c r="N79" i="311" s="1"/>
  <c r="L84"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6" i="332"/>
  <c r="L84" i="322"/>
  <c r="L85" i="322"/>
  <c r="L84" i="321"/>
  <c r="L85" i="281"/>
  <c r="L83" i="225"/>
  <c r="L85" i="225"/>
  <c r="N79" i="193"/>
  <c r="L85" i="193" s="1"/>
  <c r="L84" i="216"/>
  <c r="L83" i="216"/>
  <c r="L83" i="128"/>
  <c r="L83" i="125"/>
  <c r="L84" i="125"/>
  <c r="L84" i="124"/>
  <c r="N86" i="63"/>
  <c r="N88" i="63" s="1"/>
  <c r="D54" i="5" s="1"/>
  <c r="L85" i="110"/>
  <c r="L86" i="364"/>
  <c r="L84" i="364"/>
  <c r="L85" i="364"/>
  <c r="L86" i="363"/>
  <c r="L85" i="354"/>
  <c r="L86" i="354"/>
  <c r="L84" i="354"/>
  <c r="D234" i="5"/>
  <c r="N86" i="226"/>
  <c r="N88" i="226" s="1"/>
  <c r="D187" i="5" s="1"/>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51"/>
  <c r="N88" i="51" s="1"/>
  <c r="D43" i="5" s="1"/>
  <c r="L84" i="38"/>
  <c r="N86" i="28"/>
  <c r="N88" i="28" s="1"/>
  <c r="D20" i="5" s="1"/>
  <c r="L85" i="18"/>
  <c r="L83" i="18"/>
  <c r="L85" i="15"/>
  <c r="L83" i="15"/>
  <c r="N78" i="12"/>
  <c r="L85" i="12" s="1"/>
  <c r="L88" i="50" l="1"/>
  <c r="L86" i="241"/>
  <c r="L83" i="30"/>
  <c r="L86" i="275"/>
  <c r="L85" i="306"/>
  <c r="N87" i="306" s="1"/>
  <c r="N89" i="306" s="1"/>
  <c r="D262" i="5" s="1"/>
  <c r="L85" i="333"/>
  <c r="L85" i="275"/>
  <c r="N86" i="67"/>
  <c r="N88" i="67" s="1"/>
  <c r="D58" i="5" s="1"/>
  <c r="L84" i="42"/>
  <c r="L83" i="42"/>
  <c r="N86" i="42" s="1"/>
  <c r="N88" i="42" s="1"/>
  <c r="D33" i="5" s="1"/>
  <c r="N87" i="327"/>
  <c r="N89" i="327" s="1"/>
  <c r="D281" i="5" s="1"/>
  <c r="N85" i="289"/>
  <c r="N87" i="289" s="1"/>
  <c r="D245" i="5" s="1"/>
  <c r="N83" i="244"/>
  <c r="L90" i="244" s="1"/>
  <c r="N79" i="318"/>
  <c r="L86" i="318" s="1"/>
  <c r="N69" i="172"/>
  <c r="N70" i="171"/>
  <c r="N83" i="171" s="1"/>
  <c r="L90" i="171" s="1"/>
  <c r="L84" i="25"/>
  <c r="N69" i="184"/>
  <c r="N82" i="184" s="1"/>
  <c r="L88" i="184" s="1"/>
  <c r="L83" i="25"/>
  <c r="N86" i="21"/>
  <c r="N88" i="21" s="1"/>
  <c r="D13" i="5" s="1"/>
  <c r="L100" i="260"/>
  <c r="N86" i="123"/>
  <c r="N88" i="123" s="1"/>
  <c r="D114" i="5" s="1"/>
  <c r="L84" i="306"/>
  <c r="L83" i="24"/>
  <c r="N79" i="315"/>
  <c r="L84" i="315" s="1"/>
  <c r="L82" i="284"/>
  <c r="N79" i="314"/>
  <c r="N77" i="287"/>
  <c r="L84" i="287" s="1"/>
  <c r="L84" i="298"/>
  <c r="N82" i="174"/>
  <c r="L89" i="174" s="1"/>
  <c r="N85" i="78"/>
  <c r="N87" i="78" s="1"/>
  <c r="D69" i="5" s="1"/>
  <c r="N86" i="58"/>
  <c r="N88" i="58" s="1"/>
  <c r="D49" i="5" s="1"/>
  <c r="N87" i="323"/>
  <c r="N89" i="323" s="1"/>
  <c r="D279" i="5" s="1"/>
  <c r="L83" i="286"/>
  <c r="N87" i="339"/>
  <c r="N89" i="339" s="1"/>
  <c r="D292" i="5" s="1"/>
  <c r="L86" i="251"/>
  <c r="N87" i="328"/>
  <c r="N89" i="328" s="1"/>
  <c r="D282" i="5" s="1"/>
  <c r="L85" i="363"/>
  <c r="N86" i="224"/>
  <c r="N88" i="224" s="1"/>
  <c r="D185" i="5" s="1"/>
  <c r="L84" i="34"/>
  <c r="N86" i="34" s="1"/>
  <c r="N88" i="34" s="1"/>
  <c r="D26" i="5" s="1"/>
  <c r="N87" i="356"/>
  <c r="N89" i="356" s="1"/>
  <c r="D308" i="5" s="1"/>
  <c r="N85" i="74"/>
  <c r="N87" i="74" s="1"/>
  <c r="D65" i="5" s="1"/>
  <c r="N87" i="371"/>
  <c r="N89" i="371" s="1"/>
  <c r="D293" i="5" s="1"/>
  <c r="L88" i="282"/>
  <c r="L83" i="302"/>
  <c r="L87" i="274"/>
  <c r="L85" i="254"/>
  <c r="L89" i="282"/>
  <c r="L82" i="75"/>
  <c r="L92" i="221"/>
  <c r="L91" i="221"/>
  <c r="N86" i="43"/>
  <c r="N88" i="43" s="1"/>
  <c r="D34" i="5" s="1"/>
  <c r="L85" i="336"/>
  <c r="L99" i="260"/>
  <c r="N101" i="260" s="1"/>
  <c r="N103" i="260" s="1"/>
  <c r="D219" i="5" s="1"/>
  <c r="N88" i="275"/>
  <c r="N90" i="275" s="1"/>
  <c r="D233" i="5" s="1"/>
  <c r="L85" i="138"/>
  <c r="L84" i="30"/>
  <c r="N86" i="30" s="1"/>
  <c r="N88" i="30" s="1"/>
  <c r="D22" i="5" s="1"/>
  <c r="L84" i="27"/>
  <c r="L86" i="333"/>
  <c r="N58" i="142"/>
  <c r="N64" i="142" s="1"/>
  <c r="N78" i="142" s="1"/>
  <c r="L83" i="142" s="1"/>
  <c r="P58" i="142"/>
  <c r="N63" i="217"/>
  <c r="N69" i="217" s="1"/>
  <c r="N82" i="217" s="1"/>
  <c r="L89" i="217" s="1"/>
  <c r="P63" i="217"/>
  <c r="N59" i="96"/>
  <c r="N65" i="96" s="1"/>
  <c r="N78" i="96" s="1"/>
  <c r="L85" i="96" s="1"/>
  <c r="P59" i="96"/>
  <c r="N59" i="98"/>
  <c r="N65" i="98" s="1"/>
  <c r="N78" i="98" s="1"/>
  <c r="L83" i="98" s="1"/>
  <c r="P59" i="98"/>
  <c r="N70" i="176"/>
  <c r="N83" i="176" s="1"/>
  <c r="L88" i="176" s="1"/>
  <c r="N69" i="180"/>
  <c r="N82" i="180" s="1"/>
  <c r="L89" i="180" s="1"/>
  <c r="N59" i="92"/>
  <c r="N65" i="92" s="1"/>
  <c r="N78" i="92" s="1"/>
  <c r="P59" i="92"/>
  <c r="N59" i="100"/>
  <c r="N65" i="100" s="1"/>
  <c r="N78" i="100" s="1"/>
  <c r="L85" i="100" s="1"/>
  <c r="P59" i="100"/>
  <c r="N87" i="340"/>
  <c r="N89" i="340" s="1"/>
  <c r="D294" i="5" s="1"/>
  <c r="N87" i="321"/>
  <c r="N89" i="321" s="1"/>
  <c r="D277" i="5" s="1"/>
  <c r="L83" i="147"/>
  <c r="L85" i="147"/>
  <c r="N79" i="316"/>
  <c r="L85" i="316" s="1"/>
  <c r="L83" i="26"/>
  <c r="N69" i="183"/>
  <c r="N82" i="183" s="1"/>
  <c r="L88" i="183" s="1"/>
  <c r="N64" i="297"/>
  <c r="N77" i="297" s="1"/>
  <c r="L82" i="297" s="1"/>
  <c r="N69" i="164"/>
  <c r="N82" i="164" s="1"/>
  <c r="L87" i="164" s="1"/>
  <c r="L85" i="105"/>
  <c r="L85" i="41"/>
  <c r="N85" i="303"/>
  <c r="N87" i="303" s="1"/>
  <c r="D259" i="5" s="1"/>
  <c r="N86" i="130"/>
  <c r="N88" i="130" s="1"/>
  <c r="D121" i="5" s="1"/>
  <c r="L87" i="232"/>
  <c r="L86" i="232"/>
  <c r="L84" i="215"/>
  <c r="L85" i="215"/>
  <c r="L83" i="38"/>
  <c r="N86" i="38" s="1"/>
  <c r="N88" i="38" s="1"/>
  <c r="D29" i="5" s="1"/>
  <c r="L85" i="69"/>
  <c r="N86" i="124"/>
  <c r="N88" i="124" s="1"/>
  <c r="D113" i="5" s="1"/>
  <c r="L83" i="75"/>
  <c r="L85" i="241"/>
  <c r="L82" i="302"/>
  <c r="L84" i="346"/>
  <c r="N83" i="155"/>
  <c r="L88" i="155" s="1"/>
  <c r="N79" i="313"/>
  <c r="L85" i="313" s="1"/>
  <c r="N79" i="317"/>
  <c r="L86" i="317" s="1"/>
  <c r="L84" i="26"/>
  <c r="L86" i="256"/>
  <c r="L83" i="59"/>
  <c r="L83" i="105"/>
  <c r="N85" i="72"/>
  <c r="N87" i="72" s="1"/>
  <c r="D63" i="5" s="1"/>
  <c r="L83" i="284"/>
  <c r="N85" i="284" s="1"/>
  <c r="N87" i="284" s="1"/>
  <c r="D241" i="5" s="1"/>
  <c r="L83" i="102"/>
  <c r="L82" i="286"/>
  <c r="L84" i="102"/>
  <c r="N90" i="218"/>
  <c r="N92" i="218" s="1"/>
  <c r="D180" i="5" s="1"/>
  <c r="N90" i="219"/>
  <c r="N92" i="219" s="1"/>
  <c r="D181" i="5" s="1"/>
  <c r="L86" i="254"/>
  <c r="N70" i="178"/>
  <c r="N83" i="178" s="1"/>
  <c r="L90" i="178" s="1"/>
  <c r="N70" i="168"/>
  <c r="N83" i="168" s="1"/>
  <c r="L90" i="168" s="1"/>
  <c r="N69" i="179"/>
  <c r="N82" i="179" s="1"/>
  <c r="L87" i="179" s="1"/>
  <c r="N69" i="177"/>
  <c r="N82" i="177" s="1"/>
  <c r="L89" i="177" s="1"/>
  <c r="N70" i="268"/>
  <c r="N83" i="268" s="1"/>
  <c r="L90" i="268" s="1"/>
  <c r="N86" i="46"/>
  <c r="N88" i="46" s="1"/>
  <c r="D38" i="5" s="1"/>
  <c r="N87" i="343"/>
  <c r="N89" i="343" s="1"/>
  <c r="D296" i="5" s="1"/>
  <c r="N86" i="131"/>
  <c r="N88" i="131" s="1"/>
  <c r="D122" i="5" s="1"/>
  <c r="L84" i="342"/>
  <c r="L84" i="103"/>
  <c r="L85" i="240"/>
  <c r="L84" i="135"/>
  <c r="L84" i="262"/>
  <c r="L86" i="262"/>
  <c r="L85" i="262"/>
  <c r="L84" i="24"/>
  <c r="N86" i="24" s="1"/>
  <c r="N88" i="24" s="1"/>
  <c r="D16" i="5" s="1"/>
  <c r="L85" i="232"/>
  <c r="L85" i="213"/>
  <c r="L84" i="147"/>
  <c r="L83" i="215"/>
  <c r="L84" i="19"/>
  <c r="L83" i="19"/>
  <c r="N79" i="239"/>
  <c r="L86" i="239" s="1"/>
  <c r="N77" i="285"/>
  <c r="L82" i="285" s="1"/>
  <c r="L84" i="365"/>
  <c r="N86" i="132"/>
  <c r="N88" i="132" s="1"/>
  <c r="D123" i="5" s="1"/>
  <c r="L86" i="240"/>
  <c r="L86" i="365"/>
  <c r="N89" i="50"/>
  <c r="N91" i="50" s="1"/>
  <c r="D42" i="5" s="1"/>
  <c r="L85" i="135"/>
  <c r="L82" i="298"/>
  <c r="L84" i="251"/>
  <c r="L85" i="27"/>
  <c r="N66" i="294"/>
  <c r="N79" i="294" s="1"/>
  <c r="L85" i="294" s="1"/>
  <c r="N70" i="157"/>
  <c r="N83" i="157" s="1"/>
  <c r="L90" i="157" s="1"/>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4" i="336"/>
  <c r="N87" i="336" s="1"/>
  <c r="N89" i="336" s="1"/>
  <c r="D290" i="5" s="1"/>
  <c r="N70" i="162"/>
  <c r="N83" i="162" s="1"/>
  <c r="L83" i="53"/>
  <c r="N86" i="37"/>
  <c r="N88" i="37" s="1"/>
  <c r="D28" i="5" s="1"/>
  <c r="L83" i="35"/>
  <c r="L84" i="35"/>
  <c r="L85" i="35"/>
  <c r="N88" i="277"/>
  <c r="N90" i="277" s="1"/>
  <c r="D235" i="5" s="1"/>
  <c r="L85" i="261"/>
  <c r="N88" i="281"/>
  <c r="N90" i="281" s="1"/>
  <c r="D238" i="5" s="1"/>
  <c r="L83" i="297"/>
  <c r="L84" i="243"/>
  <c r="N82" i="172"/>
  <c r="L88" i="172" s="1"/>
  <c r="L84" i="94"/>
  <c r="L84" i="85"/>
  <c r="L83" i="290"/>
  <c r="L89" i="244"/>
  <c r="L84" i="139"/>
  <c r="L85" i="85"/>
  <c r="L82" i="290"/>
  <c r="L85" i="295"/>
  <c r="L85" i="79"/>
  <c r="L83" i="291"/>
  <c r="L82" i="190"/>
  <c r="N83" i="182"/>
  <c r="L89" i="182" s="1"/>
  <c r="L84" i="209"/>
  <c r="L85" i="84"/>
  <c r="L85" i="265"/>
  <c r="L85" i="87"/>
  <c r="L83" i="106"/>
  <c r="L87" i="273"/>
  <c r="L84" i="312"/>
  <c r="L84" i="83"/>
  <c r="L82" i="292"/>
  <c r="L85" i="139"/>
  <c r="L82" i="299"/>
  <c r="L90" i="154"/>
  <c r="L85" i="233"/>
  <c r="L84" i="299"/>
  <c r="L84" i="295"/>
  <c r="L84" i="79"/>
  <c r="L83" i="91"/>
  <c r="L85" i="134"/>
  <c r="L84" i="291"/>
  <c r="L83" i="61"/>
  <c r="L84" i="88"/>
  <c r="L80" i="227"/>
  <c r="N79" i="150"/>
  <c r="L84" i="150" s="1"/>
  <c r="L83" i="143"/>
  <c r="L84" i="136"/>
  <c r="L84" i="265"/>
  <c r="N86" i="31"/>
  <c r="N88" i="31" s="1"/>
  <c r="D23" i="5" s="1"/>
  <c r="L84" i="91"/>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5" i="312"/>
  <c r="L85" i="83"/>
  <c r="L83" i="292"/>
  <c r="L84" i="212"/>
  <c r="L84" i="86"/>
  <c r="L85" i="97"/>
  <c r="L90" i="245"/>
  <c r="L89" i="154"/>
  <c r="L84" i="297"/>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9" i="170"/>
  <c r="L88" i="170"/>
  <c r="L92" i="165"/>
  <c r="L85" i="23"/>
  <c r="L84" i="23"/>
  <c r="L83" i="23"/>
  <c r="L92" i="279"/>
  <c r="L90" i="279"/>
  <c r="L86" i="263"/>
  <c r="L84" i="263"/>
  <c r="L84" i="36"/>
  <c r="L85" i="36"/>
  <c r="L85" i="101"/>
  <c r="L84" i="101"/>
  <c r="L83" i="101"/>
  <c r="L87" i="184"/>
  <c r="L83" i="68"/>
  <c r="L84" i="68"/>
  <c r="L85" i="68"/>
  <c r="L84" i="81"/>
  <c r="L84" i="89"/>
  <c r="L91" i="207"/>
  <c r="L83" i="134"/>
  <c r="L84" i="144"/>
  <c r="L83" i="82"/>
  <c r="L85" i="247"/>
  <c r="L84" i="61"/>
  <c r="L88" i="185"/>
  <c r="L90" i="187"/>
  <c r="L91" i="279"/>
  <c r="L85" i="346"/>
  <c r="N87" i="346" s="1"/>
  <c r="N89" i="346" s="1"/>
  <c r="D299" i="5" s="1"/>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N87" i="332"/>
  <c r="N89" i="332" s="1"/>
  <c r="D286" i="5" s="1"/>
  <c r="L85" i="44"/>
  <c r="L83" i="44"/>
  <c r="L84" i="44"/>
  <c r="L84" i="337"/>
  <c r="L86" i="337"/>
  <c r="L85" i="337"/>
  <c r="L90" i="280"/>
  <c r="L88" i="280"/>
  <c r="L89" i="280"/>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13"/>
  <c r="L84" i="330"/>
  <c r="L84" i="353"/>
  <c r="L84" i="366"/>
  <c r="L86" i="366"/>
  <c r="L84" i="307"/>
  <c r="L86" i="307"/>
  <c r="L85" i="307"/>
  <c r="L82" i="300"/>
  <c r="L84" i="300"/>
  <c r="L83" i="300"/>
  <c r="L85" i="311"/>
  <c r="L86" i="311"/>
  <c r="L85" i="315"/>
  <c r="L86" i="315"/>
  <c r="L85" i="319"/>
  <c r="L86" i="319"/>
  <c r="L86" i="352"/>
  <c r="L84" i="352"/>
  <c r="L85" i="352"/>
  <c r="N87" i="241"/>
  <c r="N89" i="241" s="1"/>
  <c r="D201" i="5" s="1"/>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3"/>
  <c r="N89" i="363" s="1"/>
  <c r="D313" i="5" s="1"/>
  <c r="N87" i="364"/>
  <c r="N89" i="364" s="1"/>
  <c r="D314" i="5" s="1"/>
  <c r="N86" i="73"/>
  <c r="N88" i="73" s="1"/>
  <c r="D64" i="5" s="1"/>
  <c r="N87" i="354"/>
  <c r="N89" i="354" s="1"/>
  <c r="D306" i="5" s="1"/>
  <c r="N86" i="15"/>
  <c r="N88" i="15" s="1"/>
  <c r="D7" i="5" s="1"/>
  <c r="L83" i="12"/>
  <c r="L84" i="12"/>
  <c r="L88" i="174" l="1"/>
  <c r="L88" i="244"/>
  <c r="L85" i="318"/>
  <c r="L89" i="268"/>
  <c r="N88" i="274"/>
  <c r="N90" i="274" s="1"/>
  <c r="D232" i="5" s="1"/>
  <c r="L84" i="318"/>
  <c r="L89" i="183"/>
  <c r="L89" i="184"/>
  <c r="N90" i="184" s="1"/>
  <c r="N92" i="184" s="1"/>
  <c r="D164" i="5" s="1"/>
  <c r="L88" i="171"/>
  <c r="L89" i="171"/>
  <c r="N91" i="171" s="1"/>
  <c r="N93" i="171" s="1"/>
  <c r="D156" i="5" s="1"/>
  <c r="N87" i="333"/>
  <c r="N89" i="333" s="1"/>
  <c r="D287" i="5" s="1"/>
  <c r="L82" i="287"/>
  <c r="N85" i="287" s="1"/>
  <c r="N87" i="287" s="1"/>
  <c r="D244" i="5" s="1"/>
  <c r="L83" i="287"/>
  <c r="N86" i="140"/>
  <c r="N88" i="140" s="1"/>
  <c r="D132" i="5" s="1"/>
  <c r="N87" i="342"/>
  <c r="N89" i="342" s="1"/>
  <c r="D295" i="5" s="1"/>
  <c r="L83" i="96"/>
  <c r="N86" i="96" s="1"/>
  <c r="N88" i="96" s="1"/>
  <c r="D86" i="5" s="1"/>
  <c r="L84" i="239"/>
  <c r="L89" i="179"/>
  <c r="L86" i="316"/>
  <c r="N86" i="27"/>
  <c r="N88" i="27" s="1"/>
  <c r="D19" i="5" s="1"/>
  <c r="L88" i="164"/>
  <c r="L87" i="174"/>
  <c r="L88" i="180"/>
  <c r="N90" i="180" s="1"/>
  <c r="N92" i="180" s="1"/>
  <c r="D159" i="5" s="1"/>
  <c r="N85" i="286"/>
  <c r="N87" i="286" s="1"/>
  <c r="D243" i="5" s="1"/>
  <c r="L84" i="316"/>
  <c r="L88" i="178"/>
  <c r="N85" i="298"/>
  <c r="N87" i="298" s="1"/>
  <c r="D254" i="5" s="1"/>
  <c r="N85" i="302"/>
  <c r="N87" i="302" s="1"/>
  <c r="L89" i="178"/>
  <c r="L87" i="180"/>
  <c r="N85" i="75"/>
  <c r="N87" i="75" s="1"/>
  <c r="D66" i="5" s="1"/>
  <c r="L88" i="268"/>
  <c r="N91" i="268" s="1"/>
  <c r="N93" i="268" s="1"/>
  <c r="D227" i="5" s="1"/>
  <c r="N86" i="213"/>
  <c r="N88" i="213" s="1"/>
  <c r="D175" i="5" s="1"/>
  <c r="N86" i="102"/>
  <c r="N88" i="102" s="1"/>
  <c r="D92" i="5" s="1"/>
  <c r="N86" i="26"/>
  <c r="N88" i="26" s="1"/>
  <c r="D18" i="5" s="1"/>
  <c r="N93" i="221"/>
  <c r="N95" i="221" s="1"/>
  <c r="D184" i="5" s="1"/>
  <c r="N86" i="147"/>
  <c r="N88" i="147" s="1"/>
  <c r="D137" i="5" s="1"/>
  <c r="N91" i="282"/>
  <c r="N93" i="282" s="1"/>
  <c r="D239" i="5" s="1"/>
  <c r="N87" i="251"/>
  <c r="N89" i="251" s="1"/>
  <c r="D211" i="5" s="1"/>
  <c r="L85" i="142"/>
  <c r="L87" i="183"/>
  <c r="L90" i="176"/>
  <c r="L89" i="176"/>
  <c r="L83" i="100"/>
  <c r="L84" i="142"/>
  <c r="N86" i="41"/>
  <c r="N88" i="41" s="1"/>
  <c r="D32" i="5" s="1"/>
  <c r="L84" i="96"/>
  <c r="L86" i="313"/>
  <c r="N87" i="313" s="1"/>
  <c r="N89" i="313" s="1"/>
  <c r="D269" i="5" s="1"/>
  <c r="N87" i="240"/>
  <c r="N89" i="240" s="1"/>
  <c r="D200" i="5" s="1"/>
  <c r="L83" i="285"/>
  <c r="N87" i="254"/>
  <c r="N89" i="254" s="1"/>
  <c r="D214" i="5" s="1"/>
  <c r="L84" i="100"/>
  <c r="N86" i="100" s="1"/>
  <c r="N88" i="100" s="1"/>
  <c r="D90" i="5" s="1"/>
  <c r="N86" i="59"/>
  <c r="N88" i="59" s="1"/>
  <c r="D50" i="5" s="1"/>
  <c r="N87" i="262"/>
  <c r="N89" i="262" s="1"/>
  <c r="D221" i="5" s="1"/>
  <c r="L88" i="179"/>
  <c r="N90" i="179" s="1"/>
  <c r="N92" i="179" s="1"/>
  <c r="D158" i="5" s="1"/>
  <c r="L88" i="157"/>
  <c r="N86" i="138"/>
  <c r="N88" i="138" s="1"/>
  <c r="D129" i="5" s="1"/>
  <c r="N86" i="105"/>
  <c r="N88" i="105" s="1"/>
  <c r="D95" i="5" s="1"/>
  <c r="L89" i="164"/>
  <c r="N90" i="164" s="1"/>
  <c r="N92" i="164" s="1"/>
  <c r="D149" i="5" s="1"/>
  <c r="L87" i="189"/>
  <c r="L85" i="98"/>
  <c r="L87" i="217"/>
  <c r="L84" i="98"/>
  <c r="N86" i="215"/>
  <c r="N88" i="215" s="1"/>
  <c r="D177" i="5" s="1"/>
  <c r="L88" i="217"/>
  <c r="L85" i="92"/>
  <c r="L84" i="92"/>
  <c r="L83" i="92"/>
  <c r="N86" i="53"/>
  <c r="N88" i="53" s="1"/>
  <c r="D45" i="5" s="1"/>
  <c r="N86" i="80"/>
  <c r="N88" i="80" s="1"/>
  <c r="D71" i="5" s="1"/>
  <c r="N86" i="231"/>
  <c r="N88" i="231" s="1"/>
  <c r="D191" i="5" s="1"/>
  <c r="N87" i="256"/>
  <c r="N89" i="256" s="1"/>
  <c r="D215" i="5" s="1"/>
  <c r="N86" i="99"/>
  <c r="N88" i="99" s="1"/>
  <c r="D89" i="5" s="1"/>
  <c r="N87" i="264"/>
  <c r="N89" i="264" s="1"/>
  <c r="D223" i="5" s="1"/>
  <c r="N86" i="135"/>
  <c r="N88" i="135" s="1"/>
  <c r="D126" i="5" s="1"/>
  <c r="N85" i="325"/>
  <c r="N87" i="325" s="1"/>
  <c r="D280" i="5" s="1"/>
  <c r="L85" i="317"/>
  <c r="L84" i="285"/>
  <c r="L89" i="155"/>
  <c r="L88" i="177"/>
  <c r="N86" i="88"/>
  <c r="N88" i="88" s="1"/>
  <c r="D79" i="5" s="1"/>
  <c r="L84" i="294"/>
  <c r="N82" i="227"/>
  <c r="N84" i="227" s="1"/>
  <c r="D188" i="5" s="1"/>
  <c r="L86" i="294"/>
  <c r="N86" i="69"/>
  <c r="N88" i="69" s="1"/>
  <c r="D60" i="5" s="1"/>
  <c r="L84" i="317"/>
  <c r="L83" i="60"/>
  <c r="L87" i="177"/>
  <c r="N90" i="177" s="1"/>
  <c r="N92" i="177" s="1"/>
  <c r="N86" i="209"/>
  <c r="N88" i="209" s="1"/>
  <c r="D131" i="5" s="1"/>
  <c r="L90" i="155"/>
  <c r="N86" i="83"/>
  <c r="N88" i="83" s="1"/>
  <c r="D74" i="5" s="1"/>
  <c r="N86" i="103"/>
  <c r="N88" i="103" s="1"/>
  <c r="D93" i="5" s="1"/>
  <c r="N86" i="19"/>
  <c r="N88" i="19" s="1"/>
  <c r="D11" i="5" s="1"/>
  <c r="N88" i="232"/>
  <c r="N90" i="232" s="1"/>
  <c r="D192" i="5" s="1"/>
  <c r="N86" i="29"/>
  <c r="N88" i="29" s="1"/>
  <c r="D21" i="5" s="1"/>
  <c r="N87" i="238"/>
  <c r="N89" i="238" s="1"/>
  <c r="D198" i="5" s="1"/>
  <c r="N86" i="33"/>
  <c r="N88" i="33" s="1"/>
  <c r="D25" i="5" s="1"/>
  <c r="N91" i="249"/>
  <c r="N93" i="249" s="1"/>
  <c r="D209" i="5" s="1"/>
  <c r="N86" i="149"/>
  <c r="N88" i="149" s="1"/>
  <c r="D135" i="5" s="1"/>
  <c r="N87" i="365"/>
  <c r="N89" i="365" s="1"/>
  <c r="D315" i="5" s="1"/>
  <c r="N87" i="235"/>
  <c r="N89" i="235" s="1"/>
  <c r="D195" i="5" s="1"/>
  <c r="L85" i="239"/>
  <c r="N87" i="239" s="1"/>
  <c r="N89" i="239" s="1"/>
  <c r="D199" i="5" s="1"/>
  <c r="L89" i="189"/>
  <c r="L89" i="157"/>
  <c r="N91" i="157" s="1"/>
  <c r="N93" i="157" s="1"/>
  <c r="D145" i="5" s="1"/>
  <c r="N86" i="9"/>
  <c r="N88" i="9" s="1"/>
  <c r="D4" i="5" s="1"/>
  <c r="N87" i="295"/>
  <c r="N89" i="295" s="1"/>
  <c r="D251" i="5" s="1"/>
  <c r="N86" i="214"/>
  <c r="N88" i="214" s="1"/>
  <c r="D176" i="5" s="1"/>
  <c r="N87" i="353"/>
  <c r="N89" i="353" s="1"/>
  <c r="D305" i="5" s="1"/>
  <c r="L85" i="60"/>
  <c r="L80" i="228"/>
  <c r="N85" i="291"/>
  <c r="N87" i="291" s="1"/>
  <c r="D247" i="5" s="1"/>
  <c r="L81" i="228"/>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7" i="318"/>
  <c r="N89" i="318" s="1"/>
  <c r="D27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11"/>
  <c r="N89" i="311" s="1"/>
  <c r="D267" i="5" s="1"/>
  <c r="N87" i="307"/>
  <c r="N89" i="307" s="1"/>
  <c r="D263" i="5" s="1"/>
  <c r="N87" i="366"/>
  <c r="N89" i="366" s="1"/>
  <c r="D316"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0" i="183" l="1"/>
  <c r="N92" i="183" s="1"/>
  <c r="D163" i="5" s="1"/>
  <c r="N91" i="176"/>
  <c r="N93" i="176" s="1"/>
  <c r="D155" i="5" s="1"/>
  <c r="N85" i="285"/>
  <c r="N87" i="285" s="1"/>
  <c r="D242" i="5" s="1"/>
  <c r="D160" i="5"/>
  <c r="N87" i="316"/>
  <c r="N89" i="316" s="1"/>
  <c r="D272" i="5" s="1"/>
  <c r="N91" i="178"/>
  <c r="N93" i="178" s="1"/>
  <c r="D157" i="5" s="1"/>
  <c r="N90" i="189"/>
  <c r="N92" i="189" s="1"/>
  <c r="D169" i="5" s="1"/>
  <c r="N86" i="142"/>
  <c r="N88" i="142" s="1"/>
  <c r="D134" i="5" s="1"/>
  <c r="N91" i="155"/>
  <c r="N93" i="155" s="1"/>
  <c r="D144" i="5" s="1"/>
  <c r="N87" i="294"/>
  <c r="N89" i="294" s="1"/>
  <c r="D250" i="5" s="1"/>
  <c r="N86" i="98"/>
  <c r="N88" i="98" s="1"/>
  <c r="D88" i="5" s="1"/>
  <c r="N90" i="172"/>
  <c r="N92" i="172" s="1"/>
  <c r="D153" i="5" s="1"/>
  <c r="N90" i="217"/>
  <c r="N92" i="217" s="1"/>
  <c r="D179" i="5" s="1"/>
  <c r="N86" i="92"/>
  <c r="N88" i="92" s="1"/>
  <c r="D83" i="5" s="1"/>
  <c r="N87" i="317"/>
  <c r="N89" i="317" s="1"/>
  <c r="D273" i="5" s="1"/>
  <c r="N91" i="158"/>
  <c r="N93" i="158" s="1"/>
  <c r="D146" i="5" s="1"/>
  <c r="N82" i="228"/>
  <c r="N84" i="228" s="1"/>
  <c r="D189" i="5" s="1"/>
  <c r="N86" i="60"/>
  <c r="N88" i="60" s="1"/>
  <c r="D51" i="5" s="1"/>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<sst xmlns="http://schemas.openxmlformats.org/spreadsheetml/2006/main" count="38555" uniqueCount="2343">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</sst>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5">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3"/>
      <color rgb="FF000000"/>
      <name val="Calibri"/>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3" fillId="5" borderId="4" xfId="3" applyNumberFormat="1" applyFill="1" applyBorder="1" applyProtection="1"/>
    <xf numFmtId="4" fontId="7" fillId="25" borderId="6" xfId="1" applyNumberFormat="1" applyFont="1" applyFill="1" applyBorder="1" applyProtection="1"/>
    <xf numFmtId="4" fontId="3" fillId="16" borderId="63" xfId="3" applyNumberFormat="1" applyFill="1" applyBorder="1" applyProtection="1"/>
    <xf numFmtId="167" fontId="0" fillId="0" borderId="0" xfId="0" applyNumberFormat="1" applyFill="1" applyProtection="1"/>
    <xf numFmtId="4" fontId="5" fillId="18" borderId="0" xfId="2" applyNumberFormat="1" applyFont="1" applyFill="1" applyBorder="1" applyProtection="1"/>
    <xf numFmtId="4" fontId="44" fillId="18" borderId="0" xfId="2" applyNumberFormat="1" applyFont="1" applyFill="1" applyBorder="1" applyProtection="1"/>
    <xf numFmtId="4" fontId="3" fillId="18" borderId="0" xfId="3" applyNumberFormat="1" applyFill="1" applyBorder="1" applyProtection="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164" fontId="5" fillId="3" borderId="3" xfId="9" applyFont="1" applyFill="1" applyBorder="1" applyProtection="1">
      <protection locked="0"/>
    </xf>
    <xf numFmtId="164" fontId="5" fillId="29" borderId="3" xfId="9" applyFont="1" applyFill="1" applyBorder="1" applyProtection="1">
      <protection locked="0"/>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CASANARE</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63"/>
      <c r="B32" s="663"/>
      <c r="C32" s="663"/>
      <c r="D32" s="663"/>
      <c r="E32" s="663"/>
      <c r="F32" s="663"/>
      <c r="G32" s="663"/>
      <c r="H32" s="663"/>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63"/>
      <c r="B33" s="663"/>
      <c r="C33" s="663"/>
      <c r="D33" s="663"/>
      <c r="E33" s="663"/>
      <c r="F33" s="663"/>
      <c r="G33" s="663"/>
      <c r="H33" s="663"/>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63"/>
      <c r="B34" s="663"/>
      <c r="C34" s="663"/>
      <c r="D34" s="663"/>
      <c r="E34" s="663"/>
      <c r="F34" s="663"/>
      <c r="G34" s="663"/>
      <c r="H34" s="663"/>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63"/>
      <c r="B35" s="663"/>
      <c r="C35" s="663"/>
      <c r="D35" s="663"/>
      <c r="E35" s="663"/>
      <c r="F35" s="663"/>
      <c r="G35" s="663"/>
      <c r="H35" s="663"/>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63"/>
      <c r="B36" s="663"/>
      <c r="C36" s="663"/>
      <c r="D36" s="663"/>
      <c r="E36" s="663"/>
      <c r="F36" s="663"/>
      <c r="G36" s="663"/>
      <c r="H36" s="663"/>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63"/>
      <c r="B37" s="663"/>
      <c r="C37" s="663"/>
      <c r="D37" s="663"/>
      <c r="E37" s="663"/>
      <c r="F37" s="663"/>
      <c r="G37" s="663"/>
      <c r="H37" s="663"/>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63"/>
      <c r="B38" s="663"/>
      <c r="C38" s="663"/>
      <c r="D38" s="663"/>
      <c r="E38" s="663"/>
      <c r="F38" s="663"/>
      <c r="G38" s="663"/>
      <c r="H38" s="663"/>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2" activePane="bottomRight" state="frozen"/>
      <selection activeCell="D20" sqref="D20"/>
      <selection pane="topRight" activeCell="D20" sqref="D20"/>
      <selection pane="bottomLeft" activeCell="D20" sqref="D20"/>
      <selection pane="bottomRight" activeCell="E37" sqref="E37"/>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1" customWidth="1"/>
    <col min="6" max="7" width="11.44140625" customWidth="1"/>
    <col min="8" max="8" width="1.33203125" customWidth="1"/>
    <col min="10" max="10" width="34.44140625" customWidth="1"/>
  </cols>
  <sheetData>
    <row r="1" spans="1:10" ht="96" customHeight="1" thickTop="1" thickBot="1">
      <c r="A1" s="664" t="s">
        <v>1933</v>
      </c>
      <c r="B1" s="665"/>
      <c r="C1" s="665"/>
      <c r="D1" s="666"/>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3186087.5502166478</v>
      </c>
      <c r="G3" t="s">
        <v>1064</v>
      </c>
      <c r="J3" s="1"/>
    </row>
    <row r="4" spans="1:10" ht="54" thickTop="1" thickBot="1">
      <c r="A4" s="137" t="s">
        <v>1069</v>
      </c>
      <c r="B4" s="138" t="s">
        <v>1253</v>
      </c>
      <c r="C4" s="136" t="s">
        <v>1068</v>
      </c>
      <c r="D4" s="183">
        <f>VLOOKUP('200.2'!A88,'200.2'!A37:N108,14,FALSE)</f>
        <v>197351.35657268556</v>
      </c>
      <c r="J4" s="1"/>
    </row>
    <row r="5" spans="1:10" ht="54" thickTop="1" thickBot="1">
      <c r="A5" s="137" t="s">
        <v>1070</v>
      </c>
      <c r="B5" s="138" t="s">
        <v>1254</v>
      </c>
      <c r="C5" s="139" t="s">
        <v>1071</v>
      </c>
      <c r="D5" s="183">
        <f>VLOOKUP('201.1'!A88,'201.1'!A38:N109,14,FALSE)</f>
        <v>166086.28648907936</v>
      </c>
    </row>
    <row r="6" spans="1:10" ht="54" thickTop="1" thickBot="1">
      <c r="A6" s="137" t="s">
        <v>1072</v>
      </c>
      <c r="B6" s="138" t="s">
        <v>1255</v>
      </c>
      <c r="C6" s="139" t="s">
        <v>1071</v>
      </c>
      <c r="D6" s="183">
        <f>VLOOKUP('201.2'!A88,'201.2'!A39:N110,14,FALSE)</f>
        <v>144560.66197692711</v>
      </c>
    </row>
    <row r="7" spans="1:10" ht="70.5" customHeight="1" thickTop="1" thickBot="1">
      <c r="A7" s="137" t="s">
        <v>1073</v>
      </c>
      <c r="B7" s="138" t="s">
        <v>1256</v>
      </c>
      <c r="C7" s="139" t="s">
        <v>1071</v>
      </c>
      <c r="D7" s="183">
        <f>VLOOKUP('201.3'!A88,'201.3'!A40:N111,14,FALSE)</f>
        <v>41680.948862370009</v>
      </c>
    </row>
    <row r="8" spans="1:10" ht="54" thickTop="1" thickBot="1">
      <c r="A8" s="137" t="s">
        <v>1074</v>
      </c>
      <c r="B8" s="138" t="s">
        <v>1257</v>
      </c>
      <c r="C8" s="139" t="s">
        <v>1071</v>
      </c>
      <c r="D8" s="184">
        <f>VLOOKUP('201.4'!A88,'201.4'!A41:N112,14,FALSE)</f>
        <v>66187.104140049545</v>
      </c>
    </row>
    <row r="9" spans="1:10" ht="54" thickTop="1" thickBot="1">
      <c r="A9" s="137" t="s">
        <v>1075</v>
      </c>
      <c r="B9" s="138" t="s">
        <v>1254</v>
      </c>
      <c r="C9" s="139" t="s">
        <v>1929</v>
      </c>
      <c r="D9" s="184">
        <f>VLOOKUP('201.5'!A88,'201.5'!A42:N113,14,FALSE)</f>
        <v>166086.28648907936</v>
      </c>
    </row>
    <row r="10" spans="1:10" ht="54" thickTop="1" thickBot="1">
      <c r="A10" s="137" t="s">
        <v>1076</v>
      </c>
      <c r="B10" s="138" t="s">
        <v>1255</v>
      </c>
      <c r="C10" s="139" t="s">
        <v>1929</v>
      </c>
      <c r="D10" s="184">
        <f>VLOOKUP('201.6'!A88,'201.6'!A43:N114,14,FALSE)</f>
        <v>144560.66197692711</v>
      </c>
    </row>
    <row r="11" spans="1:10" ht="54" thickTop="1" thickBot="1">
      <c r="A11" s="137" t="s">
        <v>1077</v>
      </c>
      <c r="B11" s="138" t="s">
        <v>1255</v>
      </c>
      <c r="C11" s="139" t="s">
        <v>388</v>
      </c>
      <c r="D11" s="184">
        <f>VLOOKUP('201.7'!A88,'201.7'!A44:N115,14,FALSE)</f>
        <v>141815.05778691417</v>
      </c>
    </row>
    <row r="12" spans="1:10" ht="54" thickTop="1" thickBot="1">
      <c r="A12" s="137" t="s">
        <v>1078</v>
      </c>
      <c r="B12" s="138" t="s">
        <v>1258</v>
      </c>
      <c r="C12" s="139" t="s">
        <v>233</v>
      </c>
      <c r="D12" s="184">
        <f>VLOOKUP('201.8'!A88,'201.8'!A45:N116,14,FALSE)</f>
        <v>17524.216963138351</v>
      </c>
    </row>
    <row r="13" spans="1:10" ht="54" thickTop="1" thickBot="1">
      <c r="A13" s="137" t="s">
        <v>1079</v>
      </c>
      <c r="B13" s="138" t="s">
        <v>1259</v>
      </c>
      <c r="C13" s="139" t="s">
        <v>233</v>
      </c>
      <c r="D13" s="184">
        <f>VLOOKUP('201.9'!A88,'201.9'!A46:N117,14,FALSE)</f>
        <v>17188.137417683807</v>
      </c>
    </row>
    <row r="14" spans="1:10" ht="54" thickTop="1" thickBot="1">
      <c r="A14" s="137" t="s">
        <v>1080</v>
      </c>
      <c r="B14" s="138" t="s">
        <v>1260</v>
      </c>
      <c r="C14" s="139" t="s">
        <v>144</v>
      </c>
      <c r="D14" s="184">
        <f>VLOOKUP('201.10'!A88,'201.10'!A47:N118,14,FALSE)</f>
        <v>7288.5446789926082</v>
      </c>
    </row>
    <row r="15" spans="1:10" ht="54" thickTop="1" thickBot="1">
      <c r="A15" s="137" t="s">
        <v>1081</v>
      </c>
      <c r="B15" s="138" t="s">
        <v>1261</v>
      </c>
      <c r="C15" s="139" t="s">
        <v>1082</v>
      </c>
      <c r="D15" s="184">
        <f>VLOOKUP('201.11'!A88,'201.11'!A48:N119,14,FALSE)</f>
        <v>1563.9686932862287</v>
      </c>
    </row>
    <row r="16" spans="1:10" ht="54" thickTop="1" thickBot="1">
      <c r="A16" s="137" t="s">
        <v>1083</v>
      </c>
      <c r="B16" s="138" t="s">
        <v>1262</v>
      </c>
      <c r="C16" s="139" t="s">
        <v>1929</v>
      </c>
      <c r="D16" s="184">
        <f>VLOOKUP('201.12'!A88,'201.12'!A49:N120,14,FALSE)</f>
        <v>90428.833776581625</v>
      </c>
    </row>
    <row r="17" spans="1:4" ht="67.2" thickTop="1" thickBot="1">
      <c r="A17" s="140" t="s">
        <v>1084</v>
      </c>
      <c r="B17" s="141" t="s">
        <v>1263</v>
      </c>
      <c r="C17" s="139" t="s">
        <v>1929</v>
      </c>
      <c r="D17" s="184">
        <f>VLOOKUP('201.13'!A88,'201.13'!A50:N121,14,FALSE)</f>
        <v>120900.05342111968</v>
      </c>
    </row>
    <row r="18" spans="1:4" ht="54" thickTop="1" thickBot="1">
      <c r="A18" s="137" t="s">
        <v>1085</v>
      </c>
      <c r="B18" s="138" t="s">
        <v>1264</v>
      </c>
      <c r="C18" s="139" t="s">
        <v>144</v>
      </c>
      <c r="D18" s="184">
        <f>VLOOKUP('201.14'!A88,'201.14'!A51:N122,14,FALSE)</f>
        <v>44397.133210328859</v>
      </c>
    </row>
    <row r="19" spans="1:4" ht="54" thickTop="1" thickBot="1">
      <c r="A19" s="137" t="s">
        <v>1086</v>
      </c>
      <c r="B19" s="138" t="s">
        <v>1265</v>
      </c>
      <c r="C19" s="139" t="s">
        <v>144</v>
      </c>
      <c r="D19" s="184">
        <f>VLOOKUP('201.15'!A88,'201.15'!A52:N123,14,FALSE)</f>
        <v>55022.271631455544</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96963.849157669276</v>
      </c>
    </row>
    <row r="22" spans="1:4" ht="54" thickTop="1" thickBot="1">
      <c r="A22" s="137" t="s">
        <v>1089</v>
      </c>
      <c r="B22" s="138" t="s">
        <v>1268</v>
      </c>
      <c r="C22" s="139" t="s">
        <v>1929</v>
      </c>
      <c r="D22" s="184">
        <f>VLOOKUP('201.18'!A88,'201.18'!A55:N126,14,FALSE)</f>
        <v>96963.849157669276</v>
      </c>
    </row>
    <row r="23" spans="1:4" ht="54" thickTop="1" thickBot="1">
      <c r="A23" s="137" t="s">
        <v>1090</v>
      </c>
      <c r="B23" s="138" t="s">
        <v>1269</v>
      </c>
      <c r="C23" s="139" t="s">
        <v>144</v>
      </c>
      <c r="D23" s="184">
        <f>VLOOKUP('201.19'!A88,'201.19'!A56:N127,14,FALSE)</f>
        <v>4250.6550909574344</v>
      </c>
    </row>
    <row r="24" spans="1:4" ht="54" thickTop="1" thickBot="1">
      <c r="A24" s="137" t="s">
        <v>1091</v>
      </c>
      <c r="B24" s="138" t="s">
        <v>1270</v>
      </c>
      <c r="C24" s="139" t="s">
        <v>144</v>
      </c>
      <c r="D24" s="184">
        <f>VLOOKUP('201.20'!A88,'201.20'!A57:N128,14,FALSE)</f>
        <v>817.13115803566609</v>
      </c>
    </row>
    <row r="25" spans="1:4" ht="54" thickTop="1" thickBot="1">
      <c r="A25" s="137" t="s">
        <v>1092</v>
      </c>
      <c r="B25" s="138" t="s">
        <v>1271</v>
      </c>
      <c r="C25" s="139" t="s">
        <v>144</v>
      </c>
      <c r="D25" s="184">
        <f>VLOOKUP('201.21'!A88,'201.21'!A58:N129,14,FALSE)</f>
        <v>5120.6003366854065</v>
      </c>
    </row>
    <row r="26" spans="1:4" ht="54" thickTop="1" thickBot="1">
      <c r="A26" s="137" t="s">
        <v>1509</v>
      </c>
      <c r="B26" s="138" t="s">
        <v>1497</v>
      </c>
      <c r="C26" s="139" t="s">
        <v>1929</v>
      </c>
      <c r="D26" s="184">
        <f>VLOOKUP('203.1'!A88,'203.1'!A59:N130,14,FALSE)</f>
        <v>1082680.2194400267</v>
      </c>
    </row>
    <row r="27" spans="1:4" ht="54" thickTop="1" thickBot="1">
      <c r="A27" s="137" t="s">
        <v>1510</v>
      </c>
      <c r="B27" s="138" t="s">
        <v>1501</v>
      </c>
      <c r="C27" s="139" t="s">
        <v>1929</v>
      </c>
      <c r="D27" s="184">
        <f>VLOOKUP('203.2'!A88,'203.2'!A60:N131,14,FALSE)</f>
        <v>1286255.6493000332</v>
      </c>
    </row>
    <row r="28" spans="1:4" ht="54" thickTop="1" thickBot="1">
      <c r="A28" s="137" t="s">
        <v>1511</v>
      </c>
      <c r="B28" s="138" t="s">
        <v>1502</v>
      </c>
      <c r="C28" s="139" t="s">
        <v>1929</v>
      </c>
      <c r="D28" s="184">
        <f>VLOOKUP('203.3'!A88,'203.3'!A61:N132,14,FALSE)</f>
        <v>1431666.6706286091</v>
      </c>
    </row>
    <row r="29" spans="1:4" ht="54" thickTop="1" thickBot="1">
      <c r="A29" s="137" t="s">
        <v>1512</v>
      </c>
      <c r="B29" s="138" t="s">
        <v>1503</v>
      </c>
      <c r="C29" s="139" t="s">
        <v>1929</v>
      </c>
      <c r="D29" s="184">
        <f>VLOOKUP('203.4'!A88,'203.4'!A62:N133,14,FALSE)</f>
        <v>606064.48029911518</v>
      </c>
    </row>
    <row r="30" spans="1:4" ht="54" thickTop="1" thickBot="1">
      <c r="A30" s="137" t="s">
        <v>1513</v>
      </c>
      <c r="B30" s="138" t="s">
        <v>1504</v>
      </c>
      <c r="C30" s="139" t="s">
        <v>1929</v>
      </c>
      <c r="D30" s="184">
        <f>VLOOKUP('203.5'!A88,'203.5'!A63:N134,14,FALSE)</f>
        <v>701345.4770156343</v>
      </c>
    </row>
    <row r="31" spans="1:4" ht="54" thickTop="1" thickBot="1">
      <c r="A31" s="137" t="s">
        <v>1514</v>
      </c>
      <c r="B31" s="138" t="s">
        <v>1505</v>
      </c>
      <c r="C31" s="139" t="s">
        <v>1929</v>
      </c>
      <c r="D31" s="184">
        <f>VLOOKUP('203.6'!A88,'203.6'!A64:N135,14,FALSE)</f>
        <v>761978.83856251021</v>
      </c>
    </row>
    <row r="32" spans="1:4" ht="54" thickTop="1" thickBot="1">
      <c r="A32" s="137" t="s">
        <v>1515</v>
      </c>
      <c r="B32" s="138" t="s">
        <v>1506</v>
      </c>
      <c r="C32" s="139" t="s">
        <v>1929</v>
      </c>
      <c r="D32" s="184">
        <f>VLOOKUP('203.7'!A88,'203.7'!A65:N136,14,FALSE)</f>
        <v>278050.08467708959</v>
      </c>
    </row>
    <row r="33" spans="1:4" ht="54" thickTop="1" thickBot="1">
      <c r="A33" s="137" t="s">
        <v>1516</v>
      </c>
      <c r="B33" s="138" t="s">
        <v>1955</v>
      </c>
      <c r="C33" s="139" t="s">
        <v>1929</v>
      </c>
      <c r="D33" s="184">
        <f>VLOOKUP('203.8'!A88,'203.8'!A66:N137,14,FALSE)</f>
        <v>414134.03276172577</v>
      </c>
    </row>
    <row r="34" spans="1:4" ht="54" thickTop="1" thickBot="1">
      <c r="A34" s="137" t="s">
        <v>1517</v>
      </c>
      <c r="B34" s="138" t="s">
        <v>1508</v>
      </c>
      <c r="C34" s="139" t="s">
        <v>1929</v>
      </c>
      <c r="D34" s="184">
        <f>VLOOKUP('203.9'!A88,'203.9'!A67:N138,14,FALSE)</f>
        <v>439451.06827917416</v>
      </c>
    </row>
    <row r="35" spans="1:4" ht="54" thickTop="1" thickBot="1">
      <c r="A35" s="137" t="s">
        <v>1518</v>
      </c>
      <c r="B35" s="138" t="s">
        <v>1498</v>
      </c>
      <c r="C35" s="139" t="s">
        <v>1929</v>
      </c>
      <c r="D35" s="184">
        <f>VLOOKUP('203.10'!A88,'203.10'!A68:N139,14,FALSE)</f>
        <v>217132.18850781719</v>
      </c>
    </row>
    <row r="36" spans="1:4" ht="54" thickTop="1" thickBot="1">
      <c r="A36" s="137" t="s">
        <v>1519</v>
      </c>
      <c r="B36" s="138" t="s">
        <v>1499</v>
      </c>
      <c r="C36" s="139" t="s">
        <v>1929</v>
      </c>
      <c r="D36" s="184">
        <f>VLOOKUP('203.11'!A88,'203.11'!A69:N140,14,FALSE)</f>
        <v>310564.34200852783</v>
      </c>
    </row>
    <row r="37" spans="1:4" ht="54" thickTop="1" thickBot="1">
      <c r="A37" s="137" t="s">
        <v>1520</v>
      </c>
      <c r="B37" s="225" t="s">
        <v>1500</v>
      </c>
      <c r="C37" s="139" t="s">
        <v>1929</v>
      </c>
      <c r="D37" s="184">
        <f>VLOOKUP('203.12'!A88,'203.12'!A70:N141,14,FALSE)</f>
        <v>323716.04877083865</v>
      </c>
    </row>
    <row r="38" spans="1:4" ht="54" thickTop="1" thickBot="1">
      <c r="A38" s="137" t="s">
        <v>1093</v>
      </c>
      <c r="B38" s="138" t="s">
        <v>1272</v>
      </c>
      <c r="C38" s="139" t="s">
        <v>388</v>
      </c>
      <c r="D38" s="184">
        <f>VLOOKUP('210.1.1'!A88,'210.1.1'!A71:N142,14,FALSE)</f>
        <v>10500.395743249261</v>
      </c>
    </row>
    <row r="39" spans="1:4" ht="54" thickTop="1" thickBot="1">
      <c r="A39" s="137" t="s">
        <v>1094</v>
      </c>
      <c r="B39" s="138" t="s">
        <v>1273</v>
      </c>
      <c r="C39" s="139" t="s">
        <v>388</v>
      </c>
      <c r="D39" s="184">
        <f>VLOOKUP('210.1.2'!A88,'210.1.2'!A72:N143,14,FALSE)</f>
        <v>2884.5667432492596</v>
      </c>
    </row>
    <row r="40" spans="1:4" ht="54" thickTop="1" thickBot="1">
      <c r="A40" s="137" t="s">
        <v>1095</v>
      </c>
      <c r="B40" s="138" t="s">
        <v>1274</v>
      </c>
      <c r="C40" s="139" t="s">
        <v>388</v>
      </c>
      <c r="D40" s="184">
        <f>VLOOKUP('210.2.1'!A90,'210.2.1'!A73:N144,14,FALSE)</f>
        <v>28002.048537072707</v>
      </c>
    </row>
    <row r="41" spans="1:4" ht="54" thickTop="1" thickBot="1">
      <c r="A41" s="137" t="s">
        <v>1096</v>
      </c>
      <c r="B41" s="138" t="s">
        <v>1275</v>
      </c>
      <c r="C41" s="139" t="s">
        <v>388</v>
      </c>
      <c r="D41" s="184">
        <f>VLOOKUP('210.2.2'!A88,'210.2.2'!A74:N145,14,FALSE)</f>
        <v>10500.395743249261</v>
      </c>
    </row>
    <row r="42" spans="1:4" ht="54" thickTop="1" thickBot="1">
      <c r="A42" s="137" t="s">
        <v>1097</v>
      </c>
      <c r="B42" s="138" t="s">
        <v>1276</v>
      </c>
      <c r="C42" s="139" t="s">
        <v>388</v>
      </c>
      <c r="D42" s="184">
        <f>VLOOKUP('210.2.3'!A91,'210.2.3'!A91:N146,14,FALSE)</f>
        <v>20386.219537072706</v>
      </c>
    </row>
    <row r="43" spans="1:4" ht="54" thickTop="1" thickBot="1">
      <c r="A43" s="137" t="s">
        <v>1098</v>
      </c>
      <c r="B43" s="138" t="s">
        <v>1277</v>
      </c>
      <c r="C43" s="139" t="s">
        <v>388</v>
      </c>
      <c r="D43" s="184">
        <f>VLOOKUP('210.2.4'!A88,'210.2.4'!A88:N147,14,FALSE)</f>
        <v>2884.5667432492596</v>
      </c>
    </row>
    <row r="44" spans="1:4" ht="54" thickTop="1" thickBot="1">
      <c r="A44" s="137" t="s">
        <v>1099</v>
      </c>
      <c r="B44" s="138" t="s">
        <v>1278</v>
      </c>
      <c r="C44" s="139" t="s">
        <v>388</v>
      </c>
      <c r="D44" s="184">
        <f>VLOOKUP('211.1'!A88,'211.1'!A88:N148,14,FALSE)</f>
        <v>10046.129153165186</v>
      </c>
    </row>
    <row r="45" spans="1:4" ht="54" thickTop="1" thickBot="1">
      <c r="A45" s="137" t="s">
        <v>1100</v>
      </c>
      <c r="B45" s="138" t="s">
        <v>1279</v>
      </c>
      <c r="C45" s="139" t="s">
        <v>388</v>
      </c>
      <c r="D45" s="184">
        <f>VLOOKUP('220.1'!A88,'220.1'!A88:N149,14,FALSE)</f>
        <v>13455.993250759477</v>
      </c>
    </row>
    <row r="46" spans="1:4" ht="54" thickTop="1" thickBot="1">
      <c r="A46" s="137" t="s">
        <v>1101</v>
      </c>
      <c r="B46" s="138" t="s">
        <v>1280</v>
      </c>
      <c r="C46" s="139" t="s">
        <v>388</v>
      </c>
      <c r="D46" s="184">
        <f>VLOOKUP('221.1'!A88,'221.1'!A88:N150,14,FALSE)</f>
        <v>9018.2040634493442</v>
      </c>
    </row>
    <row r="47" spans="1:4" ht="54" thickTop="1" thickBot="1">
      <c r="A47" s="137" t="s">
        <v>1102</v>
      </c>
      <c r="B47" s="138" t="s">
        <v>1281</v>
      </c>
      <c r="C47" s="139" t="s">
        <v>388</v>
      </c>
      <c r="D47" s="184">
        <f>VLOOKUP('221.2'!A88,'221.2'!A88:N151,14,FALSE)</f>
        <v>6093.2040634493433</v>
      </c>
    </row>
    <row r="48" spans="1:4" ht="67.2" thickTop="1" thickBot="1">
      <c r="A48" s="137" t="s">
        <v>1525</v>
      </c>
      <c r="B48" s="138" t="s">
        <v>1522</v>
      </c>
      <c r="C48" s="139" t="s">
        <v>233</v>
      </c>
      <c r="D48" s="184">
        <f>VLOOKUP('223.1'!A88,'223.1'!A88:N152,14,FALSE)</f>
        <v>8326.1249617424382</v>
      </c>
    </row>
    <row r="49" spans="1:4" ht="54" thickTop="1" thickBot="1">
      <c r="A49" s="137" t="s">
        <v>1526</v>
      </c>
      <c r="B49" s="138" t="s">
        <v>1523</v>
      </c>
      <c r="C49" s="139" t="s">
        <v>233</v>
      </c>
      <c r="D49" s="184">
        <f>VLOOKUP('223.2'!A88,'223.2'!A88:N153,14,FALSE)</f>
        <v>15665.404961742439</v>
      </c>
    </row>
    <row r="50" spans="1:4" ht="54" thickTop="1" thickBot="1">
      <c r="A50" s="137" t="s">
        <v>1527</v>
      </c>
      <c r="B50" s="138" t="s">
        <v>1524</v>
      </c>
      <c r="C50" s="139" t="s">
        <v>388</v>
      </c>
      <c r="D50" s="184">
        <f>VLOOKUP('223.3.1'!A88,'223.3.1'!A88:N154,14,FALSE)</f>
        <v>59032</v>
      </c>
    </row>
    <row r="51" spans="1:4" ht="67.2" thickTop="1" thickBot="1">
      <c r="A51" s="137" t="s">
        <v>1528</v>
      </c>
      <c r="B51" s="138" t="s">
        <v>1530</v>
      </c>
      <c r="C51" s="139" t="s">
        <v>388</v>
      </c>
      <c r="D51" s="184">
        <f>VLOOKUP('223.3.2'!A88,'223.3.2'!A88:N155,14,FALSE)</f>
        <v>57941.390712258763</v>
      </c>
    </row>
    <row r="52" spans="1:4" ht="54" thickTop="1" thickBot="1">
      <c r="A52" s="137" t="s">
        <v>1529</v>
      </c>
      <c r="B52" s="138" t="s">
        <v>1531</v>
      </c>
      <c r="C52" s="139" t="s">
        <v>388</v>
      </c>
      <c r="D52" s="184">
        <f>VLOOKUP('223.3.3'!A88,'223.3.3'!A88:N156,14,FALSE)</f>
        <v>75829.390712258755</v>
      </c>
    </row>
    <row r="53" spans="1:4" ht="54" thickTop="1" thickBot="1">
      <c r="A53" s="143" t="s">
        <v>1103</v>
      </c>
      <c r="B53" s="144" t="s">
        <v>2062</v>
      </c>
      <c r="C53" s="139" t="s">
        <v>233</v>
      </c>
      <c r="D53" s="184">
        <f>VLOOKUP('230.1'!A88,'230.1'!A88:N157,14,FALSE)</f>
        <v>2861.7275352582219</v>
      </c>
    </row>
    <row r="54" spans="1:4" ht="54" thickTop="1" thickBot="1">
      <c r="A54" s="143" t="s">
        <v>1104</v>
      </c>
      <c r="B54" s="144" t="s">
        <v>1282</v>
      </c>
      <c r="C54" s="139" t="s">
        <v>233</v>
      </c>
      <c r="D54" s="184">
        <f>VLOOKUP('231.1'!A88,'231.1'!A88:N159,14,FALSE)</f>
        <v>7706.2849617424363</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10721.764961742436</v>
      </c>
    </row>
    <row r="57" spans="1:4" ht="54" thickTop="1" thickBot="1">
      <c r="A57" s="143" t="s">
        <v>1535</v>
      </c>
      <c r="B57" s="144" t="s">
        <v>1536</v>
      </c>
      <c r="C57" s="139" t="s">
        <v>233</v>
      </c>
      <c r="D57" s="184">
        <f>VLOOKUP('233.10'!A88,'233.10'!A88:N162,14,FALSE)</f>
        <v>15321.034961742438</v>
      </c>
    </row>
    <row r="58" spans="1:4" ht="54" thickTop="1" thickBot="1">
      <c r="A58" s="143" t="s">
        <v>1106</v>
      </c>
      <c r="B58" s="144" t="s">
        <v>1537</v>
      </c>
      <c r="C58" s="139" t="s">
        <v>233</v>
      </c>
      <c r="D58" s="184">
        <f>VLOOKUP('234.1'!A88,'234.1'!A88:N163,14,FALSE)</f>
        <v>1269.6703271309123</v>
      </c>
    </row>
    <row r="59" spans="1:4" ht="54" thickTop="1" thickBot="1">
      <c r="A59" s="143" t="s">
        <v>1540</v>
      </c>
      <c r="B59" s="144" t="s">
        <v>1541</v>
      </c>
      <c r="C59" s="139" t="s">
        <v>388</v>
      </c>
      <c r="D59" s="184">
        <f>VLOOKUP('235.1'!A88,'235.1'!A88:N164,14,FALSE)</f>
        <v>61495.544487189843</v>
      </c>
    </row>
    <row r="60" spans="1:4" ht="54" thickTop="1" thickBot="1">
      <c r="A60" s="145" t="s">
        <v>1542</v>
      </c>
      <c r="B60" s="144" t="s">
        <v>1543</v>
      </c>
      <c r="C60" s="139" t="s">
        <v>388</v>
      </c>
      <c r="D60" s="184">
        <f>VLOOKUP('235.10'!A88,'235.10'!A88:N165,14,FALSE)</f>
        <v>15111.54448718984</v>
      </c>
    </row>
    <row r="61" spans="1:4" ht="54" thickTop="1" thickBot="1">
      <c r="A61" s="145" t="s">
        <v>1544</v>
      </c>
      <c r="B61" s="144" t="s">
        <v>1545</v>
      </c>
      <c r="C61" s="139" t="s">
        <v>377</v>
      </c>
      <c r="D61" s="184">
        <f>VLOOKUP('235.11'!A88,'235.11'!A88:N166,14,FALSE)</f>
        <v>579.79999999999995</v>
      </c>
    </row>
    <row r="62" spans="1:4" ht="54" thickTop="1" thickBot="1">
      <c r="A62" s="145" t="s">
        <v>1546</v>
      </c>
      <c r="B62" s="144" t="s">
        <v>1957</v>
      </c>
      <c r="C62" s="139" t="s">
        <v>388</v>
      </c>
      <c r="D62" s="184">
        <f>VLOOKUP('236.1'!A88,'236.1'!A88:N167,14,FALSE)</f>
        <v>113911.54448718984</v>
      </c>
    </row>
    <row r="63" spans="1:4" ht="54" thickTop="1" thickBot="1">
      <c r="A63" s="145" t="s">
        <v>1549</v>
      </c>
      <c r="B63" s="144" t="s">
        <v>1958</v>
      </c>
      <c r="C63" s="139" t="s">
        <v>388</v>
      </c>
      <c r="D63" s="184">
        <f>VLOOKUP('236.10'!A87,'236.10'!A87:N168,14,FALSE)</f>
        <v>15111.54448718984</v>
      </c>
    </row>
    <row r="64" spans="1:4" ht="54" thickTop="1" thickBot="1">
      <c r="A64" s="145" t="s">
        <v>1550</v>
      </c>
      <c r="B64" s="146" t="s">
        <v>1551</v>
      </c>
      <c r="C64" s="180" t="s">
        <v>377</v>
      </c>
      <c r="D64" s="184">
        <f>VLOOKUP('236.11'!A88,'236.11'!A88:N169,14,FALSE)</f>
        <v>1235</v>
      </c>
    </row>
    <row r="65" spans="1:4" ht="54" thickTop="1" thickBot="1">
      <c r="A65" s="143" t="s">
        <v>1107</v>
      </c>
      <c r="B65" s="144" t="s">
        <v>1283</v>
      </c>
      <c r="C65" s="139" t="s">
        <v>233</v>
      </c>
      <c r="D65" s="184">
        <f>VLOOKUP('310.1'!A87,'310.1'!A87:N170,14,FALSE)</f>
        <v>997.19520036300776</v>
      </c>
    </row>
    <row r="66" spans="1:4" ht="54" thickTop="1" thickBot="1">
      <c r="A66" s="143" t="s">
        <v>1108</v>
      </c>
      <c r="B66" s="144" t="s">
        <v>1284</v>
      </c>
      <c r="C66" s="139" t="s">
        <v>388</v>
      </c>
      <c r="D66" s="184">
        <f>VLOOKUP('311.1'!A87,'311.1'!A87:N171,14,FALSE)</f>
        <v>48398.437378925431</v>
      </c>
    </row>
    <row r="67" spans="1:4" ht="54" thickTop="1" thickBot="1">
      <c r="A67" s="143" t="s">
        <v>1109</v>
      </c>
      <c r="B67" s="144" t="s">
        <v>1285</v>
      </c>
      <c r="C67" s="139" t="s">
        <v>1082</v>
      </c>
      <c r="D67" s="184">
        <f>VLOOKUP('312.1'!A88,'312.1'!A88:N172,14,FALSE)</f>
        <v>6208.8</v>
      </c>
    </row>
    <row r="68" spans="1:4" ht="54" thickTop="1" thickBot="1">
      <c r="A68" s="143" t="s">
        <v>1110</v>
      </c>
      <c r="B68" s="144" t="s">
        <v>1286</v>
      </c>
      <c r="C68" s="139" t="s">
        <v>1082</v>
      </c>
      <c r="D68" s="184">
        <f>VLOOKUP('312.2'!A88,'312.2'!A88:N173,14,FALSE)</f>
        <v>6028.1</v>
      </c>
    </row>
    <row r="69" spans="1:4" ht="54" thickTop="1" thickBot="1">
      <c r="A69" s="143" t="s">
        <v>1111</v>
      </c>
      <c r="B69" s="144" t="s">
        <v>1287</v>
      </c>
      <c r="C69" s="139" t="s">
        <v>1548</v>
      </c>
      <c r="D69" s="184">
        <f>VLOOKUP('312.3'!A87,'312.3'!A87:N174,14,FALSE)</f>
        <v>2245.5160000000001</v>
      </c>
    </row>
    <row r="70" spans="1:4" ht="54" thickTop="1" thickBot="1">
      <c r="A70" s="143" t="s">
        <v>1112</v>
      </c>
      <c r="B70" s="144" t="s">
        <v>1288</v>
      </c>
      <c r="C70" s="139" t="s">
        <v>388</v>
      </c>
      <c r="D70" s="185">
        <f>VLOOKUP('312.4'!A88,'312.4'!A88:N175,14,FALSE)</f>
        <v>48391.061004840099</v>
      </c>
    </row>
    <row r="71" spans="1:4" ht="54" thickTop="1" thickBot="1">
      <c r="A71" s="143" t="s">
        <v>1113</v>
      </c>
      <c r="B71" s="144" t="s">
        <v>1553</v>
      </c>
      <c r="C71" s="139" t="s">
        <v>388</v>
      </c>
      <c r="D71" s="185">
        <f>VLOOKUP('320.1'!A88,'320.1'!A88:N176,14,FALSE)</f>
        <v>56592.306004840102</v>
      </c>
    </row>
    <row r="72" spans="1:4" ht="54" thickTop="1" thickBot="1">
      <c r="A72" s="143" t="s">
        <v>1114</v>
      </c>
      <c r="B72" s="144" t="s">
        <v>1554</v>
      </c>
      <c r="C72" s="139" t="s">
        <v>388</v>
      </c>
      <c r="D72" s="185">
        <f>VLOOKUP('320.2'!A88,'320.2'!A88:N177,14,FALSE)</f>
        <v>56592.306004840102</v>
      </c>
    </row>
    <row r="73" spans="1:4" ht="54" thickTop="1" thickBot="1">
      <c r="A73" s="143" t="s">
        <v>1557</v>
      </c>
      <c r="B73" s="144" t="s">
        <v>1558</v>
      </c>
      <c r="C73" s="139" t="s">
        <v>388</v>
      </c>
      <c r="D73" s="185">
        <f>VLOOKUP('320.3'!A88,'320.3'!A88:N178,14,FALSE)</f>
        <v>56592.306004840102</v>
      </c>
    </row>
    <row r="74" spans="1:4" ht="54" thickTop="1" thickBot="1">
      <c r="A74" s="143" t="s">
        <v>1559</v>
      </c>
      <c r="B74" s="144" t="s">
        <v>1560</v>
      </c>
      <c r="C74" s="139" t="s">
        <v>388</v>
      </c>
      <c r="D74" s="185">
        <f>VLOOKUP('320.4'!A88,'320.4'!A88:N179,14,FALSE)</f>
        <v>72541.390531897952</v>
      </c>
    </row>
    <row r="75" spans="1:4" ht="54" thickTop="1" thickBot="1">
      <c r="A75" s="143" t="s">
        <v>1561</v>
      </c>
      <c r="B75" s="144" t="s">
        <v>1562</v>
      </c>
      <c r="C75" s="139" t="s">
        <v>388</v>
      </c>
      <c r="D75" s="185">
        <f>VLOOKUP('320.5'!A88,'320.5'!A88:N180,14,FALSE)</f>
        <v>72541.390531897952</v>
      </c>
    </row>
    <row r="76" spans="1:4" ht="54" thickTop="1" thickBot="1">
      <c r="A76" s="143" t="s">
        <v>1563</v>
      </c>
      <c r="B76" s="144" t="s">
        <v>1564</v>
      </c>
      <c r="C76" s="139" t="s">
        <v>388</v>
      </c>
      <c r="D76" s="185">
        <f>VLOOKUP('320.6'!A88,'320.6'!A88:N181,14,FALSE)</f>
        <v>72541.390531897952</v>
      </c>
    </row>
    <row r="77" spans="1:4" ht="54" thickTop="1" thickBot="1">
      <c r="A77" s="143" t="s">
        <v>1115</v>
      </c>
      <c r="B77" s="144" t="s">
        <v>1565</v>
      </c>
      <c r="C77" s="139" t="s">
        <v>388</v>
      </c>
      <c r="D77" s="185">
        <f>VLOOKUP('330.1'!A88,'330.1'!A88:N182,14,FALSE)</f>
        <v>75195.826004840099</v>
      </c>
    </row>
    <row r="78" spans="1:4" ht="54" thickTop="1" thickBot="1">
      <c r="A78" s="145" t="s">
        <v>1116</v>
      </c>
      <c r="B78" s="144" t="s">
        <v>1566</v>
      </c>
      <c r="C78" s="139" t="s">
        <v>388</v>
      </c>
      <c r="D78" s="185">
        <f>VLOOKUP('330.2'!A88,'330.1'!A88:N183,14,FALSE)</f>
        <v>75195.826004840099</v>
      </c>
    </row>
    <row r="79" spans="1:4" ht="54" thickTop="1" thickBot="1">
      <c r="A79" s="145" t="s">
        <v>1567</v>
      </c>
      <c r="B79" s="146" t="s">
        <v>1568</v>
      </c>
      <c r="C79" s="139" t="s">
        <v>388</v>
      </c>
      <c r="D79" s="185">
        <f>VLOOKUP('330.3'!A88,'330.3'!A88:N184,14,FALSE)</f>
        <v>75195.826004840099</v>
      </c>
    </row>
    <row r="80" spans="1:4" ht="54" thickTop="1" thickBot="1">
      <c r="A80" s="145" t="s">
        <v>1569</v>
      </c>
      <c r="B80" s="146" t="s">
        <v>1570</v>
      </c>
      <c r="C80" s="139" t="s">
        <v>388</v>
      </c>
      <c r="D80" s="185">
        <f>VLOOKUP('330.4'!A88,'330.4'!A88:N185,14,FALSE)</f>
        <v>91144.910531897956</v>
      </c>
    </row>
    <row r="81" spans="1:4" ht="54" thickTop="1" thickBot="1">
      <c r="A81" s="145" t="s">
        <v>1571</v>
      </c>
      <c r="B81" s="146" t="s">
        <v>1572</v>
      </c>
      <c r="C81" s="139" t="s">
        <v>388</v>
      </c>
      <c r="D81" s="185">
        <f>VLOOKUP('330.5'!A88,'330.5'!A88:N186,14,FALSE)</f>
        <v>91144.910531897956</v>
      </c>
    </row>
    <row r="82" spans="1:4" ht="54" thickTop="1" thickBot="1">
      <c r="A82" s="145" t="s">
        <v>1573</v>
      </c>
      <c r="B82" s="146" t="s">
        <v>1574</v>
      </c>
      <c r="C82" s="139" t="s">
        <v>388</v>
      </c>
      <c r="D82" s="185">
        <f>VLOOKUP('330.6'!A88,'330.6'!A88:N187,14,FALSE)</f>
        <v>91144.910531897956</v>
      </c>
    </row>
    <row r="83" spans="1:4" ht="54" thickTop="1" thickBot="1">
      <c r="A83" s="143" t="s">
        <v>1117</v>
      </c>
      <c r="B83" s="144" t="s">
        <v>1575</v>
      </c>
      <c r="C83" s="139" t="s">
        <v>388</v>
      </c>
      <c r="D83" s="185">
        <f>VLOOKUP('340.1'!A88,'340.1'!A88:N188,14,FALSE)</f>
        <v>75847.565673926831</v>
      </c>
    </row>
    <row r="84" spans="1:4" ht="54" thickTop="1" thickBot="1">
      <c r="A84" s="143" t="s">
        <v>1118</v>
      </c>
      <c r="B84" s="144" t="s">
        <v>1576</v>
      </c>
      <c r="C84" s="139" t="s">
        <v>388</v>
      </c>
      <c r="D84" s="185">
        <f>VLOOKUP('340.2'!A88,'340.2'!A88:N190,14,FALSE)</f>
        <v>75847.565673926831</v>
      </c>
    </row>
    <row r="85" spans="1:4" ht="54" thickTop="1" thickBot="1">
      <c r="A85" s="143" t="s">
        <v>1119</v>
      </c>
      <c r="B85" s="144" t="s">
        <v>1577</v>
      </c>
      <c r="C85" s="139" t="s">
        <v>388</v>
      </c>
      <c r="D85" s="185">
        <f>VLOOKUP('340.3'!A88,'340.3'!A88:N191,14,FALSE)</f>
        <v>75847.565673926831</v>
      </c>
    </row>
    <row r="86" spans="1:4" ht="54" thickTop="1" thickBot="1">
      <c r="A86" s="143" t="s">
        <v>1578</v>
      </c>
      <c r="B86" s="144" t="s">
        <v>2127</v>
      </c>
      <c r="C86" s="139" t="s">
        <v>388</v>
      </c>
      <c r="D86" s="185">
        <f>VLOOKUP('350.1'!A88,'350.1'!A88:N192,14,FALSE)</f>
        <v>124984.64156039566</v>
      </c>
    </row>
    <row r="87" spans="1:4" ht="54" thickTop="1" thickBot="1">
      <c r="A87" s="203" t="s">
        <v>1579</v>
      </c>
      <c r="B87" s="144" t="s">
        <v>2128</v>
      </c>
      <c r="C87" s="139" t="s">
        <v>388</v>
      </c>
      <c r="D87" s="185">
        <f>VLOOKUP('350.2'!A88,'350.2'!A88:N193,14,FALSE)</f>
        <v>124984.64156039566</v>
      </c>
    </row>
    <row r="88" spans="1:4" ht="54" thickTop="1" thickBot="1">
      <c r="A88" s="145" t="s">
        <v>1580</v>
      </c>
      <c r="B88" s="146" t="s">
        <v>1581</v>
      </c>
      <c r="C88" s="139" t="s">
        <v>388</v>
      </c>
      <c r="D88" s="185">
        <f>VLOOKUP('350.3'!A88,'350.3'!A88:N194,14,FALSE)</f>
        <v>124984.64156039566</v>
      </c>
    </row>
    <row r="89" spans="1:4" ht="54" thickTop="1" thickBot="1">
      <c r="A89" s="143" t="s">
        <v>1582</v>
      </c>
      <c r="B89" s="144" t="s">
        <v>1583</v>
      </c>
      <c r="C89" s="139" t="s">
        <v>388</v>
      </c>
      <c r="D89" s="185">
        <f>VLOOKUP('350.4'!A88,'350.4'!A88:N195,14,FALSE)</f>
        <v>124984.64156039566</v>
      </c>
    </row>
    <row r="90" spans="1:4" ht="54" thickTop="1" thickBot="1">
      <c r="A90" s="145" t="s">
        <v>1584</v>
      </c>
      <c r="B90" s="146" t="s">
        <v>1585</v>
      </c>
      <c r="C90" s="139" t="s">
        <v>388</v>
      </c>
      <c r="D90" s="185">
        <f>VLOOKUP('350.10'!A88,'350.10'!A88:N196,14,FALSE)</f>
        <v>72802.641560395656</v>
      </c>
    </row>
    <row r="91" spans="1:4" ht="54" thickTop="1" thickBot="1">
      <c r="A91" s="145" t="s">
        <v>1586</v>
      </c>
      <c r="B91" s="146" t="s">
        <v>1587</v>
      </c>
      <c r="C91" s="139" t="s">
        <v>388</v>
      </c>
      <c r="D91" s="185">
        <f>VLOOKUP('350.11'!A88,'350.11'!A88:N197,14,FALSE)</f>
        <v>72802.641560395656</v>
      </c>
    </row>
    <row r="92" spans="1:4" ht="54" thickTop="1" thickBot="1">
      <c r="A92" s="145" t="s">
        <v>1588</v>
      </c>
      <c r="B92" s="146" t="s">
        <v>1589</v>
      </c>
      <c r="C92" s="139" t="s">
        <v>388</v>
      </c>
      <c r="D92" s="185">
        <f>VLOOKUP('350.12'!A88,'350.12'!A88:N198,14,FALSE)</f>
        <v>72802.641560395656</v>
      </c>
    </row>
    <row r="93" spans="1:4" ht="54" thickTop="1" thickBot="1">
      <c r="A93" s="145" t="s">
        <v>1590</v>
      </c>
      <c r="B93" s="146" t="s">
        <v>1591</v>
      </c>
      <c r="C93" s="139" t="s">
        <v>388</v>
      </c>
      <c r="D93" s="185">
        <f>VLOOKUP('350.13'!A88,'350.13'!A88:N199,14,FALSE)</f>
        <v>72802.641560395656</v>
      </c>
    </row>
    <row r="94" spans="1:4" ht="54" thickTop="1" thickBot="1">
      <c r="A94" s="143" t="s">
        <v>1592</v>
      </c>
      <c r="B94" s="144" t="s">
        <v>1593</v>
      </c>
      <c r="C94" s="139" t="s">
        <v>1082</v>
      </c>
      <c r="D94" s="185">
        <f>VLOOKUP('350.14'!A88,'350.14'!A88:N200,14,FALSE)</f>
        <v>579.79999999999995</v>
      </c>
    </row>
    <row r="95" spans="1:4" ht="54" thickTop="1" thickBot="1">
      <c r="A95" s="145" t="s">
        <v>1594</v>
      </c>
      <c r="B95" s="146" t="s">
        <v>1595</v>
      </c>
      <c r="C95" s="139" t="s">
        <v>388</v>
      </c>
      <c r="D95" s="185">
        <f>VLOOKUP('351.1'!A88,'351.1'!A88:N201,14,FALSE)</f>
        <v>124984.64156039566</v>
      </c>
    </row>
    <row r="96" spans="1:4" ht="54" thickTop="1" thickBot="1">
      <c r="A96" s="145" t="s">
        <v>1596</v>
      </c>
      <c r="B96" s="146" t="s">
        <v>1597</v>
      </c>
      <c r="C96" s="139" t="s">
        <v>388</v>
      </c>
      <c r="D96" s="185">
        <f>VLOOKUP('351.2'!A88,'351.2'!A88:N202,14,FALSE)</f>
        <v>124984.64156039566</v>
      </c>
    </row>
    <row r="97" spans="1:4" ht="54" thickTop="1" thickBot="1">
      <c r="A97" s="145" t="s">
        <v>1598</v>
      </c>
      <c r="B97" s="146" t="s">
        <v>1599</v>
      </c>
      <c r="C97" s="139" t="s">
        <v>388</v>
      </c>
      <c r="D97" s="185">
        <f>VLOOKUP('351.10'!A88,'351.10'!A88:N203,14,FALSE)</f>
        <v>72802.641560395656</v>
      </c>
    </row>
    <row r="98" spans="1:4" ht="54" thickTop="1" thickBot="1">
      <c r="A98" s="145" t="s">
        <v>1600</v>
      </c>
      <c r="B98" s="146" t="s">
        <v>1601</v>
      </c>
      <c r="C98" s="139" t="s">
        <v>388</v>
      </c>
      <c r="D98" s="185">
        <f>VLOOKUP('351.11'!A88,'351.11'!A88:N204,14,FALSE)</f>
        <v>72802.641560395656</v>
      </c>
    </row>
    <row r="99" spans="1:4" ht="54" thickTop="1" thickBot="1">
      <c r="A99" s="145" t="s">
        <v>1602</v>
      </c>
      <c r="B99" s="146" t="s">
        <v>1603</v>
      </c>
      <c r="C99" s="139" t="s">
        <v>1082</v>
      </c>
      <c r="D99" s="185">
        <f>VLOOKUP('351.12'!A88,'351.12'!A88:N205,14,FALSE)</f>
        <v>579.79999999999995</v>
      </c>
    </row>
    <row r="100" spans="1:4" ht="54" thickTop="1" thickBot="1">
      <c r="A100" s="145" t="s">
        <v>1606</v>
      </c>
      <c r="B100" s="146" t="s">
        <v>1604</v>
      </c>
      <c r="C100" s="139" t="s">
        <v>1082</v>
      </c>
      <c r="D100" s="185">
        <f>VLOOKUP('410.1'!A88,'410.1'!A88:N206,14,FALSE)</f>
        <v>2548</v>
      </c>
    </row>
    <row r="101" spans="1:4" ht="54" thickTop="1" thickBot="1">
      <c r="A101" s="145" t="s">
        <v>1607</v>
      </c>
      <c r="B101" s="146" t="s">
        <v>1605</v>
      </c>
      <c r="C101" s="139" t="s">
        <v>1082</v>
      </c>
      <c r="D101" s="185">
        <f>VLOOKUP('410.2'!A88,'410.2'!A88:N207,14,FALSE)</f>
        <v>2429.6999999999998</v>
      </c>
    </row>
    <row r="102" spans="1:4" ht="54" thickTop="1" thickBot="1">
      <c r="A102" s="145" t="s">
        <v>1609</v>
      </c>
      <c r="B102" s="146" t="s">
        <v>1608</v>
      </c>
      <c r="C102" s="139" t="s">
        <v>377</v>
      </c>
      <c r="D102" s="185">
        <f>VLOOKUP('410.3'!A88,'410.3'!A88:N208,14,FALSE)</f>
        <v>2048.8000000000002</v>
      </c>
    </row>
    <row r="103" spans="1:4" ht="54" thickTop="1" thickBot="1">
      <c r="A103" s="145" t="s">
        <v>1611</v>
      </c>
      <c r="B103" s="146" t="s">
        <v>1610</v>
      </c>
      <c r="C103" s="139" t="s">
        <v>1548</v>
      </c>
      <c r="D103" s="185">
        <f>VLOOKUP('411.1'!A88,'411.1'!A88:N209,14,FALSE)</f>
        <v>2714.4</v>
      </c>
    </row>
    <row r="104" spans="1:4" ht="54" thickTop="1" thickBot="1">
      <c r="A104" s="143" t="s">
        <v>1120</v>
      </c>
      <c r="B104" s="144" t="s">
        <v>2064</v>
      </c>
      <c r="C104" s="139" t="s">
        <v>1548</v>
      </c>
      <c r="D104" s="185">
        <f>VLOOKUP('411.2'!A88,'411.2'!A88:N210,14,FALSE)</f>
        <v>5804.5</v>
      </c>
    </row>
    <row r="105" spans="1:4" ht="54" thickTop="1" thickBot="1">
      <c r="A105" s="143" t="s">
        <v>1121</v>
      </c>
      <c r="B105" s="144" t="s">
        <v>2160</v>
      </c>
      <c r="C105" s="139" t="s">
        <v>1548</v>
      </c>
      <c r="D105" s="185">
        <f>VLOOKUP('411.3'!A88,'411.3'!A88:N211,14,FALSE)</f>
        <v>3480.1</v>
      </c>
    </row>
    <row r="106" spans="1:4" ht="54" thickTop="1" thickBot="1">
      <c r="A106" s="143" t="s">
        <v>1612</v>
      </c>
      <c r="B106" s="144" t="s">
        <v>2161</v>
      </c>
      <c r="C106" s="139" t="s">
        <v>1548</v>
      </c>
      <c r="D106" s="185">
        <f>VLOOKUP('411.4'!A88,'411.4'!A88:N212,14,FALSE)</f>
        <v>1539.2</v>
      </c>
    </row>
    <row r="107" spans="1:4" ht="54" thickTop="1" thickBot="1">
      <c r="A107" s="143" t="s">
        <v>1619</v>
      </c>
      <c r="B107" s="199" t="s">
        <v>1690</v>
      </c>
      <c r="C107" s="139" t="s">
        <v>1082</v>
      </c>
      <c r="D107" s="185">
        <f>VLOOKUP('413.1'!A88,'413.1'!A88:N213,14,FALSE)</f>
        <v>2350.4</v>
      </c>
    </row>
    <row r="108" spans="1:4" ht="54" thickTop="1" thickBot="1">
      <c r="A108" s="143" t="s">
        <v>1621</v>
      </c>
      <c r="B108" s="144" t="s">
        <v>1691</v>
      </c>
      <c r="C108" s="139" t="s">
        <v>1082</v>
      </c>
      <c r="D108" s="185">
        <f>VLOOKUP('413.2'!A88,'413.2'!A88:N214,14,FALSE)</f>
        <v>2419.3000000000002</v>
      </c>
    </row>
    <row r="109" spans="1:4" ht="54" thickTop="1" thickBot="1">
      <c r="A109" s="143" t="s">
        <v>1623</v>
      </c>
      <c r="B109" s="144" t="s">
        <v>1692</v>
      </c>
      <c r="C109" s="139" t="s">
        <v>1082</v>
      </c>
      <c r="D109" s="185">
        <f>VLOOKUP('413.3'!A88,'413.3'!A88:N215,14,FALSE)</f>
        <v>2492.1</v>
      </c>
    </row>
    <row r="110" spans="1:4" ht="54" thickTop="1" thickBot="1">
      <c r="A110" s="143" t="s">
        <v>1122</v>
      </c>
      <c r="B110" s="144" t="s">
        <v>1289</v>
      </c>
      <c r="C110" s="139" t="s">
        <v>1082</v>
      </c>
      <c r="D110" s="185">
        <f>VLOOKUP('414.1'!A88,'414.1'!A88:N216,14,FALSE)</f>
        <v>4061.2000000000003</v>
      </c>
    </row>
    <row r="111" spans="1:4" ht="54" thickTop="1" thickBot="1">
      <c r="A111" s="143" t="s">
        <v>1123</v>
      </c>
      <c r="B111" s="144" t="s">
        <v>2065</v>
      </c>
      <c r="C111" s="139" t="s">
        <v>1082</v>
      </c>
      <c r="D111" s="185">
        <f>VLOOKUP('414.2'!A88,'414.2'!A88:N217,14,FALSE)</f>
        <v>2749.5</v>
      </c>
    </row>
    <row r="112" spans="1:4" ht="54" thickTop="1" thickBot="1">
      <c r="A112" s="143" t="s">
        <v>1124</v>
      </c>
      <c r="B112" s="144" t="s">
        <v>2066</v>
      </c>
      <c r="C112" s="139" t="s">
        <v>1082</v>
      </c>
      <c r="D112" s="185">
        <f>VLOOKUP('414.3'!A88,'414.3'!A88:N218,14,FALSE)</f>
        <v>2749.5</v>
      </c>
    </row>
    <row r="113" spans="1:4" ht="54" thickTop="1" thickBot="1">
      <c r="A113" s="143" t="s">
        <v>1125</v>
      </c>
      <c r="B113" s="144" t="s">
        <v>1290</v>
      </c>
      <c r="C113" s="139" t="s">
        <v>1082</v>
      </c>
      <c r="D113" s="185">
        <f>VLOOKUP('414.4'!A88,'414.4'!A88:N219,14,FALSE)</f>
        <v>4236.7</v>
      </c>
    </row>
    <row r="114" spans="1:4" ht="54" thickTop="1" thickBot="1">
      <c r="A114" s="143" t="s">
        <v>1126</v>
      </c>
      <c r="B114" s="144" t="s">
        <v>1291</v>
      </c>
      <c r="C114" s="139" t="s">
        <v>1082</v>
      </c>
      <c r="D114" s="185">
        <f>VLOOKUP('414.5'!A88,'414.5'!A88:N220,14,FALSE)</f>
        <v>4439.5</v>
      </c>
    </row>
    <row r="115" spans="1:4" ht="54" thickTop="1" thickBot="1">
      <c r="A115" s="143" t="s">
        <v>1630</v>
      </c>
      <c r="B115" s="144" t="s">
        <v>2162</v>
      </c>
      <c r="C115" s="139" t="s">
        <v>1082</v>
      </c>
      <c r="D115" s="185">
        <f>VLOOKUP('414.6'!A88,'414.6'!A88:N221,14,FALSE)</f>
        <v>3261.7</v>
      </c>
    </row>
    <row r="116" spans="1:4" ht="54" thickTop="1" thickBot="1">
      <c r="A116" s="143" t="s">
        <v>1127</v>
      </c>
      <c r="B116" s="144" t="s">
        <v>2067</v>
      </c>
      <c r="C116" s="139" t="s">
        <v>1548</v>
      </c>
      <c r="D116" s="185">
        <f>VLOOKUP('415.1'!A88,'415.1'!A88:N222,14,FALSE)</f>
        <v>3160.3</v>
      </c>
    </row>
    <row r="117" spans="1:4" ht="54" thickTop="1" thickBot="1">
      <c r="A117" s="143" t="s">
        <v>1128</v>
      </c>
      <c r="B117" s="144" t="s">
        <v>2164</v>
      </c>
      <c r="C117" s="139" t="s">
        <v>233</v>
      </c>
      <c r="D117" s="185">
        <f>VLOOKUP('420.1'!A87,'420.1'!A87:N223,14,FALSE)</f>
        <v>2996.0539404356095</v>
      </c>
    </row>
    <row r="118" spans="1:4" ht="54" thickTop="1" thickBot="1">
      <c r="A118" s="143" t="s">
        <v>1129</v>
      </c>
      <c r="B118" s="144" t="s">
        <v>2163</v>
      </c>
      <c r="C118" s="148" t="s">
        <v>233</v>
      </c>
      <c r="D118" s="185">
        <f>VLOOKUP('420.2 '!A88,'420.2 '!A59:N107,14,FALSE)</f>
        <v>11225.05394043561</v>
      </c>
    </row>
    <row r="119" spans="1:4" ht="54" thickTop="1" thickBot="1">
      <c r="A119" s="143" t="s">
        <v>1635</v>
      </c>
      <c r="B119" s="144" t="s">
        <v>1636</v>
      </c>
      <c r="C119" s="139" t="s">
        <v>233</v>
      </c>
      <c r="D119" s="185">
        <f>VLOOKUP('420.3'!A88,'420.3'!A88:N225,14,FALSE)</f>
        <v>2690.8139404356098</v>
      </c>
    </row>
    <row r="120" spans="1:4" ht="54" thickTop="1" thickBot="1">
      <c r="A120" s="143" t="s">
        <v>1130</v>
      </c>
      <c r="B120" s="144" t="s">
        <v>1292</v>
      </c>
      <c r="C120" s="139" t="s">
        <v>233</v>
      </c>
      <c r="D120" s="185">
        <f>VLOOKUP('421.1'!A88,'421.1'!A88:N226,14,FALSE)</f>
        <v>5228.3489404356096</v>
      </c>
    </row>
    <row r="121" spans="1:4" ht="54" thickTop="1" thickBot="1">
      <c r="A121" s="143" t="s">
        <v>1131</v>
      </c>
      <c r="B121" s="144" t="s">
        <v>1293</v>
      </c>
      <c r="C121" s="139" t="s">
        <v>233</v>
      </c>
      <c r="D121" s="185">
        <f>VLOOKUP('421.2'!A88,'421.2'!A88:N227,14,FALSE)</f>
        <v>1676.2289404356093</v>
      </c>
    </row>
    <row r="122" spans="1:4" ht="54" thickTop="1" thickBot="1">
      <c r="A122" s="143" t="s">
        <v>1132</v>
      </c>
      <c r="B122" s="144" t="s">
        <v>2068</v>
      </c>
      <c r="C122" s="139" t="s">
        <v>233</v>
      </c>
      <c r="D122" s="185">
        <f>VLOOKUP('421.3'!A88,'421.3'!A88:N228,14,FALSE)</f>
        <v>1429.3589404356094</v>
      </c>
    </row>
    <row r="123" spans="1:4" ht="54" thickTop="1" thickBot="1">
      <c r="A123" s="143" t="s">
        <v>1133</v>
      </c>
      <c r="B123" s="144" t="s">
        <v>2069</v>
      </c>
      <c r="C123" s="139" t="s">
        <v>233</v>
      </c>
      <c r="D123" s="185">
        <f>VLOOKUP('421.4'!A88,'421.4'!A88:N229,14,FALSE)</f>
        <v>1470.8939404356092</v>
      </c>
    </row>
    <row r="124" spans="1:4" ht="54" thickTop="1" thickBot="1">
      <c r="A124" s="143" t="s">
        <v>1640</v>
      </c>
      <c r="B124" s="146" t="s">
        <v>1641</v>
      </c>
      <c r="C124" s="139" t="s">
        <v>233</v>
      </c>
      <c r="D124" s="185">
        <f>VLOOKUP('430.1.1'!A87,'430.1.1'!A87:N230,14,FALSE)</f>
        <v>8160.8005930997369</v>
      </c>
    </row>
    <row r="125" spans="1:4" ht="54" thickTop="1" thickBot="1">
      <c r="A125" s="143" t="s">
        <v>1642</v>
      </c>
      <c r="B125" s="144" t="s">
        <v>1643</v>
      </c>
      <c r="C125" s="139" t="s">
        <v>233</v>
      </c>
      <c r="D125" s="185">
        <f>VLOOKUP('430.1.2'!A88,'430.1.2'!A88:N231,14,FALSE)</f>
        <v>6702.3721930997372</v>
      </c>
    </row>
    <row r="126" spans="1:4" ht="54" thickTop="1" thickBot="1">
      <c r="A126" s="143" t="s">
        <v>1644</v>
      </c>
      <c r="B126" s="144" t="s">
        <v>1693</v>
      </c>
      <c r="C126" s="139" t="s">
        <v>233</v>
      </c>
      <c r="D126" s="185">
        <f>VLOOKUP('430.2.1'!A88,'430.2.1'!A88:N232,14,FALSE)</f>
        <v>8160.8005930997369</v>
      </c>
    </row>
    <row r="127" spans="1:4" ht="54" thickTop="1" thickBot="1">
      <c r="A127" s="143" t="s">
        <v>1646</v>
      </c>
      <c r="B127" s="144" t="s">
        <v>1694</v>
      </c>
      <c r="C127" s="139" t="s">
        <v>233</v>
      </c>
      <c r="D127" s="185">
        <f>VLOOKUP('430.2.2'!A88,'430.2.2'!A88:N233,14,FALSE)</f>
        <v>6702.3721930997372</v>
      </c>
    </row>
    <row r="128" spans="1:4" ht="54" thickTop="1" thickBot="1">
      <c r="A128" s="143" t="s">
        <v>1647</v>
      </c>
      <c r="B128" s="144" t="s">
        <v>1695</v>
      </c>
      <c r="C128" s="139" t="s">
        <v>233</v>
      </c>
      <c r="D128" s="185">
        <f>VLOOKUP('431.1.1'!A88,'431.1.1'!A88:N234,14,FALSE)</f>
        <v>17423.482189963255</v>
      </c>
    </row>
    <row r="129" spans="1:4" ht="54" thickTop="1" thickBot="1">
      <c r="A129" s="143" t="s">
        <v>1649</v>
      </c>
      <c r="B129" s="144" t="s">
        <v>1696</v>
      </c>
      <c r="C129" s="139" t="s">
        <v>233</v>
      </c>
      <c r="D129" s="185">
        <f>VLOOKUP('431.1.2'!A88,'431.1.2'!A88:N235,14,FALSE)</f>
        <v>13716.042089963254</v>
      </c>
    </row>
    <row r="130" spans="1:4" ht="54" thickTop="1" thickBot="1">
      <c r="A130" s="143" t="s">
        <v>1652</v>
      </c>
      <c r="B130" s="144" t="s">
        <v>1697</v>
      </c>
      <c r="C130" s="139" t="s">
        <v>233</v>
      </c>
      <c r="D130" s="185">
        <f>VLOOKUP('431.2.1'!A88,'431.2.1'!A88:N236,14,FALSE)</f>
        <v>15488.770189963252</v>
      </c>
    </row>
    <row r="131" spans="1:4" ht="54" thickTop="1" thickBot="1">
      <c r="A131" s="143" t="s">
        <v>1653</v>
      </c>
      <c r="B131" s="144" t="s">
        <v>1698</v>
      </c>
      <c r="C131" s="139" t="s">
        <v>233</v>
      </c>
      <c r="D131" s="185">
        <f>VLOOKUP('431.2.2'!A88,'431.2.2'!A88:N237,14,FALSE)</f>
        <v>12237.630089963255</v>
      </c>
    </row>
    <row r="132" spans="1:4" ht="54" thickTop="1" thickBot="1">
      <c r="A132" s="143" t="s">
        <v>1134</v>
      </c>
      <c r="B132" s="144" t="s">
        <v>1294</v>
      </c>
      <c r="C132" s="139" t="s">
        <v>233</v>
      </c>
      <c r="D132" s="185">
        <f>VLOOKUP('432.1'!A88,'432.1'!A88:N238,14,FALSE)</f>
        <v>5549.1983713873087</v>
      </c>
    </row>
    <row r="133" spans="1:4" ht="54" thickTop="1" thickBot="1">
      <c r="A133" s="143" t="s">
        <v>1135</v>
      </c>
      <c r="B133" s="144" t="s">
        <v>2070</v>
      </c>
      <c r="C133" s="139" t="s">
        <v>233</v>
      </c>
      <c r="D133" s="185">
        <f>VLOOKUP('432.2'!A88,'432.2'!A88:N239,14,FALSE)</f>
        <v>15416.198371387309</v>
      </c>
    </row>
    <row r="134" spans="1:4" ht="54" thickTop="1" thickBot="1">
      <c r="A134" s="143" t="s">
        <v>1136</v>
      </c>
      <c r="B134" s="144" t="s">
        <v>2071</v>
      </c>
      <c r="C134" s="139" t="s">
        <v>233</v>
      </c>
      <c r="D134" s="185">
        <f>VLOOKUP('433.1'!A88,'433.1'!A88:N240,14,FALSE)</f>
        <v>3610.2078030389016</v>
      </c>
    </row>
    <row r="135" spans="1:4" ht="54" thickTop="1" thickBot="1">
      <c r="A135" s="143" t="s">
        <v>1137</v>
      </c>
      <c r="B135" s="144" t="s">
        <v>2072</v>
      </c>
      <c r="C135" s="139" t="s">
        <v>233</v>
      </c>
      <c r="D135" s="185">
        <f>VLOOKUP('433.2'!A88,'433.2'!A88:N241,14,FALSE)</f>
        <v>3298.9605030389012</v>
      </c>
    </row>
    <row r="136" spans="1:4" ht="54" thickTop="1" thickBot="1">
      <c r="A136" s="143" t="s">
        <v>1138</v>
      </c>
      <c r="B136" s="144" t="s">
        <v>2073</v>
      </c>
      <c r="C136" s="139" t="s">
        <v>233</v>
      </c>
      <c r="D136" s="185">
        <f>VLOOKUP('433.3'!A88,'433.3'!A88:N242,14,FALSE)</f>
        <v>3769.125003038901</v>
      </c>
    </row>
    <row r="137" spans="1:4" ht="54" thickTop="1" thickBot="1">
      <c r="A137" s="143" t="s">
        <v>1139</v>
      </c>
      <c r="B137" s="144" t="s">
        <v>1295</v>
      </c>
      <c r="C137" s="139" t="s">
        <v>233</v>
      </c>
      <c r="D137" s="185">
        <f>VLOOKUP('433.4'!A88,'433.4'!A88:N243,14,FALSE)</f>
        <v>2430.5579030389013</v>
      </c>
    </row>
    <row r="138" spans="1:4" ht="54" thickTop="1" thickBot="1">
      <c r="A138" s="143" t="s">
        <v>1140</v>
      </c>
      <c r="B138" s="144" t="s">
        <v>2074</v>
      </c>
      <c r="C138" s="139" t="s">
        <v>233</v>
      </c>
      <c r="D138" s="185">
        <f>VLOOKUP('433.5'!A88,'433.5'!A88:N244,14,FALSE)</f>
        <v>6448.7740530389028</v>
      </c>
    </row>
    <row r="139" spans="1:4" ht="54" thickTop="1" thickBot="1">
      <c r="A139" s="143" t="s">
        <v>1141</v>
      </c>
      <c r="B139" s="144" t="s">
        <v>2075</v>
      </c>
      <c r="C139" s="139" t="s">
        <v>233</v>
      </c>
      <c r="D139" s="185">
        <f>VLOOKUP('433.6'!A88,'433.6'!A88:N245,14,FALSE)</f>
        <v>6037.0851780389021</v>
      </c>
    </row>
    <row r="140" spans="1:4" ht="54" thickTop="1" thickBot="1">
      <c r="A140" s="143" t="s">
        <v>1142</v>
      </c>
      <c r="B140" s="144" t="s">
        <v>2076</v>
      </c>
      <c r="C140" s="139" t="s">
        <v>233</v>
      </c>
      <c r="D140" s="185">
        <f>VLOOKUP('433.7'!A88,'433.7'!A88:N246,14,FALSE)</f>
        <v>7088.0640030389031</v>
      </c>
    </row>
    <row r="141" spans="1:4" ht="54" thickTop="1" thickBot="1">
      <c r="A141" s="143" t="s">
        <v>1143</v>
      </c>
      <c r="B141" s="144" t="s">
        <v>1296</v>
      </c>
      <c r="C141" s="139" t="s">
        <v>233</v>
      </c>
      <c r="D141" s="185">
        <f>VLOOKUP('433.8'!A88,'433.8'!A88:N247,14,FALSE)</f>
        <v>4504.8947780389017</v>
      </c>
    </row>
    <row r="142" spans="1:4" ht="54" thickTop="1" thickBot="1">
      <c r="A142" s="143" t="s">
        <v>1144</v>
      </c>
      <c r="B142" s="144" t="s">
        <v>2077</v>
      </c>
      <c r="C142" s="139" t="s">
        <v>388</v>
      </c>
      <c r="D142" s="185">
        <f>VLOOKUP('440.1'!A89,'440.1'!A89:N248,14,FALSE)</f>
        <v>224027.34356669596</v>
      </c>
    </row>
    <row r="143" spans="1:4" ht="54" thickTop="1" thickBot="1">
      <c r="A143" s="143" t="s">
        <v>1145</v>
      </c>
      <c r="B143" s="144" t="s">
        <v>2078</v>
      </c>
      <c r="C143" s="139" t="s">
        <v>388</v>
      </c>
      <c r="D143" s="185">
        <f>VLOOKUP('440.2'!A93,'440.2'!A93:N250,14,FALSE)</f>
        <v>224027.34356669598</v>
      </c>
    </row>
    <row r="144" spans="1:4" ht="54" thickTop="1" thickBot="1">
      <c r="A144" s="143" t="s">
        <v>1146</v>
      </c>
      <c r="B144" s="144" t="s">
        <v>2079</v>
      </c>
      <c r="C144" s="139" t="s">
        <v>388</v>
      </c>
      <c r="D144" s="185">
        <f>VLOOKUP('440.3'!A93,'440.3'!A93:N252,14,FALSE)</f>
        <v>224027.34356669598</v>
      </c>
    </row>
    <row r="145" spans="1:4" ht="54" thickTop="1" thickBot="1">
      <c r="A145" s="143" t="s">
        <v>1147</v>
      </c>
      <c r="B145" s="144" t="s">
        <v>1297</v>
      </c>
      <c r="C145" s="139" t="s">
        <v>388</v>
      </c>
      <c r="D145" s="185">
        <f>VLOOKUP('440.4'!A93,'440.4'!A93:N254,14,FALSE)</f>
        <v>246032.00202527025</v>
      </c>
    </row>
    <row r="146" spans="1:4" ht="54" thickTop="1" thickBot="1">
      <c r="A146" s="143" t="s">
        <v>1148</v>
      </c>
      <c r="B146" s="144" t="s">
        <v>2080</v>
      </c>
      <c r="C146" s="139" t="s">
        <v>388</v>
      </c>
      <c r="D146" s="185">
        <f>VLOOKUP('441.1'!A93,'441.1'!A93:N256,14,FALSE)</f>
        <v>224027.34356669598</v>
      </c>
    </row>
    <row r="147" spans="1:4" ht="54" thickTop="1" thickBot="1">
      <c r="A147" s="143" t="s">
        <v>1149</v>
      </c>
      <c r="B147" s="144" t="s">
        <v>2081</v>
      </c>
      <c r="C147" s="139" t="s">
        <v>388</v>
      </c>
      <c r="D147" s="185">
        <f>VLOOKUP('441.2'!A92,'441.2'!A92:N258,14,FALSE)</f>
        <v>224027.34356669598</v>
      </c>
    </row>
    <row r="148" spans="1:4" ht="54" thickTop="1" thickBot="1">
      <c r="A148" s="143" t="s">
        <v>1150</v>
      </c>
      <c r="B148" s="144" t="s">
        <v>2082</v>
      </c>
      <c r="C148" s="139" t="s">
        <v>388</v>
      </c>
      <c r="D148" s="185">
        <f>VLOOKUP('441.3'!A93,'441.3'!A93:N260,14,FALSE)</f>
        <v>224027.34356669598</v>
      </c>
    </row>
    <row r="149" spans="1:4" ht="54" thickTop="1" thickBot="1">
      <c r="A149" s="143" t="s">
        <v>1151</v>
      </c>
      <c r="B149" s="144" t="s">
        <v>2083</v>
      </c>
      <c r="C149" s="139" t="s">
        <v>388</v>
      </c>
      <c r="D149" s="185">
        <f>VLOOKUP('441.4'!A92,'441.4'!A92:N262,14,FALSE)</f>
        <v>246032.00202527025</v>
      </c>
    </row>
    <row r="150" spans="1:4" ht="54" thickTop="1" thickBot="1">
      <c r="A150" s="143" t="s">
        <v>1152</v>
      </c>
      <c r="B150" s="144" t="s">
        <v>2063</v>
      </c>
      <c r="C150" s="139" t="s">
        <v>388</v>
      </c>
      <c r="D150" s="185">
        <f>VLOOKUP('450.1'!A95,'450.1'!A95:N264,14,FALSE)</f>
        <v>210740.51183621644</v>
      </c>
    </row>
    <row r="151" spans="1:4" ht="54" thickTop="1" thickBot="1">
      <c r="A151" s="143" t="s">
        <v>1153</v>
      </c>
      <c r="B151" s="144" t="s">
        <v>2084</v>
      </c>
      <c r="C151" s="139" t="s">
        <v>388</v>
      </c>
      <c r="D151" s="185">
        <f>VLOOKUP('450.2'!A93,'450.2'!A93:N266,14,FALSE)</f>
        <v>210740.51183621644</v>
      </c>
    </row>
    <row r="152" spans="1:4" ht="54" thickTop="1" thickBot="1">
      <c r="A152" s="143" t="s">
        <v>1154</v>
      </c>
      <c r="B152" s="144" t="s">
        <v>2085</v>
      </c>
      <c r="C152" s="139" t="s">
        <v>388</v>
      </c>
      <c r="D152" s="185">
        <f>VLOOKUP('450.3'!A93,'450.3'!A93:N268,14,FALSE)</f>
        <v>210740.51183621644</v>
      </c>
    </row>
    <row r="153" spans="1:4" ht="54" thickTop="1" thickBot="1">
      <c r="A153" s="143" t="s">
        <v>1155</v>
      </c>
      <c r="B153" s="144" t="s">
        <v>2086</v>
      </c>
      <c r="C153" s="139" t="s">
        <v>388</v>
      </c>
      <c r="D153" s="185">
        <f>VLOOKUP('450.4'!A92,'450.4'!A92:N270,14,FALSE)</f>
        <v>210740.51183621644</v>
      </c>
    </row>
    <row r="154" spans="1:4" ht="63.75" customHeight="1" thickTop="1" thickBot="1">
      <c r="A154" s="143" t="s">
        <v>1156</v>
      </c>
      <c r="B154" s="144" t="s">
        <v>2087</v>
      </c>
      <c r="C154" s="139" t="s">
        <v>388</v>
      </c>
      <c r="D154" s="185">
        <f>VLOOKUP('450.5'!A92,'450.5'!A92:N272,14,FALSE)</f>
        <v>210740.51183621644</v>
      </c>
    </row>
    <row r="155" spans="1:4" ht="54" thickTop="1" thickBot="1">
      <c r="A155" s="143" t="s">
        <v>1157</v>
      </c>
      <c r="B155" s="144" t="s">
        <v>2088</v>
      </c>
      <c r="C155" s="139" t="s">
        <v>388</v>
      </c>
      <c r="D155" s="185">
        <f>VLOOKUP('450.6'!A93,'450.6'!A93:N274,14,FALSE)</f>
        <v>210740.51183621644</v>
      </c>
    </row>
    <row r="156" spans="1:4" ht="54" thickTop="1" thickBot="1">
      <c r="A156" s="143" t="s">
        <v>1158</v>
      </c>
      <c r="B156" s="144" t="s">
        <v>2089</v>
      </c>
      <c r="C156" s="139" t="s">
        <v>388</v>
      </c>
      <c r="D156" s="185">
        <f>VLOOKUP('450.7'!A93,'450.7'!A93:N275,14,FALSE)</f>
        <v>210740.51183621644</v>
      </c>
    </row>
    <row r="157" spans="1:4" ht="54" thickTop="1" thickBot="1">
      <c r="A157" s="143" t="s">
        <v>1159</v>
      </c>
      <c r="B157" s="144" t="s">
        <v>2090</v>
      </c>
      <c r="C157" s="139" t="s">
        <v>388</v>
      </c>
      <c r="D157" s="185">
        <f>VLOOKUP('450.8'!A93,'450.8'!A93:N276,14,FALSE)</f>
        <v>210740.51183621644</v>
      </c>
    </row>
    <row r="158" spans="1:4" ht="54" thickTop="1" thickBot="1">
      <c r="A158" s="143" t="s">
        <v>1668</v>
      </c>
      <c r="B158" s="144" t="s">
        <v>1699</v>
      </c>
      <c r="C158" s="139" t="s">
        <v>388</v>
      </c>
      <c r="D158" s="185">
        <f>VLOOKUP('450.10'!A92,'450.10'!A92:N277,14,FALSE)</f>
        <v>239307.47768357387</v>
      </c>
    </row>
    <row r="159" spans="1:4" ht="54" thickTop="1" thickBot="1">
      <c r="A159" s="143" t="s">
        <v>1670</v>
      </c>
      <c r="B159" s="144" t="s">
        <v>1700</v>
      </c>
      <c r="C159" s="139" t="s">
        <v>388</v>
      </c>
      <c r="D159" s="185">
        <f>VLOOKUP('450.11'!A92,'450.11'!A92:N278,14,FALSE)</f>
        <v>239307.47768357387</v>
      </c>
    </row>
    <row r="160" spans="1:4" ht="54" thickTop="1" thickBot="1">
      <c r="A160" s="143" t="s">
        <v>1672</v>
      </c>
      <c r="B160" s="144" t="s">
        <v>1701</v>
      </c>
      <c r="C160" s="139" t="s">
        <v>388</v>
      </c>
      <c r="D160" s="185">
        <f>VLOOKUP('450.12'!A92,'450.11'!A92:N279,14,FALSE)</f>
        <v>239307.47768357387</v>
      </c>
    </row>
    <row r="161" spans="1:4" ht="54" thickTop="1" thickBot="1">
      <c r="A161" s="143" t="s">
        <v>1160</v>
      </c>
      <c r="B161" s="144" t="s">
        <v>2091</v>
      </c>
      <c r="C161" s="139" t="s">
        <v>388</v>
      </c>
      <c r="D161" s="185">
        <f>VLOOKUP('451.1'!A92,'451.1'!A92:N280,14,FALSE)</f>
        <v>210740.51183621644</v>
      </c>
    </row>
    <row r="162" spans="1:4" ht="54" thickTop="1" thickBot="1">
      <c r="A162" s="143" t="s">
        <v>1161</v>
      </c>
      <c r="B162" s="144" t="s">
        <v>2092</v>
      </c>
      <c r="C162" s="139" t="s">
        <v>388</v>
      </c>
      <c r="D162" s="185">
        <f>VLOOKUP('451.2'!A93,'451.2'!A93:N281,14,FALSE)</f>
        <v>210740.51183621644</v>
      </c>
    </row>
    <row r="163" spans="1:4" ht="54" thickTop="1" thickBot="1">
      <c r="A163" s="143" t="s">
        <v>1162</v>
      </c>
      <c r="B163" s="144" t="s">
        <v>2093</v>
      </c>
      <c r="C163" s="139" t="s">
        <v>388</v>
      </c>
      <c r="D163" s="185">
        <f>VLOOKUP('451.3'!A92,'451.3'!A92:N282,14,FALSE)</f>
        <v>210740.51183621644</v>
      </c>
    </row>
    <row r="164" spans="1:4" ht="54" thickTop="1" thickBot="1">
      <c r="A164" s="143" t="s">
        <v>1163</v>
      </c>
      <c r="B164" s="144" t="s">
        <v>2094</v>
      </c>
      <c r="C164" s="139" t="s">
        <v>388</v>
      </c>
      <c r="D164" s="185">
        <f>VLOOKUP('451.4'!A92,'451.4'!A92:N283,14,FALSE)</f>
        <v>239307.47768357387</v>
      </c>
    </row>
    <row r="165" spans="1:4" ht="54" thickTop="1" thickBot="1">
      <c r="A165" s="143" t="s">
        <v>1164</v>
      </c>
      <c r="B165" s="144" t="s">
        <v>2095</v>
      </c>
      <c r="C165" s="139" t="s">
        <v>388</v>
      </c>
      <c r="D165" s="185">
        <f>VLOOKUP('452.1'!A93,'452.1'!A93:N284,14,FALSE)</f>
        <v>210740.51183621644</v>
      </c>
    </row>
    <row r="166" spans="1:4" ht="54" thickTop="1" thickBot="1">
      <c r="A166" s="143" t="s">
        <v>1165</v>
      </c>
      <c r="B166" s="144" t="s">
        <v>2096</v>
      </c>
      <c r="C166" s="139" t="s">
        <v>388</v>
      </c>
      <c r="D166" s="185">
        <f>VLOOKUP('452.2'!A93,'452.2'!A93:N285,14,FALSE)</f>
        <v>210740.51183621644</v>
      </c>
    </row>
    <row r="167" spans="1:4" ht="54" thickTop="1" thickBot="1">
      <c r="A167" s="143" t="s">
        <v>1166</v>
      </c>
      <c r="B167" s="144" t="s">
        <v>2097</v>
      </c>
      <c r="C167" s="139" t="s">
        <v>388</v>
      </c>
      <c r="D167" s="185">
        <f>VLOOKUP('452.3'!A92,'452.3'!A92:N286,14,FALSE)</f>
        <v>210740.51183621644</v>
      </c>
    </row>
    <row r="168" spans="1:4" ht="54" thickTop="1" thickBot="1">
      <c r="A168" s="143" t="s">
        <v>1167</v>
      </c>
      <c r="B168" s="144" t="s">
        <v>2098</v>
      </c>
      <c r="C168" s="139" t="s">
        <v>388</v>
      </c>
      <c r="D168" s="185">
        <f>VLOOKUP('452.4'!A93,'452.4'!A93:N287,14,FALSE)</f>
        <v>210740.51183621644</v>
      </c>
    </row>
    <row r="169" spans="1:4" ht="54" thickTop="1" thickBot="1">
      <c r="A169" s="143" t="s">
        <v>1168</v>
      </c>
      <c r="B169" s="144" t="s">
        <v>1298</v>
      </c>
      <c r="C169" s="139" t="s">
        <v>388</v>
      </c>
      <c r="D169" s="185">
        <f>VLOOKUP('453.1'!A92,'453.1'!A92:N288,14,FALSE)</f>
        <v>209475.03852580814</v>
      </c>
    </row>
    <row r="170" spans="1:4" ht="54" thickTop="1" thickBot="1">
      <c r="A170" s="143" t="s">
        <v>1169</v>
      </c>
      <c r="B170" s="144" t="s">
        <v>2099</v>
      </c>
      <c r="C170" s="139" t="s">
        <v>233</v>
      </c>
      <c r="D170" s="185">
        <f>VLOOKUP('460.1'!A87,'460.1'!A87:N289,14,FALSE)</f>
        <v>5510.0147970499584</v>
      </c>
    </row>
    <row r="171" spans="1:4" ht="54" thickTop="1" thickBot="1">
      <c r="A171" s="204" t="s">
        <v>2123</v>
      </c>
      <c r="B171" s="144" t="s">
        <v>2179</v>
      </c>
      <c r="C171" s="139" t="s">
        <v>233</v>
      </c>
      <c r="D171" s="185">
        <f>VLOOKUP('460.2'!A87,'460.2'!A87:N290,14,FALSE)</f>
        <v>2755.0073985249792</v>
      </c>
    </row>
    <row r="172" spans="1:4" ht="51.75" customHeight="1" thickTop="1" thickBot="1">
      <c r="A172" s="143" t="s">
        <v>1170</v>
      </c>
      <c r="B172" s="144" t="s">
        <v>1299</v>
      </c>
      <c r="C172" s="139" t="s">
        <v>388</v>
      </c>
      <c r="D172" s="185">
        <f>VLOOKUP('461.1'!A87,'461.1'!A87:N291,14,FALSE)</f>
        <v>89863.658673973026</v>
      </c>
    </row>
    <row r="173" spans="1:4" ht="54" thickTop="1" thickBot="1">
      <c r="A173" s="143" t="s">
        <v>1171</v>
      </c>
      <c r="B173" s="144" t="s">
        <v>1300</v>
      </c>
      <c r="C173" s="139" t="s">
        <v>388</v>
      </c>
      <c r="D173" s="185">
        <f>VLOOKUP('461.2'!A89,'461.2'!A89:N294,14,FALSE)</f>
        <v>113753.196011719</v>
      </c>
    </row>
    <row r="174" spans="1:4" ht="54" thickTop="1" thickBot="1">
      <c r="A174" s="143" t="s">
        <v>1682</v>
      </c>
      <c r="B174" s="144" t="s">
        <v>2184</v>
      </c>
      <c r="C174" s="139" t="s">
        <v>388</v>
      </c>
      <c r="D174" s="185">
        <f>VLOOKUP('462.1.1'!A88,'462.1.1'!A88:N293,14,FALSE)</f>
        <v>155891.20987397301</v>
      </c>
    </row>
    <row r="175" spans="1:4" ht="54" thickTop="1" thickBot="1">
      <c r="A175" s="143" t="s">
        <v>1683</v>
      </c>
      <c r="B175" s="144" t="s">
        <v>2185</v>
      </c>
      <c r="C175" s="139" t="s">
        <v>388</v>
      </c>
      <c r="D175" s="185">
        <f>VLOOKUP('462.1.2'!A88,'462.1.2'!A88:N294,14,FALSE)</f>
        <v>156261.56167397302</v>
      </c>
    </row>
    <row r="176" spans="1:4" ht="54" thickTop="1" thickBot="1">
      <c r="A176" s="143" t="s">
        <v>1684</v>
      </c>
      <c r="B176" s="144" t="s">
        <v>2188</v>
      </c>
      <c r="C176" s="139" t="s">
        <v>388</v>
      </c>
      <c r="D176" s="185">
        <f>VLOOKUP('462.2.1'!A88,'462.2.1'!A88:N295,14,FALSE)</f>
        <v>169974.27530876762</v>
      </c>
    </row>
    <row r="177" spans="1:4" ht="54" thickTop="1" thickBot="1">
      <c r="A177" s="143" t="s">
        <v>1685</v>
      </c>
      <c r="B177" s="144" t="s">
        <v>2189</v>
      </c>
      <c r="C177" s="139" t="s">
        <v>388</v>
      </c>
      <c r="D177" s="185">
        <f>VLOOKUP('462.2.2'!A88,'462.2.2'!A88:N296,14,FALSE)</f>
        <v>170344.62710876763</v>
      </c>
    </row>
    <row r="178" spans="1:4" ht="54" thickTop="1" thickBot="1">
      <c r="A178" s="143" t="s">
        <v>1172</v>
      </c>
      <c r="B178" s="144" t="s">
        <v>1702</v>
      </c>
      <c r="C178" s="139" t="s">
        <v>233</v>
      </c>
      <c r="D178" s="185">
        <f>VLOOKUP('464.1'!A88,'464.1'!A88:N297,14,FALSE)</f>
        <v>5962.0639234848732</v>
      </c>
    </row>
    <row r="179" spans="1:4" ht="54" thickTop="1" thickBot="1">
      <c r="A179" s="143" t="s">
        <v>1173</v>
      </c>
      <c r="B179" s="144" t="s">
        <v>1703</v>
      </c>
      <c r="C179" s="139" t="s">
        <v>388</v>
      </c>
      <c r="D179" s="185">
        <f>VLOOKUP('465.1'!A92,'465.1'!A92:N298,14,FALSE)</f>
        <v>106673.11169865358</v>
      </c>
    </row>
    <row r="180" spans="1:4" ht="54" thickTop="1" thickBot="1">
      <c r="A180" s="143" t="s">
        <v>1686</v>
      </c>
      <c r="B180" s="144" t="s">
        <v>1704</v>
      </c>
      <c r="C180" s="139" t="s">
        <v>388</v>
      </c>
      <c r="D180" s="185">
        <f>VLOOKUP('465.2'!A92,'465.2'!A92:N299,14,FALSE)</f>
        <v>31164.594933589131</v>
      </c>
    </row>
    <row r="181" spans="1:4" ht="54" thickTop="1" thickBot="1">
      <c r="A181" s="143" t="s">
        <v>1174</v>
      </c>
      <c r="B181" s="144" t="s">
        <v>1705</v>
      </c>
      <c r="C181" s="139" t="s">
        <v>144</v>
      </c>
      <c r="D181" s="185">
        <f>VLOOKUP('466.1'!A92,'466.1'!A92:N300,14,FALSE)</f>
        <v>2218.778904154844</v>
      </c>
    </row>
    <row r="182" spans="1:4" ht="54" thickTop="1" thickBot="1">
      <c r="A182" s="143" t="s">
        <v>1175</v>
      </c>
      <c r="B182" s="144" t="s">
        <v>1706</v>
      </c>
      <c r="C182" s="139" t="s">
        <v>144</v>
      </c>
      <c r="D182" s="185">
        <f>VLOOKUP('466.2'!A96,'466.2'!A96:N301,14,FALSE)</f>
        <v>2818.6002041548441</v>
      </c>
    </row>
    <row r="183" spans="1:4" ht="54" thickTop="1" thickBot="1">
      <c r="A183" s="145" t="s">
        <v>1176</v>
      </c>
      <c r="B183" s="146" t="s">
        <v>1819</v>
      </c>
      <c r="C183" s="139" t="s">
        <v>388</v>
      </c>
      <c r="D183" s="185">
        <f>VLOOKUP('500.1'!A95,'500.1'!A95:N302,14,FALSE)</f>
        <v>717084.85578696756</v>
      </c>
    </row>
    <row r="184" spans="1:4" ht="54" thickTop="1" thickBot="1">
      <c r="A184" s="143" t="s">
        <v>1708</v>
      </c>
      <c r="B184" s="144" t="s">
        <v>1820</v>
      </c>
      <c r="C184" s="139" t="s">
        <v>388</v>
      </c>
      <c r="D184" s="185">
        <f>VLOOKUP('500.2'!A95,'500.2'!A95:N303,14,FALSE)</f>
        <v>743001.6557869676</v>
      </c>
    </row>
    <row r="185" spans="1:4" ht="54" thickTop="1" thickBot="1">
      <c r="A185" s="143" t="s">
        <v>1177</v>
      </c>
      <c r="B185" s="144" t="s">
        <v>1959</v>
      </c>
      <c r="C185" s="139" t="s">
        <v>377</v>
      </c>
      <c r="D185" s="185">
        <f>VLOOKUP('501.1'!A88,'501.1'!A88:N304,14,FALSE)</f>
        <v>585</v>
      </c>
    </row>
    <row r="186" spans="1:4" ht="55.2" thickTop="1" thickBot="1">
      <c r="A186" s="143" t="s">
        <v>1710</v>
      </c>
      <c r="B186" s="144" t="s">
        <v>1960</v>
      </c>
      <c r="C186" s="139" t="s">
        <v>377</v>
      </c>
      <c r="D186" s="185">
        <f>VLOOKUP('501.10'!A88,'501.10'!A88:N305,14,FALSE)</f>
        <v>540.79999999999995</v>
      </c>
    </row>
    <row r="187" spans="1:4" ht="55.2" thickTop="1" thickBot="1">
      <c r="A187" s="143" t="s">
        <v>1711</v>
      </c>
      <c r="B187" s="144" t="s">
        <v>1961</v>
      </c>
      <c r="C187" s="139" t="s">
        <v>377</v>
      </c>
      <c r="D187" s="185">
        <f>VLOOKUP('501.20'!A88,'501.20'!A88:N306,14,FALSE)</f>
        <v>579.79999999999995</v>
      </c>
    </row>
    <row r="188" spans="1:4" ht="54" thickTop="1" thickBot="1">
      <c r="A188" s="143" t="s">
        <v>1712</v>
      </c>
      <c r="B188" s="144" t="s">
        <v>1821</v>
      </c>
      <c r="C188" s="139" t="s">
        <v>388</v>
      </c>
      <c r="D188" s="185">
        <f>VLOOKUP('505.1'!A84,'505.1'!A84:N307,14,FALSE)</f>
        <v>668757.49247302103</v>
      </c>
    </row>
    <row r="189" spans="1:4" ht="54" thickTop="1" thickBot="1">
      <c r="A189" s="143" t="s">
        <v>1178</v>
      </c>
      <c r="B189" s="144" t="s">
        <v>1822</v>
      </c>
      <c r="C189" s="139" t="s">
        <v>233</v>
      </c>
      <c r="D189" s="185">
        <f>VLOOKUP('510.1'!A84,'510.1'!A84:N308,14,FALSE)</f>
        <v>76025.060733882347</v>
      </c>
    </row>
    <row r="190" spans="1:4" ht="54" thickTop="1" thickBot="1">
      <c r="A190" s="143" t="s">
        <v>1716</v>
      </c>
      <c r="B190" s="144" t="s">
        <v>1301</v>
      </c>
      <c r="C190" s="139" t="s">
        <v>388</v>
      </c>
      <c r="D190" s="185">
        <f>VLOOKUP('600.1.1'!A85,'600.1.1'!A85:N311,14,FALSE)</f>
        <v>19053.402339310571</v>
      </c>
    </row>
    <row r="191" spans="1:4" ht="54" thickTop="1" thickBot="1">
      <c r="A191" s="143" t="s">
        <v>1717</v>
      </c>
      <c r="B191" s="144" t="s">
        <v>1823</v>
      </c>
      <c r="C191" s="139" t="s">
        <v>388</v>
      </c>
      <c r="D191" s="185">
        <f>VLOOKUP('600.2.1'!A88,'600.2.1'!A88:N310,14,FALSE)</f>
        <v>96807.70615864532</v>
      </c>
    </row>
    <row r="192" spans="1:4" ht="54" thickTop="1" thickBot="1">
      <c r="A192" s="143" t="s">
        <v>1718</v>
      </c>
      <c r="B192" s="144" t="s">
        <v>1824</v>
      </c>
      <c r="C192" s="139" t="s">
        <v>388</v>
      </c>
      <c r="D192" s="185">
        <f>VLOOKUP('600.2.2'!A90,'600.2.2'!A90:N312,14,FALSE)</f>
        <v>132977.36293746985</v>
      </c>
    </row>
    <row r="193" spans="1:4" ht="54" thickTop="1" thickBot="1">
      <c r="A193" s="143" t="s">
        <v>1719</v>
      </c>
      <c r="B193" s="144" t="s">
        <v>1825</v>
      </c>
      <c r="C193" s="139" t="s">
        <v>388</v>
      </c>
      <c r="D193" s="185">
        <f>VLOOKUP('600.2.3'!A89,'600.2.3'!A89:N312,14,FALSE)</f>
        <v>17671.62386336585</v>
      </c>
    </row>
    <row r="194" spans="1:4" ht="54" thickTop="1" thickBot="1">
      <c r="A194" s="143" t="s">
        <v>1720</v>
      </c>
      <c r="B194" s="144" t="s">
        <v>1826</v>
      </c>
      <c r="C194" s="139" t="s">
        <v>388</v>
      </c>
      <c r="D194" s="185">
        <f>VLOOKUP('600.2.4'!A88,'600.2.4'!A88:N312,14,FALSE)</f>
        <v>22473.302343704985</v>
      </c>
    </row>
    <row r="195" spans="1:4" ht="54" thickTop="1" thickBot="1">
      <c r="A195" s="143" t="s">
        <v>1179</v>
      </c>
      <c r="B195" s="144" t="s">
        <v>2200</v>
      </c>
      <c r="C195" s="139" t="s">
        <v>388</v>
      </c>
      <c r="D195" s="185">
        <f>VLOOKUP('610.1'!A89,'610.1'!A89:N314,14,FALSE)</f>
        <v>63671.770265948981</v>
      </c>
    </row>
    <row r="196" spans="1:4" ht="54" thickTop="1" thickBot="1">
      <c r="A196" s="143" t="s">
        <v>1180</v>
      </c>
      <c r="B196" s="144" t="s">
        <v>1827</v>
      </c>
      <c r="C196" s="139" t="s">
        <v>388</v>
      </c>
      <c r="D196" s="185">
        <f>VLOOKUP('610.2'!A89,'610.2'!A89:N315,14,FALSE)</f>
        <v>55498.930265948977</v>
      </c>
    </row>
    <row r="197" spans="1:4" ht="54" thickTop="1" thickBot="1">
      <c r="A197" s="143" t="s">
        <v>1722</v>
      </c>
      <c r="B197" s="144" t="s">
        <v>1828</v>
      </c>
      <c r="C197" s="139" t="s">
        <v>388</v>
      </c>
      <c r="D197" s="185">
        <f>VLOOKUP('610.3'!A89,'610.3'!A89:N316,14,FALSE)</f>
        <v>48460.080265948978</v>
      </c>
    </row>
    <row r="198" spans="1:4" ht="54" thickTop="1" thickBot="1">
      <c r="A198" s="143" t="s">
        <v>1724</v>
      </c>
      <c r="B198" s="144" t="s">
        <v>1829</v>
      </c>
      <c r="C198" s="139" t="s">
        <v>388</v>
      </c>
      <c r="D198" s="185">
        <f>VLOOKUP('610.4'!A89,'610.4'!A89:N317,14,FALSE)</f>
        <v>92063.770265948988</v>
      </c>
    </row>
    <row r="199" spans="1:4" ht="54" thickTop="1" thickBot="1">
      <c r="A199" s="143" t="s">
        <v>1726</v>
      </c>
      <c r="B199" s="144" t="s">
        <v>1302</v>
      </c>
      <c r="C199" s="139" t="s">
        <v>388</v>
      </c>
      <c r="D199" s="185">
        <f>VLOOKUP('610.5'!A89,'610.5'!A89:N318,14,FALSE)</f>
        <v>76587.400265948978</v>
      </c>
    </row>
    <row r="200" spans="1:4" ht="54" thickTop="1" thickBot="1">
      <c r="A200" s="143" t="s">
        <v>1728</v>
      </c>
      <c r="B200" s="144" t="s">
        <v>1830</v>
      </c>
      <c r="C200" s="139" t="s">
        <v>388</v>
      </c>
      <c r="D200" s="185">
        <f>VLOOKUP('610.6'!A89,'610.6'!A89:N319,14,FALSE)</f>
        <v>50936.580265948978</v>
      </c>
    </row>
    <row r="201" spans="1:4" ht="54" thickTop="1" thickBot="1">
      <c r="A201" s="143" t="s">
        <v>1730</v>
      </c>
      <c r="B201" s="144" t="s">
        <v>1831</v>
      </c>
      <c r="C201" s="139" t="s">
        <v>388</v>
      </c>
      <c r="D201" s="185">
        <f>VLOOKUP('610.7'!A89,'610.7'!A89:N320,14,FALSE)</f>
        <v>9240.3435106326506</v>
      </c>
    </row>
    <row r="202" spans="1:4" ht="54" thickTop="1" thickBot="1">
      <c r="A202" s="143" t="s">
        <v>1181</v>
      </c>
      <c r="B202" s="144" t="s">
        <v>1832</v>
      </c>
      <c r="C202" s="139" t="s">
        <v>144</v>
      </c>
      <c r="D202" s="185">
        <f>VLOOKUP('620.1'!A88,'620.1'!A88:N321,14,FALSE)</f>
        <v>367348.3304237359</v>
      </c>
    </row>
    <row r="203" spans="1:4" ht="54" thickTop="1" thickBot="1">
      <c r="A203" s="143" t="s">
        <v>1182</v>
      </c>
      <c r="B203" s="144" t="s">
        <v>1962</v>
      </c>
      <c r="C203" s="139" t="s">
        <v>144</v>
      </c>
      <c r="D203" s="185">
        <f>VLOOKUP('620.2'!A88,'620.2'!A88:N322,14,FALSE)</f>
        <v>367348.3304237359</v>
      </c>
    </row>
    <row r="204" spans="1:4" ht="54" thickTop="1" thickBot="1">
      <c r="A204" s="143" t="s">
        <v>1183</v>
      </c>
      <c r="B204" s="144" t="s">
        <v>1833</v>
      </c>
      <c r="C204" s="139" t="s">
        <v>1929</v>
      </c>
      <c r="D204" s="185">
        <f>VLOOKUP('620.3'!A93,'620.3'!A93:N323,14,FALSE)</f>
        <v>79460278.15031445</v>
      </c>
    </row>
    <row r="205" spans="1:4" ht="54" thickTop="1" thickBot="1">
      <c r="A205" s="143" t="s">
        <v>1734</v>
      </c>
      <c r="B205" s="144" t="s">
        <v>1834</v>
      </c>
      <c r="C205" s="139" t="s">
        <v>144</v>
      </c>
      <c r="D205" s="185">
        <f>VLOOKUP('621.1.1'!A95,'621.1.1'!A95:N325,14,FALSE)</f>
        <v>2408339.3847664911</v>
      </c>
    </row>
    <row r="206" spans="1:4" ht="54" thickTop="1" thickBot="1">
      <c r="A206" s="143" t="s">
        <v>1736</v>
      </c>
      <c r="B206" s="144" t="s">
        <v>1835</v>
      </c>
      <c r="C206" s="139" t="s">
        <v>144</v>
      </c>
      <c r="D206" s="185">
        <f>VLOOKUP('621.1.2'!A99,'621.1.2'!A99:N326,14,FALSE)</f>
        <v>3373456.9049891164</v>
      </c>
    </row>
    <row r="207" spans="1:4" ht="54" thickTop="1" thickBot="1">
      <c r="A207" s="143" t="s">
        <v>1184</v>
      </c>
      <c r="B207" s="144" t="s">
        <v>1836</v>
      </c>
      <c r="C207" s="139" t="s">
        <v>388</v>
      </c>
      <c r="D207" s="185">
        <f>VLOOKUP('621.2'!A89,'621.2'!A89:N326,14,FALSE)</f>
        <v>2506041.1861738143</v>
      </c>
    </row>
    <row r="208" spans="1:4" ht="54" thickTop="1" thickBot="1">
      <c r="A208" s="143" t="s">
        <v>1185</v>
      </c>
      <c r="B208" s="144" t="s">
        <v>1837</v>
      </c>
      <c r="C208" s="139" t="s">
        <v>144</v>
      </c>
      <c r="D208" s="185">
        <f>VLOOKUP('621.3'!A93,'621.3'!A93:N327,14,FALSE)</f>
        <v>75989868.514752746</v>
      </c>
    </row>
    <row r="209" spans="1:4" ht="54" thickTop="1" thickBot="1">
      <c r="A209" s="143" t="s">
        <v>1186</v>
      </c>
      <c r="B209" s="144" t="s">
        <v>1838</v>
      </c>
      <c r="C209" s="139" t="s">
        <v>388</v>
      </c>
      <c r="D209" s="185">
        <f>VLOOKUP('621.4'!A93,'621.4'!A93:N328,14,FALSE)</f>
        <v>66901745.682043962</v>
      </c>
    </row>
    <row r="210" spans="1:4" ht="54" thickTop="1" thickBot="1">
      <c r="A210" s="143" t="s">
        <v>1187</v>
      </c>
      <c r="B210" s="144" t="s">
        <v>1839</v>
      </c>
      <c r="C210" s="139" t="s">
        <v>144</v>
      </c>
      <c r="D210" s="185">
        <f>VLOOKUP('621.5'!A89,'621.5'!A89:N329,14,FALSE)</f>
        <v>3755659.5606931965</v>
      </c>
    </row>
    <row r="211" spans="1:4" ht="54" thickTop="1" thickBot="1">
      <c r="A211" s="143" t="s">
        <v>1740</v>
      </c>
      <c r="B211" s="144" t="s">
        <v>1840</v>
      </c>
      <c r="C211" s="139" t="s">
        <v>144</v>
      </c>
      <c r="D211" s="185">
        <f>VLOOKUP('621.5.1'!A89,'621.5.1'!A89:N330,14,FALSE)</f>
        <v>575402.37297148141</v>
      </c>
    </row>
    <row r="212" spans="1:4" ht="54" thickTop="1" thickBot="1">
      <c r="A212" s="143" t="s">
        <v>1188</v>
      </c>
      <c r="B212" s="144" t="s">
        <v>1841</v>
      </c>
      <c r="C212" s="139" t="s">
        <v>1929</v>
      </c>
      <c r="D212" s="185">
        <f>VLOOKUP('621.6'!A98,'621.6'!A98:N331,14,FALSE)</f>
        <v>75829245.074984819</v>
      </c>
    </row>
    <row r="213" spans="1:4" ht="54" thickTop="1" thickBot="1">
      <c r="A213" s="143" t="s">
        <v>1815</v>
      </c>
      <c r="B213" s="144" t="s">
        <v>1842</v>
      </c>
      <c r="C213" s="139" t="s">
        <v>1929</v>
      </c>
      <c r="D213" s="185">
        <f>VLOOKUP('621.7'!A89,'621.7'!A89:N332,14,FALSE)</f>
        <v>2653249.9546689629</v>
      </c>
    </row>
    <row r="214" spans="1:4" ht="54" thickTop="1" thickBot="1">
      <c r="A214" s="143" t="s">
        <v>1189</v>
      </c>
      <c r="B214" s="144" t="s">
        <v>2100</v>
      </c>
      <c r="C214" s="139" t="s">
        <v>233</v>
      </c>
      <c r="D214" s="185">
        <f>VLOOKUP('622.1'!A89,'622.1'!A89:N333,14,FALSE)</f>
        <v>85460.242576406294</v>
      </c>
    </row>
    <row r="215" spans="1:4" ht="54" thickTop="1" thickBot="1">
      <c r="A215" s="143" t="s">
        <v>1190</v>
      </c>
      <c r="B215" s="144" t="s">
        <v>1843</v>
      </c>
      <c r="C215" s="139" t="s">
        <v>233</v>
      </c>
      <c r="D215" s="185">
        <f>VLOOKUP('622.2'!A89,'622.2'!A89:N335,14,FALSE)</f>
        <v>348164.74475835427</v>
      </c>
    </row>
    <row r="216" spans="1:4" ht="54" thickTop="1" thickBot="1">
      <c r="A216" s="143" t="s">
        <v>1191</v>
      </c>
      <c r="B216" s="144" t="s">
        <v>1844</v>
      </c>
      <c r="C216" s="139" t="s">
        <v>233</v>
      </c>
      <c r="D216" s="185">
        <f>VLOOKUP('622.3'!A89,'622.3'!A89:N336,14,FALSE)</f>
        <v>893082.73836918594</v>
      </c>
    </row>
    <row r="217" spans="1:4" ht="54" thickTop="1" thickBot="1">
      <c r="A217" s="143" t="s">
        <v>1192</v>
      </c>
      <c r="B217" s="144" t="s">
        <v>1845</v>
      </c>
      <c r="C217" s="139" t="s">
        <v>233</v>
      </c>
      <c r="D217" s="185">
        <f>VLOOKUP('622.4'!A89,'622.4'!A89:N337,14,FALSE)</f>
        <v>918920.36836918606</v>
      </c>
    </row>
    <row r="218" spans="1:4" ht="54" thickTop="1" thickBot="1">
      <c r="A218" s="143" t="s">
        <v>1193</v>
      </c>
      <c r="B218" s="144" t="s">
        <v>1846</v>
      </c>
      <c r="C218" s="139" t="s">
        <v>144</v>
      </c>
      <c r="D218" s="185">
        <f>VLOOKUP('622.5'!A89,'622.5'!A89:N338,14,FALSE)</f>
        <v>63045.600227955088</v>
      </c>
    </row>
    <row r="219" spans="1:4" ht="54" thickTop="1" thickBot="1">
      <c r="A219" s="143" t="s">
        <v>1194</v>
      </c>
      <c r="B219" s="144" t="s">
        <v>1847</v>
      </c>
      <c r="C219" s="139" t="s">
        <v>144</v>
      </c>
      <c r="D219" s="185">
        <f>VLOOKUP('623.1'!A103,'623.1'!A103:N339,14,FALSE)</f>
        <v>611882.70757962205</v>
      </c>
    </row>
    <row r="220" spans="1:4" ht="54" thickTop="1" thickBot="1">
      <c r="A220" s="143" t="s">
        <v>1195</v>
      </c>
      <c r="B220" s="144" t="s">
        <v>1303</v>
      </c>
      <c r="C220" s="139" t="s">
        <v>2101</v>
      </c>
      <c r="D220" s="185">
        <f>VLOOKUP('623.2'!A89,'623.2'!A89:N340,14,FALSE)</f>
        <v>3012223.0542870564</v>
      </c>
    </row>
    <row r="221" spans="1:4" ht="54" thickTop="1" thickBot="1">
      <c r="A221" s="143" t="s">
        <v>1196</v>
      </c>
      <c r="B221" s="144" t="s">
        <v>2220</v>
      </c>
      <c r="C221" s="139" t="s">
        <v>388</v>
      </c>
      <c r="D221" s="185">
        <f>VLOOKUP('630.1'!A89,'630.1'!A89:N341,14,FALSE)</f>
        <v>1253599.9854584646</v>
      </c>
    </row>
    <row r="222" spans="1:4" ht="54" thickTop="1" thickBot="1">
      <c r="A222" s="143" t="s">
        <v>1197</v>
      </c>
      <c r="B222" s="144" t="s">
        <v>2221</v>
      </c>
      <c r="C222" s="139" t="s">
        <v>388</v>
      </c>
      <c r="D222" s="185">
        <f>VLOOKUP('630.2'!A89,'630.2'!A89:N342,14,FALSE)</f>
        <v>1230517.7435701736</v>
      </c>
    </row>
    <row r="223" spans="1:4" ht="54" thickTop="1" thickBot="1">
      <c r="A223" s="143" t="s">
        <v>1198</v>
      </c>
      <c r="B223" s="144" t="s">
        <v>2222</v>
      </c>
      <c r="C223" s="139" t="s">
        <v>388</v>
      </c>
      <c r="D223" s="185">
        <f>VLOOKUP('630.3'!A89,'630.3'!A89:N343,14,FALSE)</f>
        <v>751016.38357017364</v>
      </c>
    </row>
    <row r="224" spans="1:4" ht="54" thickTop="1" thickBot="1">
      <c r="A224" s="143" t="s">
        <v>1199</v>
      </c>
      <c r="B224" s="144" t="s">
        <v>2223</v>
      </c>
      <c r="C224" s="139" t="s">
        <v>388</v>
      </c>
      <c r="D224" s="185">
        <f>VLOOKUP('630.4'!A89,'630.4'!A89:N344,14,FALSE)</f>
        <v>654427.16357017378</v>
      </c>
    </row>
    <row r="225" spans="1:4" ht="54" thickTop="1" thickBot="1">
      <c r="A225" s="143" t="s">
        <v>1200</v>
      </c>
      <c r="B225" s="144" t="s">
        <v>2224</v>
      </c>
      <c r="C225" s="139" t="s">
        <v>388</v>
      </c>
      <c r="D225" s="185">
        <f>VLOOKUP('630.5'!A93,'630.5'!A93:N345,14,FALSE)</f>
        <v>389357.02888290817</v>
      </c>
    </row>
    <row r="226" spans="1:4" ht="54" thickTop="1" thickBot="1">
      <c r="A226" s="143" t="s">
        <v>1201</v>
      </c>
      <c r="B226" s="144" t="s">
        <v>2225</v>
      </c>
      <c r="C226" s="139" t="s">
        <v>388</v>
      </c>
      <c r="D226" s="185">
        <f>VLOOKUP('630.6'!A93,'630.6'!A89:N346,14,FALSE)</f>
        <v>327008.91188290808</v>
      </c>
    </row>
    <row r="227" spans="1:4" ht="54" thickTop="1" thickBot="1">
      <c r="A227" s="143" t="s">
        <v>1202</v>
      </c>
      <c r="B227" s="144" t="s">
        <v>2226</v>
      </c>
      <c r="C227" s="139" t="s">
        <v>388</v>
      </c>
      <c r="D227" s="185">
        <f>VLOOKUP('630.7'!A93,'630.7'!A90:N347,14,FALSE)</f>
        <v>225185.3909063265</v>
      </c>
    </row>
    <row r="228" spans="1:4" ht="54" thickTop="1" thickBot="1">
      <c r="A228" s="143" t="s">
        <v>1203</v>
      </c>
      <c r="B228" s="144" t="s">
        <v>1848</v>
      </c>
      <c r="C228" s="139" t="s">
        <v>144</v>
      </c>
      <c r="D228" s="185">
        <f>VLOOKUP('632.1'!A90,'632.1'!A90:N349,14,FALSE)</f>
        <v>331609.78735189501</v>
      </c>
    </row>
    <row r="229" spans="1:4" ht="54" thickTop="1" thickBot="1">
      <c r="A229" s="143" t="s">
        <v>1743</v>
      </c>
      <c r="B229" s="144" t="s">
        <v>1849</v>
      </c>
      <c r="C229" s="139" t="s">
        <v>144</v>
      </c>
      <c r="D229" s="185">
        <f>VLOOKUP('632.2'!A90,'632.2'!A90:N350,14,FALSE)</f>
        <v>334116.41875189496</v>
      </c>
    </row>
    <row r="230" spans="1:4" ht="54" thickTop="1" thickBot="1">
      <c r="A230" s="143" t="s">
        <v>1746</v>
      </c>
      <c r="B230" s="144" t="s">
        <v>1850</v>
      </c>
      <c r="C230" s="139" t="s">
        <v>377</v>
      </c>
      <c r="D230" s="185">
        <f>VLOOKUP('640.1'!A90,'640.1'!A90:N351,14,FALSE)</f>
        <v>4725.7935020724326</v>
      </c>
    </row>
    <row r="231" spans="1:4" ht="54" thickTop="1" thickBot="1">
      <c r="A231" s="143" t="s">
        <v>1747</v>
      </c>
      <c r="B231" s="144" t="s">
        <v>1851</v>
      </c>
      <c r="C231" s="139" t="s">
        <v>377</v>
      </c>
      <c r="D231" s="185">
        <f>VLOOKUP('640.2'!A90,'640.2'!A90:N352,14,FALSE)</f>
        <v>5729.0685020724341</v>
      </c>
    </row>
    <row r="232" spans="1:4" ht="54" thickTop="1" thickBot="1">
      <c r="A232" s="143" t="s">
        <v>1204</v>
      </c>
      <c r="B232" s="144" t="s">
        <v>1852</v>
      </c>
      <c r="C232" s="139" t="s">
        <v>1748</v>
      </c>
      <c r="D232" s="185">
        <f>VLOOKUP('641.1'!A90,'641.1'!A90:N353,14,FALSE)</f>
        <v>2041.5206824865049</v>
      </c>
    </row>
    <row r="233" spans="1:4" ht="54" thickTop="1" thickBot="1">
      <c r="A233" s="143" t="s">
        <v>1205</v>
      </c>
      <c r="B233" s="144" t="s">
        <v>1852</v>
      </c>
      <c r="C233" s="139" t="s">
        <v>377</v>
      </c>
      <c r="D233" s="185">
        <f>VLOOKUP('641.2'!A90,'641.2'!A90:N354,14,FALSE)</f>
        <v>51293.723682486503</v>
      </c>
    </row>
    <row r="234" spans="1:4" ht="54" thickTop="1" thickBot="1">
      <c r="A234" s="143" t="s">
        <v>1206</v>
      </c>
      <c r="B234" s="144" t="s">
        <v>1853</v>
      </c>
      <c r="C234" s="139" t="s">
        <v>1929</v>
      </c>
      <c r="D234" s="185">
        <f>VLOOKUP('642.1'!A90,'642.1'!A90:N355,14,FALSE)</f>
        <v>491490.75126361276</v>
      </c>
    </row>
    <row r="235" spans="1:4" ht="54" thickTop="1" thickBot="1">
      <c r="A235" s="143" t="s">
        <v>1207</v>
      </c>
      <c r="B235" s="144" t="s">
        <v>1854</v>
      </c>
      <c r="C235" s="139" t="s">
        <v>144</v>
      </c>
      <c r="D235" s="185">
        <f>VLOOKUP('642.2'!A90,'642.2'!A90:N356,14,FALSE)</f>
        <v>25504.129702126535</v>
      </c>
    </row>
    <row r="236" spans="1:4" ht="54" thickTop="1" thickBot="1">
      <c r="A236" s="143" t="s">
        <v>1208</v>
      </c>
      <c r="B236" s="144" t="s">
        <v>1855</v>
      </c>
      <c r="C236" s="139" t="s">
        <v>377</v>
      </c>
      <c r="D236" s="185">
        <f>VLOOKUP('650.1'!A95,'650.1'!A95:N358,14,FALSE)</f>
        <v>12945.258353861835</v>
      </c>
    </row>
    <row r="237" spans="1:4" ht="54" thickTop="1" thickBot="1">
      <c r="A237" s="143" t="s">
        <v>1209</v>
      </c>
      <c r="B237" s="144" t="s">
        <v>2233</v>
      </c>
      <c r="C237" s="139" t="s">
        <v>377</v>
      </c>
      <c r="D237" s="185">
        <f>VLOOKUP('650.2'!A93,'650.2'!A93:N359,14,FALSE)</f>
        <v>10996.220362756058</v>
      </c>
    </row>
    <row r="238" spans="1:4" ht="54" thickTop="1" thickBot="1">
      <c r="A238" s="143" t="s">
        <v>1210</v>
      </c>
      <c r="B238" s="144" t="s">
        <v>1856</v>
      </c>
      <c r="C238" s="139" t="s">
        <v>377</v>
      </c>
      <c r="D238" s="210">
        <f>VLOOKUP('650.3'!A90,'650.3'!A90:N360,14,FALSE)</f>
        <v>0.55902523413219296</v>
      </c>
    </row>
    <row r="239" spans="1:4" ht="54" thickTop="1" thickBot="1">
      <c r="A239" s="143" t="s">
        <v>1211</v>
      </c>
      <c r="B239" s="144" t="s">
        <v>2237</v>
      </c>
      <c r="C239" s="139" t="s">
        <v>377</v>
      </c>
      <c r="D239" s="185">
        <f>VLOOKUP('650.4'!A93,'650.4'!A93:N361,14,FALSE)</f>
        <v>4710.038055482767</v>
      </c>
    </row>
    <row r="240" spans="1:4" ht="55.2" thickTop="1" thickBot="1">
      <c r="A240" s="143" t="s">
        <v>1212</v>
      </c>
      <c r="B240" s="144" t="s">
        <v>1857</v>
      </c>
      <c r="C240" s="139" t="s">
        <v>233</v>
      </c>
      <c r="D240" s="185">
        <f>VLOOKUP('660.1'!A87,'660.1'!A87:N362,14,FALSE)</f>
        <v>375826.86004695151</v>
      </c>
    </row>
    <row r="241" spans="1:4" ht="73.2" thickTop="1" thickBot="1">
      <c r="A241" s="143" t="s">
        <v>1213</v>
      </c>
      <c r="B241" s="144" t="s">
        <v>1964</v>
      </c>
      <c r="C241" s="139" t="s">
        <v>144</v>
      </c>
      <c r="D241" s="185">
        <f>VLOOKUP('660.2'!A87,'660.2'!A87:N363,14,FALSE)</f>
        <v>427149.19604695146</v>
      </c>
    </row>
    <row r="242" spans="1:4" ht="54" thickTop="1" thickBot="1">
      <c r="A242" s="143" t="s">
        <v>1761</v>
      </c>
      <c r="B242" s="144" t="s">
        <v>1858</v>
      </c>
      <c r="C242" s="139" t="s">
        <v>144</v>
      </c>
      <c r="D242" s="185">
        <f>VLOOKUP('661.1'!A87,'661.1'!A87:N364,14,FALSE)</f>
        <v>370315.89193064772</v>
      </c>
    </row>
    <row r="243" spans="1:4" ht="54" thickTop="1" thickBot="1">
      <c r="A243" s="143" t="s">
        <v>1214</v>
      </c>
      <c r="B243" s="144" t="s">
        <v>1859</v>
      </c>
      <c r="C243" s="139" t="s">
        <v>144</v>
      </c>
      <c r="D243" s="185">
        <f>VLOOKUP('662.1'!A87,'662.1'!A87:N365,14,FALSE)</f>
        <v>446990.01905569481</v>
      </c>
    </row>
    <row r="244" spans="1:4" ht="54" thickTop="1" thickBot="1">
      <c r="A244" s="143" t="s">
        <v>1215</v>
      </c>
      <c r="B244" s="144" t="s">
        <v>1860</v>
      </c>
      <c r="C244" s="139" t="s">
        <v>144</v>
      </c>
      <c r="D244" s="185">
        <f>VLOOKUP('662.2'!A87,'662.2'!A87:N366,14,FALSE)</f>
        <v>443616.16187540465</v>
      </c>
    </row>
    <row r="245" spans="1:4" ht="54" thickTop="1" thickBot="1">
      <c r="A245" s="143" t="s">
        <v>1762</v>
      </c>
      <c r="B245" s="144" t="s">
        <v>1861</v>
      </c>
      <c r="C245" s="139" t="s">
        <v>144</v>
      </c>
      <c r="D245" s="185">
        <f>VLOOKUP('663.1'!A87,'663.1'!A87:N367,14,FALSE)</f>
        <v>20741.536755316327</v>
      </c>
    </row>
    <row r="246" spans="1:4" ht="54" thickTop="1" thickBot="1">
      <c r="A246" s="143" t="s">
        <v>1216</v>
      </c>
      <c r="B246" s="144" t="s">
        <v>1862</v>
      </c>
      <c r="C246" s="139" t="s">
        <v>388</v>
      </c>
      <c r="D246" s="185">
        <f>VLOOKUP('670.1'!A87,'670.1'!A87:N368,14,FALSE)</f>
        <v>226485.77132974489</v>
      </c>
    </row>
    <row r="247" spans="1:4" ht="54" thickTop="1" thickBot="1">
      <c r="A247" s="143" t="s">
        <v>1217</v>
      </c>
      <c r="B247" s="144" t="s">
        <v>1863</v>
      </c>
      <c r="C247" s="139" t="s">
        <v>388</v>
      </c>
      <c r="D247" s="185">
        <f>VLOOKUP('670.2'!A87,'670.2'!A87:N369,14,FALSE)</f>
        <v>198238.72132974488</v>
      </c>
    </row>
    <row r="248" spans="1:4" ht="54" thickTop="1" thickBot="1">
      <c r="A248" s="143" t="s">
        <v>1764</v>
      </c>
      <c r="B248" s="144" t="s">
        <v>1864</v>
      </c>
      <c r="C248" s="139" t="s">
        <v>388</v>
      </c>
      <c r="D248" s="185">
        <f>VLOOKUP('670.3'!A87,'670.3'!A87:N370,14,FALSE)</f>
        <v>232675.07132974488</v>
      </c>
    </row>
    <row r="249" spans="1:4" ht="54" thickTop="1" thickBot="1">
      <c r="A249" s="143" t="s">
        <v>1765</v>
      </c>
      <c r="B249" s="144" t="s">
        <v>1865</v>
      </c>
      <c r="C249" s="139" t="s">
        <v>388</v>
      </c>
      <c r="D249" s="185">
        <f>VLOOKUP('670.4'!A87,'670.4'!A87:N371,14,FALSE)</f>
        <v>235264.67132974486</v>
      </c>
    </row>
    <row r="250" spans="1:4" ht="54" thickTop="1" thickBot="1">
      <c r="A250" s="143" t="s">
        <v>1766</v>
      </c>
      <c r="B250" s="144" t="s">
        <v>1866</v>
      </c>
      <c r="C250" s="139" t="s">
        <v>388</v>
      </c>
      <c r="D250" s="185">
        <f>VLOOKUP('670.5'!A89,'670.5'!A89:N372,14,FALSE)</f>
        <v>259244.27468290814</v>
      </c>
    </row>
    <row r="251" spans="1:4" ht="54" thickTop="1" thickBot="1">
      <c r="A251" s="143" t="s">
        <v>1218</v>
      </c>
      <c r="B251" s="144" t="s">
        <v>1867</v>
      </c>
      <c r="C251" s="139" t="s">
        <v>388</v>
      </c>
      <c r="D251" s="185">
        <f>VLOOKUP('671.1'!A89,'671.1'!A89:N373,14,FALSE)</f>
        <v>549930.5925531633</v>
      </c>
    </row>
    <row r="252" spans="1:4" ht="54" thickTop="1" thickBot="1">
      <c r="A252" s="143" t="s">
        <v>1219</v>
      </c>
      <c r="B252" s="144" t="s">
        <v>1868</v>
      </c>
      <c r="C252" s="139" t="s">
        <v>144</v>
      </c>
      <c r="D252" s="185">
        <f>VLOOKUP('671.2'!A89,'671.2'!A89:N374,14,FALSE)</f>
        <v>31880.331269502043</v>
      </c>
    </row>
    <row r="253" spans="1:4" ht="54" thickTop="1" thickBot="1">
      <c r="A253" s="143" t="s">
        <v>1767</v>
      </c>
      <c r="B253" s="144" t="s">
        <v>1869</v>
      </c>
      <c r="C253" s="139" t="s">
        <v>388</v>
      </c>
      <c r="D253" s="185">
        <f>VLOOKUP('671.3'!A87,'671.3'!A87:N375,14,FALSE)</f>
        <v>591824.53957442858</v>
      </c>
    </row>
    <row r="254" spans="1:4" ht="54" thickTop="1" thickBot="1">
      <c r="A254" s="143" t="s">
        <v>1768</v>
      </c>
      <c r="B254" s="144" t="s">
        <v>1870</v>
      </c>
      <c r="C254" s="139" t="s">
        <v>144</v>
      </c>
      <c r="D254" s="185">
        <f>VLOOKUP('671.4'!A87,'671.4'!A87:N376,14,FALSE)</f>
        <v>35258.347737586395</v>
      </c>
    </row>
    <row r="255" spans="1:4" ht="54" thickTop="1" thickBot="1">
      <c r="A255" s="143" t="s">
        <v>1220</v>
      </c>
      <c r="B255" s="144" t="s">
        <v>1871</v>
      </c>
      <c r="C255" s="139" t="s">
        <v>144</v>
      </c>
      <c r="D255" s="185">
        <f>VLOOKUP('672.1'!A87,'672.1'!A87:N377,14,FALSE)</f>
        <v>41421.481755316316</v>
      </c>
    </row>
    <row r="256" spans="1:4" ht="54" thickTop="1" thickBot="1">
      <c r="A256" s="143" t="s">
        <v>1769</v>
      </c>
      <c r="B256" s="144" t="s">
        <v>1872</v>
      </c>
      <c r="C256" s="139" t="s">
        <v>144</v>
      </c>
      <c r="D256" s="185">
        <f>VLOOKUP('672.2'!A87,'672.2'!A87:N378,14,FALSE)</f>
        <v>4946.3462695020398</v>
      </c>
    </row>
    <row r="257" spans="1:4" ht="54" thickTop="1" thickBot="1">
      <c r="A257" s="143" t="s">
        <v>1770</v>
      </c>
      <c r="B257" s="144" t="s">
        <v>1873</v>
      </c>
      <c r="C257" s="139" t="s">
        <v>144</v>
      </c>
      <c r="D257" s="185">
        <f>VLOOKUP('672.3'!A87,'672.3'!A87:N379,14,FALSE)</f>
        <v>42799.894706379593</v>
      </c>
    </row>
    <row r="258" spans="1:4" ht="54" thickTop="1" thickBot="1">
      <c r="A258" s="143" t="s">
        <v>1771</v>
      </c>
      <c r="B258" s="144" t="s">
        <v>1874</v>
      </c>
      <c r="C258" s="139" t="s">
        <v>144</v>
      </c>
      <c r="D258" s="185">
        <f>VLOOKUP('672.4'!A87,'672.3'!A87:N380,14,FALSE)</f>
        <v>42799.894706379593</v>
      </c>
    </row>
    <row r="259" spans="1:4" ht="54" thickTop="1" thickBot="1">
      <c r="A259" s="143" t="s">
        <v>1816</v>
      </c>
      <c r="B259" s="144" t="s">
        <v>1875</v>
      </c>
      <c r="C259" s="139" t="s">
        <v>233</v>
      </c>
      <c r="D259" s="185">
        <f>VLOOKUP('673.1.1'!A87,'673.1.1'!A87:N381,14,FALSE)</f>
        <v>7399.1294592193881</v>
      </c>
    </row>
    <row r="260" spans="1:4" ht="54" thickTop="1" thickBot="1">
      <c r="A260" s="143" t="s">
        <v>1817</v>
      </c>
      <c r="B260" s="144" t="s">
        <v>2152</v>
      </c>
      <c r="C260" s="139" t="s">
        <v>233</v>
      </c>
      <c r="D260" s="185">
        <f>VLOOKUP('673.1.2'!A87,'673.1.2'!A87:N382,14,FALSE)</f>
        <v>7399.1294592193881</v>
      </c>
    </row>
    <row r="261" spans="1:4" ht="54" thickTop="1" thickBot="1">
      <c r="A261" s="143" t="s">
        <v>1221</v>
      </c>
      <c r="B261" s="144" t="s">
        <v>1876</v>
      </c>
      <c r="C261" s="139" t="s">
        <v>388</v>
      </c>
      <c r="D261" s="185">
        <f>VLOOKUP('673.2'!A87,'673.2'!A87:N383,14,FALSE)</f>
        <v>72041.278212759193</v>
      </c>
    </row>
    <row r="262" spans="1:4" ht="54" thickTop="1" thickBot="1">
      <c r="A262" s="143" t="s">
        <v>1222</v>
      </c>
      <c r="B262" s="144" t="s">
        <v>1877</v>
      </c>
      <c r="C262" s="139" t="s">
        <v>388</v>
      </c>
      <c r="D262" s="185">
        <f>VLOOKUP('673.3'!A89,'673.3'!A89:N384,14,FALSE)</f>
        <v>53209.966953726922</v>
      </c>
    </row>
    <row r="263" spans="1:4" ht="54" thickTop="1" thickBot="1">
      <c r="A263" s="143" t="s">
        <v>1223</v>
      </c>
      <c r="B263" s="144" t="s">
        <v>2102</v>
      </c>
      <c r="C263" s="139" t="s">
        <v>144</v>
      </c>
      <c r="D263" s="185">
        <f>VLOOKUP('674.1'!A89,'674.1'!A89:N385,14,FALSE)</f>
        <v>170012.08226594896</v>
      </c>
    </row>
    <row r="264" spans="1:4" ht="54" thickTop="1" thickBot="1">
      <c r="A264" s="143" t="s">
        <v>1224</v>
      </c>
      <c r="B264" s="144" t="s">
        <v>1878</v>
      </c>
      <c r="C264" s="139" t="s">
        <v>144</v>
      </c>
      <c r="D264" s="185">
        <f>VLOOKUP('674.2'!A89,'674.2'!A89:N386,14,FALSE)</f>
        <v>315031.16604253056</v>
      </c>
    </row>
    <row r="265" spans="1:4" ht="54" thickTop="1" thickBot="1">
      <c r="A265" s="143" t="s">
        <v>1225</v>
      </c>
      <c r="B265" s="144" t="s">
        <v>1879</v>
      </c>
      <c r="C265" s="139" t="s">
        <v>233</v>
      </c>
      <c r="D265" s="185">
        <f>VLOOKUP('680.1'!A87,'680.1'!A87:N387,14,FALSE)</f>
        <v>158721.0849555741</v>
      </c>
    </row>
    <row r="266" spans="1:4" ht="54" thickTop="1" thickBot="1">
      <c r="A266" s="143" t="s">
        <v>1226</v>
      </c>
      <c r="B266" s="144" t="s">
        <v>1880</v>
      </c>
      <c r="C266" s="139" t="s">
        <v>144</v>
      </c>
      <c r="D266" s="185">
        <f>VLOOKUP('680.2'!A87,'680.2'!A87:N388,14,FALSE)</f>
        <v>9362.2610344472305</v>
      </c>
    </row>
    <row r="267" spans="1:4" ht="54" thickTop="1" thickBot="1">
      <c r="A267" s="143" t="s">
        <v>1227</v>
      </c>
      <c r="B267" s="144" t="s">
        <v>1881</v>
      </c>
      <c r="C267" s="139" t="s">
        <v>388</v>
      </c>
      <c r="D267" s="185">
        <f>VLOOKUP('680.3'!A89,'680.3'!A89:N389,14,FALSE)</f>
        <v>63710.993962763605</v>
      </c>
    </row>
    <row r="268" spans="1:4" ht="54" thickTop="1" thickBot="1">
      <c r="A268" s="143" t="s">
        <v>1228</v>
      </c>
      <c r="B268" s="144" t="s">
        <v>1882</v>
      </c>
      <c r="C268" s="139" t="s">
        <v>388</v>
      </c>
      <c r="D268" s="185">
        <f>VLOOKUP('681.1'!A89,'681.1'!A89:N390,14,FALSE)</f>
        <v>154654.46053189796</v>
      </c>
    </row>
    <row r="269" spans="1:4" ht="54" thickTop="1" thickBot="1">
      <c r="A269" s="143" t="s">
        <v>1776</v>
      </c>
      <c r="B269" s="144" t="s">
        <v>1883</v>
      </c>
      <c r="C269" s="139" t="s">
        <v>388</v>
      </c>
      <c r="D269" s="185">
        <f>VLOOKUP('681.2'!A89,'681.2'!A89:N391,14,FALSE)</f>
        <v>126407.41053189796</v>
      </c>
    </row>
    <row r="270" spans="1:4" ht="54" thickTop="1" thickBot="1">
      <c r="A270" s="143" t="s">
        <v>1777</v>
      </c>
      <c r="B270" s="144" t="s">
        <v>1884</v>
      </c>
      <c r="C270" s="139" t="s">
        <v>388</v>
      </c>
      <c r="D270" s="185">
        <f>VLOOKUP('681.3'!A89,'681.3'!A89:N392,14,FALSE)</f>
        <v>160843.76053189795</v>
      </c>
    </row>
    <row r="271" spans="1:4" ht="54" thickTop="1" thickBot="1">
      <c r="A271" s="143" t="s">
        <v>1778</v>
      </c>
      <c r="B271" s="144" t="s">
        <v>1885</v>
      </c>
      <c r="C271" s="139" t="s">
        <v>388</v>
      </c>
      <c r="D271" s="185">
        <f>VLOOKUP('681.4'!A89,'681.4'!A89:N393,14,FALSE)</f>
        <v>163433.36053189795</v>
      </c>
    </row>
    <row r="272" spans="1:4" ht="54" thickTop="1" thickBot="1">
      <c r="A272" s="143" t="s">
        <v>1229</v>
      </c>
      <c r="B272" s="144" t="s">
        <v>1886</v>
      </c>
      <c r="C272" s="139" t="s">
        <v>388</v>
      </c>
      <c r="D272" s="185">
        <f>VLOOKUP('682.1'!A89,'682.1'!A89:N394,14,FALSE)</f>
        <v>173152.81053189794</v>
      </c>
    </row>
    <row r="273" spans="1:4" ht="54" thickTop="1" thickBot="1">
      <c r="A273" s="143" t="s">
        <v>1779</v>
      </c>
      <c r="B273" s="144" t="s">
        <v>1887</v>
      </c>
      <c r="C273" s="139" t="s">
        <v>388</v>
      </c>
      <c r="D273" s="185">
        <f>VLOOKUP('682.2'!A89,'682.2'!A89:N395,14,FALSE)</f>
        <v>173152.81053189794</v>
      </c>
    </row>
    <row r="274" spans="1:4" ht="54" thickTop="1" thickBot="1">
      <c r="A274" s="143" t="s">
        <v>1781</v>
      </c>
      <c r="B274" s="144" t="s">
        <v>1888</v>
      </c>
      <c r="C274" s="139" t="s">
        <v>388</v>
      </c>
      <c r="D274" s="185">
        <f>VLOOKUP('682.3'!A89,'682.3'!A89:N396,14,FALSE)</f>
        <v>173152.81053189794</v>
      </c>
    </row>
    <row r="275" spans="1:4" ht="54" thickTop="1" thickBot="1">
      <c r="A275" s="143" t="s">
        <v>1783</v>
      </c>
      <c r="B275" s="144" t="s">
        <v>2103</v>
      </c>
      <c r="C275" s="139" t="s">
        <v>388</v>
      </c>
      <c r="D275" s="185">
        <f>VLOOKUP('682.4'!A89,'682.4'!A89:N397,14,FALSE)</f>
        <v>173152.81053189794</v>
      </c>
    </row>
    <row r="276" spans="1:4" ht="54" thickTop="1" thickBot="1">
      <c r="A276" s="143" t="s">
        <v>1785</v>
      </c>
      <c r="B276" s="144" t="s">
        <v>1889</v>
      </c>
      <c r="C276" s="139" t="s">
        <v>233</v>
      </c>
      <c r="D276" s="185">
        <f>VLOOKUP('683.1'!A89,'683.1'!A89:N398,14,FALSE)</f>
        <v>8907.1010030379002</v>
      </c>
    </row>
    <row r="277" spans="1:4" ht="54" thickTop="1" thickBot="1">
      <c r="A277" s="143" t="s">
        <v>1787</v>
      </c>
      <c r="B277" s="144" t="s">
        <v>1890</v>
      </c>
      <c r="C277" s="139" t="s">
        <v>233</v>
      </c>
      <c r="D277" s="185">
        <f>VLOOKUP('683.2'!A89,'683.2'!A89:N399,14,FALSE)</f>
        <v>17044.451003037902</v>
      </c>
    </row>
    <row r="278" spans="1:4" ht="54" thickTop="1" thickBot="1">
      <c r="A278" s="143" t="s">
        <v>1789</v>
      </c>
      <c r="B278" s="144" t="s">
        <v>1891</v>
      </c>
      <c r="C278" s="139" t="s">
        <v>233</v>
      </c>
      <c r="D278" s="185">
        <f>VLOOKUP('683.3'!A89,'683.3'!A89:N400,14,FALSE)</f>
        <v>8907.1010030379002</v>
      </c>
    </row>
    <row r="279" spans="1:4" ht="54" thickTop="1" thickBot="1">
      <c r="A279" s="143" t="s">
        <v>1790</v>
      </c>
      <c r="B279" s="144" t="s">
        <v>1892</v>
      </c>
      <c r="C279" s="139" t="s">
        <v>233</v>
      </c>
      <c r="D279" s="185">
        <f>VLOOKUP('683.4'!A89,'683.4'!A89:N401,14,FALSE)</f>
        <v>17044.451003037902</v>
      </c>
    </row>
    <row r="280" spans="1:4" ht="54" thickTop="1" thickBot="1">
      <c r="A280" s="143" t="s">
        <v>1791</v>
      </c>
      <c r="B280" s="144" t="s">
        <v>1893</v>
      </c>
      <c r="C280" s="139" t="s">
        <v>233</v>
      </c>
      <c r="D280" s="185">
        <f>VLOOKUP('683.5'!A87,'683.5'!A87:N402,14,FALSE)</f>
        <v>79486.246214672865</v>
      </c>
    </row>
    <row r="281" spans="1:4" ht="54" thickTop="1" thickBot="1">
      <c r="A281" s="143" t="s">
        <v>2153</v>
      </c>
      <c r="B281" s="144" t="s">
        <v>1894</v>
      </c>
      <c r="C281" s="139" t="s">
        <v>233</v>
      </c>
      <c r="D281" s="185">
        <f>VLOOKUP('690.1.1'!A89,'690.1.1'!A89:N403,14,FALSE)</f>
        <v>11772.69940425306</v>
      </c>
    </row>
    <row r="282" spans="1:4" ht="54" thickTop="1" thickBot="1">
      <c r="A282" s="143" t="s">
        <v>1794</v>
      </c>
      <c r="B282" s="144" t="s">
        <v>1895</v>
      </c>
      <c r="C282" s="139" t="s">
        <v>233</v>
      </c>
      <c r="D282" s="185">
        <f>VLOOKUP('690.1.2'!A89,'690.1.2'!A89:N404,14,FALSE)</f>
        <v>20354.702021265301</v>
      </c>
    </row>
    <row r="283" spans="1:4" ht="54" thickTop="1" thickBot="1">
      <c r="A283" s="143" t="s">
        <v>1230</v>
      </c>
      <c r="B283" s="144" t="s">
        <v>1896</v>
      </c>
      <c r="C283" s="139" t="s">
        <v>144</v>
      </c>
      <c r="D283" s="185">
        <f>VLOOKUP('700.1'!A89,'700.1'!A89:N405,14,FALSE)</f>
        <v>2156.6552265148375</v>
      </c>
    </row>
    <row r="284" spans="1:4" ht="54" thickTop="1" thickBot="1">
      <c r="A284" s="143" t="s">
        <v>1231</v>
      </c>
      <c r="B284" s="144" t="s">
        <v>1897</v>
      </c>
      <c r="C284" s="139" t="s">
        <v>144</v>
      </c>
      <c r="D284" s="185">
        <f>VLOOKUP('700.2'!A89,'700.2'!A89:N406,14,FALSE)</f>
        <v>2283.7323953176319</v>
      </c>
    </row>
    <row r="285" spans="1:4" ht="54" thickTop="1" thickBot="1">
      <c r="A285" s="143" t="s">
        <v>1232</v>
      </c>
      <c r="B285" s="144" t="s">
        <v>1898</v>
      </c>
      <c r="C285" s="139" t="s">
        <v>233</v>
      </c>
      <c r="D285" s="185">
        <f>VLOOKUP('700.3'!A89,'700.3'!A89:N407,14,FALSE)</f>
        <v>43267.028627474298</v>
      </c>
    </row>
    <row r="286" spans="1:4" ht="54" thickTop="1" thickBot="1">
      <c r="A286" s="143" t="s">
        <v>1233</v>
      </c>
      <c r="B286" s="144" t="s">
        <v>1899</v>
      </c>
      <c r="C286" s="139" t="s">
        <v>233</v>
      </c>
      <c r="D286" s="185">
        <f>VLOOKUP('700.4'!A89,'700.4'!A89:N408,14,FALSE)</f>
        <v>59700.898239268223</v>
      </c>
    </row>
    <row r="287" spans="1:4" ht="54" thickTop="1" thickBot="1">
      <c r="A287" s="143" t="s">
        <v>1234</v>
      </c>
      <c r="B287" s="144" t="s">
        <v>1900</v>
      </c>
      <c r="C287" s="139" t="s">
        <v>1929</v>
      </c>
      <c r="D287" s="185">
        <f>VLOOKUP('701.1'!A89,'701.1'!A89:N409,14,FALSE)</f>
        <v>9999.6199105274281</v>
      </c>
    </row>
    <row r="288" spans="1:4" ht="54" thickTop="1" thickBot="1">
      <c r="A288" s="143" t="s">
        <v>1797</v>
      </c>
      <c r="B288" s="144" t="s">
        <v>1901</v>
      </c>
      <c r="C288" s="139" t="s">
        <v>1929</v>
      </c>
      <c r="D288" s="185">
        <f>VLOOKUP('710.1'!A89,'710.1'!A89:N410,14,FALSE)</f>
        <v>503024.95647260151</v>
      </c>
    </row>
    <row r="289" spans="1:4" ht="54" thickTop="1" thickBot="1">
      <c r="A289" s="143" t="s">
        <v>1235</v>
      </c>
      <c r="B289" s="144" t="s">
        <v>1902</v>
      </c>
      <c r="C289" s="139" t="s">
        <v>233</v>
      </c>
      <c r="D289" s="185">
        <f>VLOOKUP('710.2'!A89,'710.2'!A89:N411,14,FALSE)</f>
        <v>516024.95647260151</v>
      </c>
    </row>
    <row r="290" spans="1:4" ht="54" thickTop="1" thickBot="1">
      <c r="A290" s="143" t="s">
        <v>1236</v>
      </c>
      <c r="B290" s="144" t="s">
        <v>1903</v>
      </c>
      <c r="C290" s="139" t="s">
        <v>1929</v>
      </c>
      <c r="D290" s="185">
        <f>VLOOKUP('720.1'!A89,'720.1'!A89:N412,14,FALSE)</f>
        <v>331647.3590363008</v>
      </c>
    </row>
    <row r="291" spans="1:4" ht="54" thickTop="1" thickBot="1">
      <c r="A291" s="143" t="s">
        <v>1237</v>
      </c>
      <c r="B291" s="144" t="s">
        <v>1904</v>
      </c>
      <c r="C291" s="139" t="s">
        <v>144</v>
      </c>
      <c r="D291" s="185">
        <f>VLOOKUP('730.1'!A89,'730.1'!A89:N413,14,FALSE)</f>
        <v>123781.78801599683</v>
      </c>
    </row>
    <row r="292" spans="1:4" ht="54" thickTop="1" thickBot="1">
      <c r="A292" s="143" t="s">
        <v>1238</v>
      </c>
      <c r="B292" s="144" t="s">
        <v>1905</v>
      </c>
      <c r="C292" s="139" t="s">
        <v>1929</v>
      </c>
      <c r="D292" s="185">
        <f>VLOOKUP('730.2'!A89,'730.2'!A89:N414,14,FALSE)</f>
        <v>82470.082695707286</v>
      </c>
    </row>
    <row r="293" spans="1:4" ht="54" thickTop="1" thickBot="1">
      <c r="A293" s="143" t="s">
        <v>1239</v>
      </c>
      <c r="B293" s="144" t="s">
        <v>1906</v>
      </c>
      <c r="C293" s="139" t="s">
        <v>1929</v>
      </c>
      <c r="D293" s="185">
        <f>VLOOKUP('730.3'!A89,'730.3'!A89:N415,14,FALSE)</f>
        <v>63477.823478317878</v>
      </c>
    </row>
    <row r="294" spans="1:4" ht="54" thickTop="1" thickBot="1">
      <c r="A294" s="143" t="s">
        <v>1798</v>
      </c>
      <c r="B294" s="144" t="s">
        <v>1907</v>
      </c>
      <c r="C294" s="139" t="s">
        <v>1929</v>
      </c>
      <c r="D294" s="185">
        <f>VLOOKUP('730.4'!A89,'730.4'!A89:N416,14,FALSE)</f>
        <v>50631.223478317879</v>
      </c>
    </row>
    <row r="295" spans="1:4" ht="54" thickTop="1" thickBot="1">
      <c r="A295" s="143" t="s">
        <v>1240</v>
      </c>
      <c r="B295" s="144" t="s">
        <v>1908</v>
      </c>
      <c r="C295" s="139" t="s">
        <v>144</v>
      </c>
      <c r="D295" s="185">
        <f>VLOOKUP('731.1'!A89,'731.1'!A89:N417,14,FALSE)</f>
        <v>155331.29905164428</v>
      </c>
    </row>
    <row r="296" spans="1:4" ht="54" thickTop="1" thickBot="1">
      <c r="A296" s="143" t="s">
        <v>1241</v>
      </c>
      <c r="B296" s="144" t="s">
        <v>1909</v>
      </c>
      <c r="C296" s="139" t="s">
        <v>2101</v>
      </c>
      <c r="D296" s="185">
        <f>VLOOKUP('740.1'!A89,'740.1'!A89:N418,14,FALSE)</f>
        <v>11357.874863365847</v>
      </c>
    </row>
    <row r="297" spans="1:4" ht="54" thickTop="1" thickBot="1">
      <c r="A297" s="143" t="s">
        <v>1801</v>
      </c>
      <c r="B297" s="144" t="s">
        <v>1910</v>
      </c>
      <c r="C297" s="139" t="s">
        <v>1929</v>
      </c>
      <c r="D297" s="185">
        <f>VLOOKUP('741.1'!A89,'741.1'!A89:N419,14,FALSE)</f>
        <v>145478.42151008535</v>
      </c>
    </row>
    <row r="298" spans="1:4" ht="54" thickTop="1" thickBot="1">
      <c r="A298" s="143" t="s">
        <v>1242</v>
      </c>
      <c r="B298" s="144" t="s">
        <v>1911</v>
      </c>
      <c r="C298" s="139" t="s">
        <v>144</v>
      </c>
      <c r="D298" s="185">
        <f>VLOOKUP('800.1'!A89,'800.1'!A89:N420,14,FALSE)</f>
        <v>7575.0813792629733</v>
      </c>
    </row>
    <row r="299" spans="1:4" ht="54" thickTop="1" thickBot="1">
      <c r="A299" s="143" t="s">
        <v>1243</v>
      </c>
      <c r="B299" s="144" t="s">
        <v>1912</v>
      </c>
      <c r="C299" s="139" t="s">
        <v>144</v>
      </c>
      <c r="D299" s="185">
        <f>VLOOKUP('800.2'!A89,'800.2'!A89:N421,14,FALSE)</f>
        <v>13456.281379262973</v>
      </c>
    </row>
    <row r="300" spans="1:4" ht="54" thickTop="1" thickBot="1">
      <c r="A300" s="143" t="s">
        <v>1244</v>
      </c>
      <c r="B300" s="144" t="s">
        <v>1913</v>
      </c>
      <c r="C300" s="139" t="s">
        <v>144</v>
      </c>
      <c r="D300" s="185">
        <f>VLOOKUP('800.3'!A89,'800.3'!A89:N422,14,FALSE)</f>
        <v>42054.925517051888</v>
      </c>
    </row>
    <row r="301" spans="1:4" ht="54" thickTop="1" thickBot="1">
      <c r="A301" s="143" t="s">
        <v>1245</v>
      </c>
      <c r="B301" s="144" t="s">
        <v>1914</v>
      </c>
      <c r="C301" s="139" t="s">
        <v>144</v>
      </c>
      <c r="D301" s="185">
        <f>VLOOKUP('800.4'!A89,'800.4'!A89:N423,14,FALSE)</f>
        <v>47577.32551705189</v>
      </c>
    </row>
    <row r="302" spans="1:4" ht="54" thickTop="1" thickBot="1">
      <c r="A302" s="143" t="s">
        <v>1802</v>
      </c>
      <c r="B302" s="144" t="s">
        <v>1915</v>
      </c>
      <c r="C302" s="139" t="s">
        <v>1929</v>
      </c>
      <c r="D302" s="185">
        <f>VLOOKUP('802.1'!A89,'802.1'!A89:N424,14,FALSE)</f>
        <v>404073.38704601338</v>
      </c>
    </row>
    <row r="303" spans="1:4" ht="54" thickTop="1" thickBot="1">
      <c r="A303" s="143" t="s">
        <v>1803</v>
      </c>
      <c r="B303" s="144" t="s">
        <v>1965</v>
      </c>
      <c r="C303" s="139" t="s">
        <v>1929</v>
      </c>
      <c r="D303" s="185">
        <f>VLOOKUP('802.2'!A89,'802.2'!A89:N425,14,FALSE)</f>
        <v>68440.32507594749</v>
      </c>
    </row>
    <row r="304" spans="1:4" ht="54" thickTop="1" thickBot="1">
      <c r="A304" s="143" t="s">
        <v>1804</v>
      </c>
      <c r="B304" s="144" t="s">
        <v>1916</v>
      </c>
      <c r="C304" s="139" t="s">
        <v>1929</v>
      </c>
      <c r="D304" s="185">
        <f>VLOOKUP('802.3'!A89,'802.3'!A89:N426,14,FALSE)</f>
        <v>44098.290594373168</v>
      </c>
    </row>
    <row r="305" spans="1:4" ht="54" thickTop="1" thickBot="1">
      <c r="A305" s="143" t="s">
        <v>1805</v>
      </c>
      <c r="B305" s="144" t="s">
        <v>1917</v>
      </c>
      <c r="C305" s="139" t="s">
        <v>1929</v>
      </c>
      <c r="D305" s="185">
        <f>VLOOKUP('802.4'!A89,'802.4'!A89:N427,14,FALSE)</f>
        <v>37736.167945779875</v>
      </c>
    </row>
    <row r="306" spans="1:4" ht="54" thickTop="1" thickBot="1">
      <c r="A306" s="143" t="s">
        <v>1806</v>
      </c>
      <c r="B306" s="144" t="s">
        <v>1918</v>
      </c>
      <c r="C306" s="139" t="s">
        <v>1929</v>
      </c>
      <c r="D306" s="185">
        <f>VLOOKUP('802.5'!A89,'802.5'!A89:N428,14,FALSE)</f>
        <v>371276.23106879479</v>
      </c>
    </row>
    <row r="307" spans="1:4" ht="54" thickTop="1" thickBot="1">
      <c r="A307" s="143" t="s">
        <v>1807</v>
      </c>
      <c r="B307" s="144" t="s">
        <v>1919</v>
      </c>
      <c r="C307" s="139" t="s">
        <v>1929</v>
      </c>
      <c r="D307" s="185">
        <f>VLOOKUP('802.6'!A89,'802.6'!A89:N429,14,FALSE)</f>
        <v>359576.23106879479</v>
      </c>
    </row>
    <row r="308" spans="1:4" ht="54" thickTop="1" thickBot="1">
      <c r="A308" s="143" t="s">
        <v>1808</v>
      </c>
      <c r="B308" s="144" t="s">
        <v>1920</v>
      </c>
      <c r="C308" s="139" t="s">
        <v>1929</v>
      </c>
      <c r="D308" s="185">
        <f>VLOOKUP('802.7'!A89,'802.7'!A89:N430,14,FALSE)</f>
        <v>235977.78547782719</v>
      </c>
    </row>
    <row r="309" spans="1:4" ht="54" thickTop="1" thickBot="1">
      <c r="A309" s="143" t="s">
        <v>1809</v>
      </c>
      <c r="B309" s="144" t="s">
        <v>1921</v>
      </c>
      <c r="C309" s="139" t="s">
        <v>1929</v>
      </c>
      <c r="D309" s="185">
        <f>VLOOKUP('802.8'!A89,'802.8'!A89:N431,14,FALSE)</f>
        <v>201045.46429759049</v>
      </c>
    </row>
    <row r="310" spans="1:4" ht="54" thickTop="1" thickBot="1">
      <c r="A310" s="143" t="s">
        <v>1246</v>
      </c>
      <c r="B310" s="144" t="s">
        <v>1922</v>
      </c>
      <c r="C310" s="139" t="s">
        <v>233</v>
      </c>
      <c r="D310" s="185">
        <f>VLOOKUP('810.1'!A89,'810.1'!A89:N432,14,FALSE)</f>
        <v>14428.305172236151</v>
      </c>
    </row>
    <row r="311" spans="1:4" ht="54" thickTop="1" thickBot="1">
      <c r="A311" s="143" t="s">
        <v>1247</v>
      </c>
      <c r="B311" s="144" t="s">
        <v>1923</v>
      </c>
      <c r="C311" s="139" t="s">
        <v>233</v>
      </c>
      <c r="D311" s="185">
        <f>VLOOKUP('810.2'!A89,'810.2'!A89:N433,14,FALSE)</f>
        <v>15162.522068894459</v>
      </c>
    </row>
    <row r="312" spans="1:4" ht="54" thickTop="1" thickBot="1">
      <c r="A312" s="143" t="s">
        <v>1248</v>
      </c>
      <c r="B312" s="144" t="s">
        <v>1924</v>
      </c>
      <c r="C312" s="139" t="s">
        <v>233</v>
      </c>
      <c r="D312" s="185">
        <f>VLOOKUP('810.3'!A89,'810.3'!A89:N435,14,FALSE)</f>
        <v>6522.9088807670705</v>
      </c>
    </row>
    <row r="313" spans="1:4" ht="55.2" thickTop="1" thickBot="1">
      <c r="A313" s="143" t="s">
        <v>1810</v>
      </c>
      <c r="B313" s="144" t="s">
        <v>2156</v>
      </c>
      <c r="C313" s="139" t="s">
        <v>233</v>
      </c>
      <c r="D313" s="185">
        <f>VLOOKUP('811.1'!A89,'811.1'!A89:N436,14,FALSE)</f>
        <v>32133.746861655462</v>
      </c>
    </row>
    <row r="314" spans="1:4" ht="55.2" thickTop="1" thickBot="1">
      <c r="A314" s="143" t="s">
        <v>1811</v>
      </c>
      <c r="B314" s="144" t="s">
        <v>2157</v>
      </c>
      <c r="C314" s="139" t="s">
        <v>233</v>
      </c>
      <c r="D314" s="185">
        <f>VLOOKUP('811.2'!A89,'811.2'!A89:N437,14,FALSE)</f>
        <v>37556.891861655466</v>
      </c>
    </row>
    <row r="315" spans="1:4" ht="54" thickTop="1" thickBot="1">
      <c r="A315" s="143" t="s">
        <v>1249</v>
      </c>
      <c r="B315" s="144" t="s">
        <v>2159</v>
      </c>
      <c r="C315" s="139" t="s">
        <v>233</v>
      </c>
      <c r="D315" s="185">
        <f>VLOOKUP('812.1'!A89,'812.1'!A89:N438,14,FALSE)</f>
        <v>69567.749283254278</v>
      </c>
    </row>
    <row r="316" spans="1:4" ht="54" thickTop="1" thickBot="1">
      <c r="A316" s="143" t="s">
        <v>1812</v>
      </c>
      <c r="B316" s="144" t="s">
        <v>1925</v>
      </c>
      <c r="C316" s="139" t="s">
        <v>2101</v>
      </c>
      <c r="D316" s="185">
        <f>VLOOKUP('820.1'!A89,'820.1'!A89:N439,14,FALSE)</f>
        <v>75220.673510632652</v>
      </c>
    </row>
    <row r="317" spans="1:4" ht="54" thickTop="1" thickBot="1">
      <c r="A317" s="143" t="s">
        <v>1813</v>
      </c>
      <c r="B317" s="144" t="s">
        <v>1926</v>
      </c>
      <c r="C317" s="139" t="s">
        <v>1068</v>
      </c>
      <c r="D317" s="185">
        <f>VLOOKUP('820.1.2'!A88,'820.1.2'!A88:N440,14,FALSE)</f>
        <v>8043557.83687755</v>
      </c>
    </row>
    <row r="318" spans="1:4" ht="54" thickTop="1" thickBot="1">
      <c r="A318" s="143" t="s">
        <v>1250</v>
      </c>
      <c r="B318" s="144" t="s">
        <v>1927</v>
      </c>
      <c r="C318" s="139" t="s">
        <v>2104</v>
      </c>
      <c r="D318" s="185">
        <f>VLOOKUP('900.1'!A88,'900.1'!A88:N441,14,FALSE)</f>
        <v>1304.0123456790122</v>
      </c>
    </row>
    <row r="319" spans="1:4" ht="55.2" thickTop="1" thickBot="1">
      <c r="A319" s="143" t="s">
        <v>1251</v>
      </c>
      <c r="B319" s="144" t="s">
        <v>2301</v>
      </c>
      <c r="C319" s="139" t="s">
        <v>2105</v>
      </c>
      <c r="D319" s="185">
        <f>VLOOKUP('900.2'!A88,'900.2'!A88:N442,14,FALSE)</f>
        <v>1600.3787878787878</v>
      </c>
    </row>
    <row r="320" spans="1:4" ht="54" thickTop="1" thickBot="1">
      <c r="A320" s="143" t="s">
        <v>1252</v>
      </c>
      <c r="B320" s="144" t="s">
        <v>1928</v>
      </c>
      <c r="C320" s="139" t="s">
        <v>2105</v>
      </c>
      <c r="D320" s="185">
        <f>VLOOKUP('900.3'!A88,'900.3'!A88:N443,14,FALSE)</f>
        <v>1600.3787878787878</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J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8" sqref="D8:D67"/>
    </sheetView>
  </sheetViews>
  <sheetFormatPr baseColWidth="10" defaultColWidth="9.109375" defaultRowHeight="14.4"/>
  <cols>
    <col min="1" max="1" width="11.5546875" customWidth="1"/>
    <col min="2" max="2" width="9.109375" style="2"/>
    <col min="3" max="3" width="84.5546875" style="1" customWidth="1"/>
    <col min="4" max="4" width="17.109375" style="189" customWidth="1"/>
    <col min="5" max="5" width="12.33203125" customWidth="1"/>
    <col min="7" max="7" width="12.44140625" customWidth="1"/>
  </cols>
  <sheetData>
    <row r="1" spans="1:4" ht="66" customHeight="1" thickTop="1">
      <c r="A1" s="668" t="s">
        <v>1934</v>
      </c>
      <c r="B1" s="669"/>
      <c r="C1" s="669"/>
      <c r="D1" s="670"/>
    </row>
    <row r="2" spans="1:4" ht="20.25" customHeight="1" thickBot="1">
      <c r="A2" s="671"/>
      <c r="B2" s="672"/>
      <c r="C2" s="672"/>
      <c r="D2" s="673"/>
    </row>
    <row r="3" spans="1:4" ht="15.6" thickTop="1" thickBot="1">
      <c r="A3" s="667" t="s">
        <v>2329</v>
      </c>
      <c r="B3" s="667"/>
      <c r="C3" s="667"/>
      <c r="D3" s="667"/>
    </row>
    <row r="4" spans="1:4" ht="15.6" thickTop="1" thickBot="1">
      <c r="A4" s="667"/>
      <c r="B4" s="667"/>
      <c r="C4" s="667"/>
      <c r="D4" s="667"/>
    </row>
    <row r="5" spans="1:4" ht="15.6" thickTop="1" thickBot="1">
      <c r="A5" s="667"/>
      <c r="B5" s="667"/>
      <c r="C5" s="667"/>
      <c r="D5" s="667"/>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1004">
        <v>56173.925726710004</v>
      </c>
    </row>
    <row r="9" spans="1:4" ht="15.6" thickTop="1" thickBot="1">
      <c r="A9" s="9" t="s">
        <v>102</v>
      </c>
      <c r="B9" s="10" t="s">
        <v>1966</v>
      </c>
      <c r="C9" s="11" t="s">
        <v>103</v>
      </c>
      <c r="D9" s="1004">
        <v>51067.205206099999</v>
      </c>
    </row>
    <row r="10" spans="1:4" ht="15.6" thickTop="1" thickBot="1">
      <c r="A10" s="9" t="s">
        <v>0</v>
      </c>
      <c r="B10" s="10" t="s">
        <v>1966</v>
      </c>
      <c r="C10" s="11" t="s">
        <v>1</v>
      </c>
      <c r="D10" s="1004">
        <v>66387.366767929998</v>
      </c>
    </row>
    <row r="11" spans="1:4" ht="15.6" thickTop="1" thickBot="1">
      <c r="A11" s="9" t="s">
        <v>1758</v>
      </c>
      <c r="B11" s="10" t="s">
        <v>1966</v>
      </c>
      <c r="C11" s="11" t="s">
        <v>1757</v>
      </c>
      <c r="D11" s="1004">
        <v>306403.23123659997</v>
      </c>
    </row>
    <row r="12" spans="1:4" ht="15.6" thickTop="1" thickBot="1">
      <c r="A12" s="9" t="s">
        <v>100</v>
      </c>
      <c r="B12" s="10" t="s">
        <v>1966</v>
      </c>
      <c r="C12" s="11" t="s">
        <v>101</v>
      </c>
      <c r="D12" s="1004">
        <v>76600.807809149992</v>
      </c>
    </row>
    <row r="13" spans="1:4" ht="15.6" thickTop="1" thickBot="1">
      <c r="A13" s="9" t="s">
        <v>62</v>
      </c>
      <c r="B13" s="10" t="s">
        <v>1966</v>
      </c>
      <c r="C13" s="11" t="s">
        <v>63</v>
      </c>
      <c r="D13" s="1004">
        <v>561739.25726709992</v>
      </c>
    </row>
    <row r="14" spans="1:4" ht="15.6" thickTop="1" thickBot="1">
      <c r="A14" s="9" t="s">
        <v>108</v>
      </c>
      <c r="B14" s="10" t="s">
        <v>1966</v>
      </c>
      <c r="C14" s="11" t="s">
        <v>109</v>
      </c>
      <c r="D14" s="1004">
        <v>306403.23123659997</v>
      </c>
    </row>
    <row r="15" spans="1:4" ht="15.6" thickTop="1" thickBot="1">
      <c r="A15" s="9" t="s">
        <v>41</v>
      </c>
      <c r="B15" s="10" t="s">
        <v>1966</v>
      </c>
      <c r="C15" s="11" t="s">
        <v>42</v>
      </c>
      <c r="D15" s="1004">
        <v>204268.8208244</v>
      </c>
    </row>
    <row r="16" spans="1:4" ht="15.6" thickTop="1" thickBot="1">
      <c r="A16" s="9" t="s">
        <v>43</v>
      </c>
      <c r="B16" s="10" t="s">
        <v>1966</v>
      </c>
      <c r="C16" s="11" t="s">
        <v>44</v>
      </c>
      <c r="D16" s="1004">
        <v>306403.23123659997</v>
      </c>
    </row>
    <row r="17" spans="1:4" ht="15.6" thickTop="1" thickBot="1">
      <c r="A17" s="9" t="s">
        <v>106</v>
      </c>
      <c r="B17" s="10" t="s">
        <v>1966</v>
      </c>
      <c r="C17" s="11" t="s">
        <v>107</v>
      </c>
      <c r="D17" s="1004">
        <v>102134.4104122</v>
      </c>
    </row>
    <row r="18" spans="1:4" ht="15.6" thickTop="1" thickBot="1">
      <c r="A18" s="9" t="s">
        <v>1759</v>
      </c>
      <c r="B18" s="10" t="s">
        <v>1966</v>
      </c>
      <c r="C18" s="11" t="s">
        <v>2106</v>
      </c>
      <c r="D18" s="1004">
        <v>91920.96937097999</v>
      </c>
    </row>
    <row r="19" spans="1:4" ht="15.6" thickTop="1" thickBot="1">
      <c r="A19" s="9" t="s">
        <v>96</v>
      </c>
      <c r="B19" s="10" t="s">
        <v>92</v>
      </c>
      <c r="C19" s="11" t="s">
        <v>97</v>
      </c>
      <c r="D19" s="1004">
        <v>2042688.2082439999</v>
      </c>
    </row>
    <row r="20" spans="1:4" ht="15.6" thickTop="1" thickBot="1">
      <c r="A20" s="9" t="s">
        <v>76</v>
      </c>
      <c r="B20" s="10" t="s">
        <v>1966</v>
      </c>
      <c r="C20" s="11" t="s">
        <v>77</v>
      </c>
      <c r="D20" s="1004">
        <v>465180.576</v>
      </c>
    </row>
    <row r="21" spans="1:4" ht="15.6" thickTop="1" thickBot="1">
      <c r="A21" s="9" t="s">
        <v>74</v>
      </c>
      <c r="B21" s="10" t="s">
        <v>1966</v>
      </c>
      <c r="C21" s="11" t="s">
        <v>75</v>
      </c>
      <c r="D21" s="1004">
        <v>456873.78</v>
      </c>
    </row>
    <row r="22" spans="1:4" ht="15.6" thickTop="1" thickBot="1">
      <c r="A22" s="9" t="s">
        <v>84</v>
      </c>
      <c r="B22" s="10" t="s">
        <v>1966</v>
      </c>
      <c r="C22" s="11" t="s">
        <v>85</v>
      </c>
      <c r="D22" s="1004">
        <v>521251.44899999996</v>
      </c>
    </row>
    <row r="23" spans="1:4" ht="15.6" thickTop="1" thickBot="1">
      <c r="A23" s="9" t="s">
        <v>78</v>
      </c>
      <c r="B23" s="10" t="s">
        <v>1966</v>
      </c>
      <c r="C23" s="11" t="s">
        <v>79</v>
      </c>
      <c r="D23" s="1005">
        <v>579399.02099999995</v>
      </c>
    </row>
    <row r="24" spans="1:4" ht="15.6" thickTop="1" thickBot="1">
      <c r="A24" s="9" t="s">
        <v>64</v>
      </c>
      <c r="B24" s="10" t="s">
        <v>1966</v>
      </c>
      <c r="C24" s="11" t="s">
        <v>65</v>
      </c>
      <c r="D24" s="1004">
        <v>448566.984</v>
      </c>
    </row>
    <row r="25" spans="1:4" ht="15.6" thickTop="1" thickBot="1">
      <c r="A25" s="9" t="s">
        <v>80</v>
      </c>
      <c r="B25" s="10" t="s">
        <v>1966</v>
      </c>
      <c r="C25" s="11" t="s">
        <v>81</v>
      </c>
      <c r="D25" s="1004">
        <v>533711.64300000004</v>
      </c>
    </row>
    <row r="26" spans="1:4" ht="15.6" thickTop="1" thickBot="1">
      <c r="A26" s="9" t="s">
        <v>82</v>
      </c>
      <c r="B26" s="10" t="s">
        <v>1966</v>
      </c>
      <c r="C26" s="11" t="s">
        <v>83</v>
      </c>
      <c r="D26" s="1004">
        <v>552401.93400000001</v>
      </c>
    </row>
    <row r="27" spans="1:4" ht="15.6" thickTop="1" thickBot="1">
      <c r="A27" s="9" t="s">
        <v>104</v>
      </c>
      <c r="B27" s="10" t="s">
        <v>1966</v>
      </c>
      <c r="C27" s="11" t="s">
        <v>105</v>
      </c>
      <c r="D27" s="1004">
        <v>139138.83299999998</v>
      </c>
    </row>
    <row r="28" spans="1:4" ht="15.6" thickTop="1" thickBot="1">
      <c r="A28" s="9" t="s">
        <v>4</v>
      </c>
      <c r="B28" s="10" t="s">
        <v>1966</v>
      </c>
      <c r="C28" s="11" t="s">
        <v>5</v>
      </c>
      <c r="D28" s="1004">
        <v>155752.42500000002</v>
      </c>
    </row>
    <row r="29" spans="1:4" ht="16.5" customHeight="1" thickTop="1" thickBot="1">
      <c r="A29" s="9" t="s">
        <v>45</v>
      </c>
      <c r="B29" s="10" t="s">
        <v>1966</v>
      </c>
      <c r="C29" s="11" t="s">
        <v>2332</v>
      </c>
      <c r="D29" s="1004">
        <v>153201.61561829998</v>
      </c>
    </row>
    <row r="30" spans="1:4" ht="15.6" thickTop="1" thickBot="1">
      <c r="A30" s="9" t="s">
        <v>66</v>
      </c>
      <c r="B30" s="10" t="s">
        <v>1966</v>
      </c>
      <c r="C30" s="11" t="s">
        <v>67</v>
      </c>
      <c r="D30" s="1004">
        <v>153201.61561829998</v>
      </c>
    </row>
    <row r="31" spans="1:4" ht="15.6" thickTop="1" thickBot="1">
      <c r="A31" s="9" t="s">
        <v>23</v>
      </c>
      <c r="B31" s="10" t="s">
        <v>1966</v>
      </c>
      <c r="C31" s="11" t="s">
        <v>24</v>
      </c>
      <c r="D31" s="1004">
        <v>510672.05206099997</v>
      </c>
    </row>
    <row r="32" spans="1:4" ht="15.6" thickTop="1" thickBot="1">
      <c r="A32" s="9" t="s">
        <v>7</v>
      </c>
      <c r="B32" s="10" t="s">
        <v>1966</v>
      </c>
      <c r="C32" s="11" t="s">
        <v>8</v>
      </c>
      <c r="D32" s="1004">
        <v>102134.4104122</v>
      </c>
    </row>
    <row r="33" spans="1:4" ht="15.6" thickTop="1" thickBot="1">
      <c r="A33" s="9" t="s">
        <v>9</v>
      </c>
      <c r="B33" s="10" t="s">
        <v>1966</v>
      </c>
      <c r="C33" s="11" t="s">
        <v>10</v>
      </c>
      <c r="D33" s="1004">
        <v>153201.61561829998</v>
      </c>
    </row>
    <row r="34" spans="1:4" ht="15.6" thickTop="1" thickBot="1">
      <c r="A34" s="9" t="s">
        <v>11</v>
      </c>
      <c r="B34" s="10" t="s">
        <v>1966</v>
      </c>
      <c r="C34" s="11" t="s">
        <v>12</v>
      </c>
      <c r="D34" s="1004">
        <v>204268.8208244</v>
      </c>
    </row>
    <row r="35" spans="1:4" ht="15.6" thickTop="1" thickBot="1">
      <c r="A35" s="9" t="s">
        <v>13</v>
      </c>
      <c r="B35" s="10" t="s">
        <v>1966</v>
      </c>
      <c r="C35" s="11" t="s">
        <v>14</v>
      </c>
      <c r="D35" s="1004">
        <v>255336.02603049998</v>
      </c>
    </row>
    <row r="36" spans="1:4" ht="15.6" thickTop="1" thickBot="1">
      <c r="A36" s="9" t="s">
        <v>15</v>
      </c>
      <c r="B36" s="10" t="s">
        <v>1966</v>
      </c>
      <c r="C36" s="11" t="s">
        <v>16</v>
      </c>
      <c r="D36" s="1004">
        <v>306403.23123659997</v>
      </c>
    </row>
    <row r="37" spans="1:4" ht="15.6" thickTop="1" thickBot="1">
      <c r="A37" s="9" t="s">
        <v>17</v>
      </c>
      <c r="B37" s="10" t="s">
        <v>1966</v>
      </c>
      <c r="C37" s="11" t="s">
        <v>18</v>
      </c>
      <c r="D37" s="1004">
        <v>357470.43644269998</v>
      </c>
    </row>
    <row r="38" spans="1:4" ht="15.6" thickTop="1" thickBot="1">
      <c r="A38" s="9" t="s">
        <v>19</v>
      </c>
      <c r="B38" s="10" t="s">
        <v>1966</v>
      </c>
      <c r="C38" s="11" t="s">
        <v>20</v>
      </c>
      <c r="D38" s="1004">
        <v>408537.6416488</v>
      </c>
    </row>
    <row r="39" spans="1:4" ht="15.6" thickTop="1" thickBot="1">
      <c r="A39" s="9" t="s">
        <v>21</v>
      </c>
      <c r="B39" s="10" t="s">
        <v>1966</v>
      </c>
      <c r="C39" s="11" t="s">
        <v>22</v>
      </c>
      <c r="D39" s="1004">
        <v>459604.84685490001</v>
      </c>
    </row>
    <row r="40" spans="1:4" ht="15.6" thickTop="1" thickBot="1">
      <c r="A40" s="9" t="s">
        <v>72</v>
      </c>
      <c r="B40" s="10" t="s">
        <v>1966</v>
      </c>
      <c r="C40" s="11" t="s">
        <v>73</v>
      </c>
      <c r="D40" s="1004">
        <v>56173.925726710004</v>
      </c>
    </row>
    <row r="41" spans="1:4" ht="15.6" thickTop="1" thickBot="1">
      <c r="A41" s="9" t="s">
        <v>27</v>
      </c>
      <c r="B41" s="10" t="s">
        <v>1966</v>
      </c>
      <c r="C41" s="11" t="s">
        <v>28</v>
      </c>
      <c r="D41" s="1004">
        <v>112347.85145342001</v>
      </c>
    </row>
    <row r="42" spans="1:4" ht="15.6" thickTop="1" thickBot="1">
      <c r="A42" s="9" t="s">
        <v>25</v>
      </c>
      <c r="B42" s="10" t="s">
        <v>1966</v>
      </c>
      <c r="C42" s="11" t="s">
        <v>26</v>
      </c>
      <c r="D42" s="1004">
        <v>112347.85145342001</v>
      </c>
    </row>
    <row r="43" spans="1:4" ht="15.6" thickTop="1" thickBot="1">
      <c r="A43" s="9" t="s">
        <v>30</v>
      </c>
      <c r="B43" s="10" t="s">
        <v>1966</v>
      </c>
      <c r="C43" s="11" t="s">
        <v>31</v>
      </c>
      <c r="D43" s="1004">
        <v>102134.4104122</v>
      </c>
    </row>
    <row r="44" spans="1:4" ht="17.25" customHeight="1" thickTop="1" thickBot="1">
      <c r="A44" s="9" t="s">
        <v>40</v>
      </c>
      <c r="B44" s="10" t="s">
        <v>1966</v>
      </c>
      <c r="C44" s="11" t="s">
        <v>2331</v>
      </c>
      <c r="D44" s="1004">
        <v>255336.02603049998</v>
      </c>
    </row>
    <row r="45" spans="1:4" ht="15.6" thickTop="1" thickBot="1">
      <c r="A45" s="9" t="s">
        <v>32</v>
      </c>
      <c r="B45" s="10" t="s">
        <v>1966</v>
      </c>
      <c r="C45" s="11" t="s">
        <v>33</v>
      </c>
      <c r="D45" s="1004">
        <v>204268.8208244</v>
      </c>
    </row>
    <row r="46" spans="1:4" ht="15.6" thickTop="1" thickBot="1">
      <c r="A46" s="9" t="s">
        <v>34</v>
      </c>
      <c r="B46" s="10" t="s">
        <v>1966</v>
      </c>
      <c r="C46" s="11" t="s">
        <v>35</v>
      </c>
      <c r="D46" s="1004">
        <v>306403.23123659997</v>
      </c>
    </row>
    <row r="47" spans="1:4" ht="15.6" thickTop="1" thickBot="1">
      <c r="A47" s="9" t="s">
        <v>70</v>
      </c>
      <c r="B47" s="10" t="s">
        <v>1966</v>
      </c>
      <c r="C47" s="11" t="s">
        <v>71</v>
      </c>
      <c r="D47" s="1004">
        <v>270656.18759232998</v>
      </c>
    </row>
    <row r="48" spans="1:4" ht="15.6" thickTop="1" thickBot="1">
      <c r="A48" s="9" t="s">
        <v>36</v>
      </c>
      <c r="B48" s="10" t="s">
        <v>1966</v>
      </c>
      <c r="C48" s="11" t="s">
        <v>37</v>
      </c>
      <c r="D48" s="1004">
        <v>112347.85145342001</v>
      </c>
    </row>
    <row r="49" spans="1:10" ht="15.6" thickTop="1" thickBot="1">
      <c r="A49" s="9" t="s">
        <v>38</v>
      </c>
      <c r="B49" s="10" t="s">
        <v>1966</v>
      </c>
      <c r="C49" s="11" t="s">
        <v>39</v>
      </c>
      <c r="D49" s="1004">
        <v>122561.29249463999</v>
      </c>
    </row>
    <row r="50" spans="1:10" ht="15.6" thickTop="1" thickBot="1">
      <c r="A50" s="9" t="s">
        <v>89</v>
      </c>
      <c r="B50" s="10" t="s">
        <v>1966</v>
      </c>
      <c r="C50" s="11" t="s">
        <v>90</v>
      </c>
      <c r="D50" s="1004">
        <v>127668.01301524999</v>
      </c>
    </row>
    <row r="51" spans="1:10" ht="15.6" thickTop="1" thickBot="1">
      <c r="A51" s="9" t="s">
        <v>46</v>
      </c>
      <c r="B51" s="10" t="s">
        <v>1966</v>
      </c>
      <c r="C51" s="11" t="s">
        <v>47</v>
      </c>
      <c r="D51" s="1004">
        <v>51067.205206099999</v>
      </c>
    </row>
    <row r="52" spans="1:10" ht="15.6" thickTop="1" thickBot="1">
      <c r="A52" s="9" t="s">
        <v>48</v>
      </c>
      <c r="B52" s="10" t="s">
        <v>1966</v>
      </c>
      <c r="C52" s="11" t="s">
        <v>49</v>
      </c>
      <c r="D52" s="1004">
        <v>102134.4104122</v>
      </c>
    </row>
    <row r="53" spans="1:10" ht="15.6" thickTop="1" thickBot="1">
      <c r="A53" s="9" t="s">
        <v>50</v>
      </c>
      <c r="B53" s="10" t="s">
        <v>1966</v>
      </c>
      <c r="C53" s="11" t="s">
        <v>51</v>
      </c>
      <c r="D53" s="1004">
        <v>102134.4104122</v>
      </c>
    </row>
    <row r="54" spans="1:10" ht="15.6" thickTop="1" thickBot="1">
      <c r="A54" s="9" t="s">
        <v>68</v>
      </c>
      <c r="B54" s="10" t="s">
        <v>1966</v>
      </c>
      <c r="C54" s="11" t="s">
        <v>69</v>
      </c>
      <c r="D54" s="1004">
        <v>204268.8208244</v>
      </c>
    </row>
    <row r="55" spans="1:10" ht="44.4" thickTop="1" thickBot="1">
      <c r="A55" s="9" t="s">
        <v>29</v>
      </c>
      <c r="B55" s="10" t="s">
        <v>1966</v>
      </c>
      <c r="C55" s="11" t="s">
        <v>1967</v>
      </c>
      <c r="D55" s="1004">
        <v>766008.07809149986</v>
      </c>
    </row>
    <row r="56" spans="1:10" ht="15.6" thickTop="1" thickBot="1">
      <c r="A56" s="9" t="s">
        <v>52</v>
      </c>
      <c r="B56" s="10" t="s">
        <v>1966</v>
      </c>
      <c r="C56" s="11" t="s">
        <v>53</v>
      </c>
      <c r="D56" s="1004">
        <v>76600.807809149992</v>
      </c>
    </row>
    <row r="57" spans="1:10" ht="15.6" thickTop="1" thickBot="1">
      <c r="A57" s="9" t="s">
        <v>54</v>
      </c>
      <c r="B57" s="10" t="s">
        <v>1966</v>
      </c>
      <c r="C57" s="11" t="s">
        <v>55</v>
      </c>
      <c r="D57" s="1004">
        <v>153201.61561829998</v>
      </c>
    </row>
    <row r="58" spans="1:10" ht="15.6" thickTop="1" thickBot="1">
      <c r="A58" s="9" t="s">
        <v>56</v>
      </c>
      <c r="B58" s="10" t="s">
        <v>1966</v>
      </c>
      <c r="C58" s="11" t="s">
        <v>57</v>
      </c>
      <c r="D58" s="1004">
        <v>102134.4104122</v>
      </c>
    </row>
    <row r="59" spans="1:10" ht="15.6" thickTop="1" thickBot="1">
      <c r="A59" s="9" t="s">
        <v>2</v>
      </c>
      <c r="B59" s="10" t="s">
        <v>1966</v>
      </c>
      <c r="C59" s="11" t="s">
        <v>3</v>
      </c>
      <c r="D59" s="1004">
        <v>204268.8208244</v>
      </c>
    </row>
    <row r="60" spans="1:10" ht="15.6" thickTop="1" thickBot="1">
      <c r="A60" s="9" t="s">
        <v>58</v>
      </c>
      <c r="B60" s="10" t="s">
        <v>1966</v>
      </c>
      <c r="C60" s="11" t="s">
        <v>59</v>
      </c>
      <c r="D60" s="1004">
        <v>127668.01301524999</v>
      </c>
    </row>
    <row r="61" spans="1:10" ht="15.6" thickTop="1" thickBot="1">
      <c r="A61" s="9" t="s">
        <v>86</v>
      </c>
      <c r="B61" s="10" t="s">
        <v>1966</v>
      </c>
      <c r="C61" s="11" t="s">
        <v>87</v>
      </c>
      <c r="D61" s="1004">
        <v>153201.61561829998</v>
      </c>
    </row>
    <row r="62" spans="1:10" ht="15.6" thickTop="1" thickBot="1">
      <c r="A62" s="9" t="s">
        <v>88</v>
      </c>
      <c r="B62" s="10" t="s">
        <v>1966</v>
      </c>
      <c r="C62" s="11" t="s">
        <v>87</v>
      </c>
      <c r="D62" s="1004">
        <v>153201.61561829998</v>
      </c>
    </row>
    <row r="63" spans="1:10" ht="15.6" thickTop="1" thickBot="1">
      <c r="A63" s="9" t="s">
        <v>60</v>
      </c>
      <c r="B63" s="10" t="s">
        <v>1966</v>
      </c>
      <c r="C63" s="11" t="s">
        <v>61</v>
      </c>
      <c r="D63" s="1004">
        <v>153201.61561829998</v>
      </c>
      <c r="E63" s="229"/>
      <c r="F63" s="229"/>
      <c r="G63" s="229"/>
      <c r="H63" s="229"/>
      <c r="I63" s="229"/>
      <c r="J63" s="229"/>
    </row>
    <row r="64" spans="1:10" ht="17.25" customHeight="1" thickTop="1" thickBot="1">
      <c r="A64" s="9" t="s">
        <v>6</v>
      </c>
      <c r="B64" s="10" t="s">
        <v>1966</v>
      </c>
      <c r="C64" s="11" t="s">
        <v>2330</v>
      </c>
      <c r="D64" s="1004">
        <v>51067.205206099999</v>
      </c>
      <c r="E64" s="660"/>
      <c r="F64" s="660"/>
      <c r="G64" s="661"/>
      <c r="H64" s="660"/>
      <c r="I64" s="229"/>
      <c r="J64" s="229"/>
    </row>
    <row r="65" spans="1:10" ht="15.6" thickTop="1" thickBot="1">
      <c r="A65" s="9" t="s">
        <v>91</v>
      </c>
      <c r="B65" s="10" t="s">
        <v>92</v>
      </c>
      <c r="C65" s="11" t="s">
        <v>93</v>
      </c>
      <c r="D65" s="1004">
        <v>510672.05206099997</v>
      </c>
      <c r="E65" s="660"/>
      <c r="F65" s="660"/>
      <c r="G65" s="660"/>
      <c r="H65" s="660"/>
      <c r="I65" s="229"/>
      <c r="J65" s="229"/>
    </row>
    <row r="66" spans="1:10" ht="15.6" thickTop="1" thickBot="1">
      <c r="A66" s="9" t="s">
        <v>94</v>
      </c>
      <c r="B66" s="10" t="s">
        <v>92</v>
      </c>
      <c r="C66" s="11" t="s">
        <v>95</v>
      </c>
      <c r="D66" s="1004">
        <v>255336.02603049998</v>
      </c>
    </row>
    <row r="67" spans="1:10" ht="15.6" thickTop="1" thickBot="1">
      <c r="A67" s="9" t="s">
        <v>2334</v>
      </c>
      <c r="B67" s="10" t="s">
        <v>1966</v>
      </c>
      <c r="C67" s="11" t="s">
        <v>2333</v>
      </c>
      <c r="D67" s="1004">
        <v>51067.205206099999</v>
      </c>
    </row>
    <row r="68" spans="1:10" ht="15" thickTop="1">
      <c r="A68" s="3"/>
      <c r="B68" s="4"/>
      <c r="C68" s="5"/>
      <c r="D68" s="192"/>
    </row>
    <row r="69" spans="1:10">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H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D7" sqref="D7:D154"/>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77" t="s">
        <v>1934</v>
      </c>
      <c r="B1" s="678"/>
      <c r="C1" s="678"/>
      <c r="D1" s="679"/>
    </row>
    <row r="2" spans="1:4" ht="89.25" customHeight="1" thickBot="1">
      <c r="A2" s="680"/>
      <c r="B2" s="681"/>
      <c r="C2" s="681"/>
      <c r="D2" s="682"/>
    </row>
    <row r="3" spans="1:4" ht="53.25" customHeight="1" thickTop="1" thickBot="1">
      <c r="A3" s="674" t="s">
        <v>110</v>
      </c>
      <c r="B3" s="675"/>
      <c r="C3" s="675"/>
      <c r="D3" s="676"/>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17" t="s">
        <v>116</v>
      </c>
      <c r="D7" s="656">
        <v>72801.6076344553</v>
      </c>
    </row>
    <row r="8" spans="1:4" ht="30" customHeight="1" thickTop="1" thickBot="1">
      <c r="A8" s="16" t="s">
        <v>112</v>
      </c>
      <c r="B8" s="14" t="s">
        <v>113</v>
      </c>
      <c r="C8" s="17" t="s">
        <v>114</v>
      </c>
      <c r="D8" s="656">
        <v>3113.0554107853782</v>
      </c>
    </row>
    <row r="9" spans="1:4" ht="30" customHeight="1" thickTop="1" thickBot="1">
      <c r="A9" s="16" t="s">
        <v>117</v>
      </c>
      <c r="B9" s="14" t="s">
        <v>113</v>
      </c>
      <c r="C9" s="17" t="s">
        <v>118</v>
      </c>
      <c r="D9" s="656">
        <v>72993.494328628294</v>
      </c>
    </row>
    <row r="10" spans="1:4" ht="30" customHeight="1" thickTop="1" thickBot="1">
      <c r="A10" s="16" t="s">
        <v>119</v>
      </c>
      <c r="B10" s="14" t="s">
        <v>113</v>
      </c>
      <c r="C10" s="17" t="s">
        <v>120</v>
      </c>
      <c r="D10" s="656">
        <v>59453.558537477671</v>
      </c>
    </row>
    <row r="11" spans="1:4" ht="30" customHeight="1" thickTop="1" thickBot="1">
      <c r="A11" s="16" t="s">
        <v>123</v>
      </c>
      <c r="B11" s="14" t="s">
        <v>113</v>
      </c>
      <c r="C11" s="17" t="s">
        <v>124</v>
      </c>
      <c r="D11" s="656">
        <v>22192.880662851814</v>
      </c>
    </row>
    <row r="12" spans="1:4" ht="30" customHeight="1" thickTop="1" thickBot="1">
      <c r="A12" s="16" t="s">
        <v>121</v>
      </c>
      <c r="B12" s="14" t="s">
        <v>113</v>
      </c>
      <c r="C12" s="17" t="s">
        <v>122</v>
      </c>
      <c r="D12" s="656">
        <v>71946.574457419221</v>
      </c>
    </row>
    <row r="13" spans="1:4" ht="30" customHeight="1" thickTop="1" thickBot="1">
      <c r="A13" s="16" t="s">
        <v>125</v>
      </c>
      <c r="B13" s="14" t="s">
        <v>113</v>
      </c>
      <c r="C13" s="17" t="s">
        <v>126</v>
      </c>
      <c r="D13" s="656">
        <v>53792.576824466159</v>
      </c>
    </row>
    <row r="14" spans="1:4" ht="30" customHeight="1" thickTop="1" thickBot="1">
      <c r="A14" s="16" t="s">
        <v>131</v>
      </c>
      <c r="B14" s="14" t="s">
        <v>113</v>
      </c>
      <c r="C14" s="17" t="s">
        <v>132</v>
      </c>
      <c r="D14" s="656">
        <v>213107.79238723399</v>
      </c>
    </row>
    <row r="15" spans="1:4" ht="30" customHeight="1" thickTop="1" thickBot="1">
      <c r="A15" s="16" t="s">
        <v>129</v>
      </c>
      <c r="B15" s="14" t="s">
        <v>113</v>
      </c>
      <c r="C15" s="17" t="s">
        <v>130</v>
      </c>
      <c r="D15" s="656">
        <v>168333</v>
      </c>
    </row>
    <row r="16" spans="1:4" ht="30" customHeight="1" thickTop="1" thickBot="1">
      <c r="A16" s="16" t="s">
        <v>127</v>
      </c>
      <c r="B16" s="14" t="s">
        <v>113</v>
      </c>
      <c r="C16" s="17" t="s">
        <v>128</v>
      </c>
      <c r="D16" s="656">
        <v>120190</v>
      </c>
    </row>
    <row r="17" spans="1:4" ht="30" customHeight="1" thickTop="1" thickBot="1">
      <c r="A17" s="16" t="s">
        <v>1795</v>
      </c>
      <c r="B17" s="14" t="s">
        <v>113</v>
      </c>
      <c r="C17" s="17" t="s">
        <v>1796</v>
      </c>
      <c r="D17" s="656">
        <v>95950</v>
      </c>
    </row>
    <row r="18" spans="1:4" ht="30" customHeight="1" thickTop="1" thickBot="1">
      <c r="A18" s="16" t="s">
        <v>133</v>
      </c>
      <c r="B18" s="14" t="s">
        <v>113</v>
      </c>
      <c r="C18" s="17" t="s">
        <v>134</v>
      </c>
      <c r="D18" s="656">
        <v>64571.65312865789</v>
      </c>
    </row>
    <row r="19" spans="1:4" ht="30" customHeight="1" thickTop="1" thickBot="1">
      <c r="A19" s="16" t="s">
        <v>146</v>
      </c>
      <c r="B19" s="14" t="s">
        <v>113</v>
      </c>
      <c r="C19" s="17" t="s">
        <v>147</v>
      </c>
      <c r="D19" s="656">
        <v>173919</v>
      </c>
    </row>
    <row r="20" spans="1:4" ht="30" customHeight="1" thickTop="1" thickBot="1">
      <c r="A20" s="16" t="s">
        <v>135</v>
      </c>
      <c r="B20" s="14" t="s">
        <v>113</v>
      </c>
      <c r="C20" s="17" t="s">
        <v>1968</v>
      </c>
      <c r="D20" s="656">
        <v>58794.270741026587</v>
      </c>
    </row>
    <row r="21" spans="1:4" ht="30" customHeight="1" thickTop="1" thickBot="1">
      <c r="A21" s="16" t="s">
        <v>136</v>
      </c>
      <c r="B21" s="14" t="s">
        <v>113</v>
      </c>
      <c r="C21" s="17" t="s">
        <v>137</v>
      </c>
      <c r="D21" s="656">
        <v>157828.84730510315</v>
      </c>
    </row>
    <row r="22" spans="1:4" ht="30" customHeight="1" thickTop="1" thickBot="1">
      <c r="A22" s="16" t="s">
        <v>138</v>
      </c>
      <c r="B22" s="14" t="s">
        <v>113</v>
      </c>
      <c r="C22" s="17" t="s">
        <v>139</v>
      </c>
      <c r="D22" s="656">
        <v>52583.63</v>
      </c>
    </row>
    <row r="23" spans="1:4" ht="30" customHeight="1" thickTop="1" thickBot="1">
      <c r="A23" s="16" t="s">
        <v>143</v>
      </c>
      <c r="B23" s="14" t="s">
        <v>144</v>
      </c>
      <c r="C23" s="17" t="s">
        <v>145</v>
      </c>
      <c r="D23" s="656">
        <v>26510.013724704633</v>
      </c>
    </row>
    <row r="24" spans="1:4" ht="30" customHeight="1" thickTop="1" thickBot="1">
      <c r="A24" s="16" t="s">
        <v>140</v>
      </c>
      <c r="B24" s="14" t="s">
        <v>1082</v>
      </c>
      <c r="C24" s="17" t="s">
        <v>142</v>
      </c>
      <c r="D24" s="656">
        <v>28050.16026203402</v>
      </c>
    </row>
    <row r="25" spans="1:4" ht="30" customHeight="1" thickTop="1" thickBot="1">
      <c r="A25" s="16" t="s">
        <v>148</v>
      </c>
      <c r="B25" s="14" t="s">
        <v>113</v>
      </c>
      <c r="C25" s="17" t="s">
        <v>149</v>
      </c>
      <c r="D25" s="656">
        <v>148374</v>
      </c>
    </row>
    <row r="26" spans="1:4" ht="30" customHeight="1" thickTop="1" thickBot="1">
      <c r="A26" s="16" t="s">
        <v>150</v>
      </c>
      <c r="B26" s="14" t="s">
        <v>113</v>
      </c>
      <c r="C26" s="17" t="s">
        <v>151</v>
      </c>
      <c r="D26" s="656">
        <v>163026.11883025698</v>
      </c>
    </row>
    <row r="27" spans="1:4" ht="30" customHeight="1" thickTop="1" thickBot="1">
      <c r="A27" s="16" t="s">
        <v>152</v>
      </c>
      <c r="B27" s="14" t="s">
        <v>113</v>
      </c>
      <c r="C27" s="17" t="s">
        <v>153</v>
      </c>
      <c r="D27" s="656">
        <v>79854</v>
      </c>
    </row>
    <row r="28" spans="1:4" ht="30" customHeight="1" thickTop="1" thickBot="1">
      <c r="A28" s="16" t="s">
        <v>154</v>
      </c>
      <c r="B28" s="14" t="s">
        <v>113</v>
      </c>
      <c r="C28" s="17" t="s">
        <v>155</v>
      </c>
      <c r="D28" s="656">
        <v>94252</v>
      </c>
    </row>
    <row r="29" spans="1:4" ht="30" customHeight="1" thickTop="1" thickBot="1">
      <c r="A29" s="16" t="s">
        <v>156</v>
      </c>
      <c r="B29" s="14" t="s">
        <v>113</v>
      </c>
      <c r="C29" s="17" t="s">
        <v>157</v>
      </c>
      <c r="D29" s="656">
        <v>1091.1004046326457</v>
      </c>
    </row>
    <row r="30" spans="1:4" ht="30" customHeight="1" thickTop="1" thickBot="1">
      <c r="A30" s="16" t="s">
        <v>166</v>
      </c>
      <c r="B30" s="14" t="s">
        <v>113</v>
      </c>
      <c r="C30" s="17" t="s">
        <v>167</v>
      </c>
      <c r="D30" s="656">
        <v>100000</v>
      </c>
    </row>
    <row r="31" spans="1:4" ht="30" customHeight="1" thickTop="1" thickBot="1">
      <c r="A31" s="16" t="s">
        <v>162</v>
      </c>
      <c r="B31" s="14" t="s">
        <v>113</v>
      </c>
      <c r="C31" s="17" t="s">
        <v>163</v>
      </c>
      <c r="D31" s="656">
        <v>10225</v>
      </c>
    </row>
    <row r="32" spans="1:4" ht="30" customHeight="1" thickTop="1" thickBot="1">
      <c r="A32" s="16" t="s">
        <v>164</v>
      </c>
      <c r="B32" s="14" t="s">
        <v>113</v>
      </c>
      <c r="C32" s="17" t="s">
        <v>165</v>
      </c>
      <c r="D32" s="656">
        <v>41749</v>
      </c>
    </row>
    <row r="33" spans="1:4" ht="30" customHeight="1" thickTop="1" thickBot="1">
      <c r="A33" s="16" t="s">
        <v>171</v>
      </c>
      <c r="B33" s="14" t="s">
        <v>113</v>
      </c>
      <c r="C33" s="17" t="s">
        <v>172</v>
      </c>
      <c r="D33" s="656">
        <v>10225</v>
      </c>
    </row>
    <row r="34" spans="1:4" ht="30" customHeight="1" thickTop="1" thickBot="1">
      <c r="A34" s="16" t="s">
        <v>160</v>
      </c>
      <c r="B34" s="14" t="s">
        <v>113</v>
      </c>
      <c r="C34" s="17" t="s">
        <v>161</v>
      </c>
      <c r="D34" s="656">
        <v>10000</v>
      </c>
    </row>
    <row r="35" spans="1:4" ht="30" customHeight="1" thickTop="1" thickBot="1">
      <c r="A35" s="16" t="s">
        <v>173</v>
      </c>
      <c r="B35" s="14" t="s">
        <v>113</v>
      </c>
      <c r="C35" s="17" t="s">
        <v>1970</v>
      </c>
      <c r="D35" s="656">
        <v>136617</v>
      </c>
    </row>
    <row r="36" spans="1:4" ht="30" customHeight="1" thickTop="1" thickBot="1">
      <c r="A36" s="16" t="s">
        <v>170</v>
      </c>
      <c r="B36" s="14" t="s">
        <v>113</v>
      </c>
      <c r="C36" s="17" t="s">
        <v>1969</v>
      </c>
      <c r="D36" s="656">
        <v>97229.396207021346</v>
      </c>
    </row>
    <row r="37" spans="1:4" ht="30" customHeight="1" thickTop="1" thickBot="1">
      <c r="A37" s="16" t="s">
        <v>168</v>
      </c>
      <c r="B37" s="14" t="s">
        <v>113</v>
      </c>
      <c r="C37" s="17" t="s">
        <v>169</v>
      </c>
      <c r="D37" s="656">
        <v>111164.97939387149</v>
      </c>
    </row>
    <row r="38" spans="1:4" ht="30" customHeight="1" thickTop="1" thickBot="1">
      <c r="A38" s="16" t="s">
        <v>174</v>
      </c>
      <c r="B38" s="14" t="s">
        <v>113</v>
      </c>
      <c r="C38" s="17" t="s">
        <v>175</v>
      </c>
      <c r="D38" s="656">
        <v>91860.65146579803</v>
      </c>
    </row>
    <row r="39" spans="1:4" ht="30" customHeight="1" thickTop="1" thickBot="1">
      <c r="A39" s="16" t="s">
        <v>176</v>
      </c>
      <c r="B39" s="14" t="s">
        <v>113</v>
      </c>
      <c r="C39" s="17" t="s">
        <v>177</v>
      </c>
      <c r="D39" s="656">
        <v>3787.5</v>
      </c>
    </row>
    <row r="40" spans="1:4" ht="30" customHeight="1" thickTop="1" thickBot="1">
      <c r="A40" s="16" t="s">
        <v>180</v>
      </c>
      <c r="B40" s="14" t="s">
        <v>113</v>
      </c>
      <c r="C40" s="17" t="s">
        <v>181</v>
      </c>
      <c r="D40" s="656">
        <v>96118.27819851182</v>
      </c>
    </row>
    <row r="41" spans="1:4" ht="30" customHeight="1" thickTop="1" thickBot="1">
      <c r="A41" s="16" t="s">
        <v>178</v>
      </c>
      <c r="B41" s="14" t="s">
        <v>113</v>
      </c>
      <c r="C41" s="17" t="s">
        <v>179</v>
      </c>
      <c r="D41" s="656">
        <v>98915.441950519584</v>
      </c>
    </row>
    <row r="42" spans="1:4" ht="30" customHeight="1" thickTop="1" thickBot="1">
      <c r="A42" s="16" t="s">
        <v>182</v>
      </c>
      <c r="B42" s="14" t="s">
        <v>113</v>
      </c>
      <c r="C42" s="17" t="s">
        <v>183</v>
      </c>
      <c r="D42" s="656">
        <v>71924.373634804346</v>
      </c>
    </row>
    <row r="43" spans="1:4" ht="30" customHeight="1" thickTop="1" thickBot="1">
      <c r="A43" s="16" t="s">
        <v>1756</v>
      </c>
      <c r="B43" s="14" t="s">
        <v>113</v>
      </c>
      <c r="C43" s="17" t="s">
        <v>1755</v>
      </c>
      <c r="D43" s="656">
        <v>18937.5</v>
      </c>
    </row>
    <row r="44" spans="1:4" ht="30" customHeight="1" thickTop="1" thickBot="1">
      <c r="A44" s="16" t="s">
        <v>184</v>
      </c>
      <c r="B44" s="14" t="s">
        <v>113</v>
      </c>
      <c r="C44" s="17" t="s">
        <v>185</v>
      </c>
      <c r="D44" s="656">
        <v>18937.5</v>
      </c>
    </row>
    <row r="45" spans="1:4" ht="30" customHeight="1" thickTop="1" thickBot="1">
      <c r="A45" s="16" t="s">
        <v>1687</v>
      </c>
      <c r="B45" s="14" t="s">
        <v>113</v>
      </c>
      <c r="C45" s="17" t="s">
        <v>1688</v>
      </c>
      <c r="D45" s="656">
        <v>2555.7674585595369</v>
      </c>
    </row>
    <row r="46" spans="1:4" ht="30" customHeight="1" thickTop="1" thickBot="1">
      <c r="A46" s="16" t="s">
        <v>188</v>
      </c>
      <c r="B46" s="14" t="s">
        <v>113</v>
      </c>
      <c r="C46" s="17" t="s">
        <v>189</v>
      </c>
      <c r="D46" s="656">
        <v>17170</v>
      </c>
    </row>
    <row r="47" spans="1:4" ht="30" customHeight="1" thickTop="1" thickBot="1">
      <c r="A47" s="16" t="s">
        <v>186</v>
      </c>
      <c r="B47" s="14" t="s">
        <v>113</v>
      </c>
      <c r="C47" s="17" t="s">
        <v>187</v>
      </c>
      <c r="D47" s="656">
        <v>2543</v>
      </c>
    </row>
    <row r="48" spans="1:4" ht="30" customHeight="1" thickTop="1" thickBot="1">
      <c r="A48" s="16" t="s">
        <v>190</v>
      </c>
      <c r="B48" s="14" t="s">
        <v>113</v>
      </c>
      <c r="C48" s="17" t="s">
        <v>191</v>
      </c>
      <c r="D48" s="656">
        <v>2543</v>
      </c>
    </row>
    <row r="49" spans="1:4" ht="30" customHeight="1" thickTop="1" thickBot="1">
      <c r="A49" s="16" t="s">
        <v>201</v>
      </c>
      <c r="B49" s="14" t="s">
        <v>113</v>
      </c>
      <c r="C49" s="17" t="s">
        <v>1972</v>
      </c>
      <c r="D49" s="656">
        <v>200000</v>
      </c>
    </row>
    <row r="50" spans="1:4" ht="30" customHeight="1" thickTop="1" thickBot="1">
      <c r="A50" s="16" t="s">
        <v>192</v>
      </c>
      <c r="B50" s="14" t="s">
        <v>113</v>
      </c>
      <c r="C50" s="17" t="s">
        <v>193</v>
      </c>
      <c r="D50" s="656">
        <v>39314.639815687609</v>
      </c>
    </row>
    <row r="51" spans="1:4" ht="30" customHeight="1" thickTop="1" thickBot="1">
      <c r="A51" s="16" t="s">
        <v>194</v>
      </c>
      <c r="B51" s="14" t="s">
        <v>113</v>
      </c>
      <c r="C51" s="17" t="s">
        <v>1971</v>
      </c>
      <c r="D51" s="656">
        <v>50000</v>
      </c>
    </row>
    <row r="52" spans="1:4" ht="30" customHeight="1" thickTop="1" thickBot="1">
      <c r="A52" s="16" t="s">
        <v>224</v>
      </c>
      <c r="B52" s="14" t="s">
        <v>92</v>
      </c>
      <c r="C52" s="17" t="s">
        <v>1975</v>
      </c>
      <c r="D52" s="656">
        <v>166085.42308013808</v>
      </c>
    </row>
    <row r="53" spans="1:4" ht="30" customHeight="1" thickTop="1" thickBot="1">
      <c r="A53" s="16" t="s">
        <v>195</v>
      </c>
      <c r="B53" s="14" t="s">
        <v>113</v>
      </c>
      <c r="C53" s="17" t="s">
        <v>196</v>
      </c>
      <c r="D53" s="656">
        <v>6250</v>
      </c>
    </row>
    <row r="54" spans="1:4" ht="30" customHeight="1" thickTop="1" thickBot="1">
      <c r="A54" s="16" t="s">
        <v>214</v>
      </c>
      <c r="B54" s="14" t="s">
        <v>113</v>
      </c>
      <c r="C54" s="17" t="s">
        <v>215</v>
      </c>
      <c r="D54" s="656">
        <v>3875</v>
      </c>
    </row>
    <row r="55" spans="1:4" ht="30" customHeight="1" thickTop="1" thickBot="1">
      <c r="A55" s="16" t="s">
        <v>197</v>
      </c>
      <c r="B55" s="14" t="s">
        <v>113</v>
      </c>
      <c r="C55" s="17" t="s">
        <v>198</v>
      </c>
      <c r="D55" s="656">
        <v>245370</v>
      </c>
    </row>
    <row r="56" spans="1:4" ht="30" customHeight="1" thickTop="1" thickBot="1">
      <c r="A56" s="16" t="s">
        <v>199</v>
      </c>
      <c r="B56" s="14" t="s">
        <v>113</v>
      </c>
      <c r="C56" s="17" t="s">
        <v>200</v>
      </c>
      <c r="D56" s="656">
        <v>17059.543651103872</v>
      </c>
    </row>
    <row r="57" spans="1:4" ht="30" customHeight="1" thickTop="1" thickBot="1">
      <c r="A57" s="16" t="s">
        <v>202</v>
      </c>
      <c r="B57" s="14" t="s">
        <v>113</v>
      </c>
      <c r="C57" s="17" t="s">
        <v>203</v>
      </c>
      <c r="D57" s="656">
        <v>70926.081885954918</v>
      </c>
    </row>
    <row r="58" spans="1:4" ht="30" customHeight="1" thickTop="1" thickBot="1">
      <c r="A58" s="16" t="s">
        <v>212</v>
      </c>
      <c r="B58" s="14" t="s">
        <v>113</v>
      </c>
      <c r="C58" s="17" t="s">
        <v>213</v>
      </c>
      <c r="D58" s="656">
        <v>53550</v>
      </c>
    </row>
    <row r="59" spans="1:4" ht="30" customHeight="1" thickTop="1" thickBot="1">
      <c r="A59" s="16" t="s">
        <v>206</v>
      </c>
      <c r="B59" s="14" t="s">
        <v>113</v>
      </c>
      <c r="C59" s="17" t="s">
        <v>207</v>
      </c>
      <c r="D59" s="656">
        <v>5124</v>
      </c>
    </row>
    <row r="60" spans="1:4" ht="30" customHeight="1" thickTop="1" thickBot="1">
      <c r="A60" s="16" t="s">
        <v>204</v>
      </c>
      <c r="B60" s="14" t="s">
        <v>113</v>
      </c>
      <c r="C60" s="17" t="s">
        <v>205</v>
      </c>
      <c r="D60" s="656">
        <v>3793</v>
      </c>
    </row>
    <row r="61" spans="1:4" ht="30" customHeight="1" thickTop="1" thickBot="1">
      <c r="A61" s="16" t="s">
        <v>208</v>
      </c>
      <c r="B61" s="14" t="s">
        <v>113</v>
      </c>
      <c r="C61" s="17" t="s">
        <v>209</v>
      </c>
      <c r="D61" s="656">
        <v>5124</v>
      </c>
    </row>
    <row r="62" spans="1:4" ht="30" customHeight="1" thickTop="1" thickBot="1">
      <c r="A62" s="16" t="s">
        <v>210</v>
      </c>
      <c r="B62" s="14" t="s">
        <v>113</v>
      </c>
      <c r="C62" s="17" t="s">
        <v>211</v>
      </c>
      <c r="D62" s="656">
        <v>5422</v>
      </c>
    </row>
    <row r="63" spans="1:4" ht="30" customHeight="1" thickTop="1" thickBot="1">
      <c r="A63" s="16" t="s">
        <v>217</v>
      </c>
      <c r="B63" s="14" t="s">
        <v>113</v>
      </c>
      <c r="C63" s="17" t="s">
        <v>218</v>
      </c>
      <c r="D63" s="656">
        <v>34199.831296733384</v>
      </c>
    </row>
    <row r="64" spans="1:4" ht="30" customHeight="1" thickTop="1" thickBot="1">
      <c r="A64" s="16" t="s">
        <v>219</v>
      </c>
      <c r="B64" s="14" t="s">
        <v>113</v>
      </c>
      <c r="C64" s="17" t="s">
        <v>220</v>
      </c>
      <c r="D64" s="656">
        <v>17861.891472860541</v>
      </c>
    </row>
    <row r="65" spans="1:4" ht="30" customHeight="1" thickTop="1" thickBot="1">
      <c r="A65" s="16" t="s">
        <v>216</v>
      </c>
      <c r="B65" s="14" t="s">
        <v>113</v>
      </c>
      <c r="C65" s="17" t="s">
        <v>1973</v>
      </c>
      <c r="D65" s="656">
        <v>68750</v>
      </c>
    </row>
    <row r="66" spans="1:4" ht="30" customHeight="1" thickTop="1" thickBot="1">
      <c r="A66" s="16" t="s">
        <v>221</v>
      </c>
      <c r="B66" s="14" t="s">
        <v>113</v>
      </c>
      <c r="C66" s="17" t="s">
        <v>1974</v>
      </c>
      <c r="D66" s="656">
        <v>120190</v>
      </c>
    </row>
    <row r="67" spans="1:4" ht="30" customHeight="1" thickTop="1" thickBot="1">
      <c r="A67" s="16" t="s">
        <v>222</v>
      </c>
      <c r="B67" s="14" t="s">
        <v>113</v>
      </c>
      <c r="C67" s="17" t="s">
        <v>223</v>
      </c>
      <c r="D67" s="656">
        <v>25000</v>
      </c>
    </row>
    <row r="68" spans="1:4" ht="30" customHeight="1" thickTop="1" thickBot="1">
      <c r="A68" s="16" t="s">
        <v>225</v>
      </c>
      <c r="B68" s="14" t="s">
        <v>113</v>
      </c>
      <c r="C68" s="17" t="s">
        <v>226</v>
      </c>
      <c r="D68" s="656">
        <v>89732.859163990521</v>
      </c>
    </row>
    <row r="69" spans="1:4" ht="30" customHeight="1" thickTop="1" thickBot="1">
      <c r="A69" s="16" t="s">
        <v>227</v>
      </c>
      <c r="B69" s="14" t="s">
        <v>113</v>
      </c>
      <c r="C69" s="17" t="s">
        <v>1976</v>
      </c>
      <c r="D69" s="656">
        <v>23110.145091992865</v>
      </c>
    </row>
    <row r="70" spans="1:4" ht="30" customHeight="1" thickTop="1" thickBot="1">
      <c r="A70" s="16" t="s">
        <v>232</v>
      </c>
      <c r="B70" s="14" t="s">
        <v>233</v>
      </c>
      <c r="C70" s="17" t="s">
        <v>1979</v>
      </c>
      <c r="D70" s="656">
        <v>4312.6120627288374</v>
      </c>
    </row>
    <row r="71" spans="1:4" ht="30" customHeight="1" thickTop="1" thickBot="1">
      <c r="A71" s="16" t="s">
        <v>228</v>
      </c>
      <c r="B71" s="14" t="s">
        <v>113</v>
      </c>
      <c r="C71" s="17" t="s">
        <v>1977</v>
      </c>
      <c r="D71" s="656">
        <v>3816.7643781318111</v>
      </c>
    </row>
    <row r="72" spans="1:4" ht="30" customHeight="1" thickTop="1" thickBot="1">
      <c r="A72" s="16" t="s">
        <v>229</v>
      </c>
      <c r="B72" s="14" t="s">
        <v>113</v>
      </c>
      <c r="C72" s="17" t="s">
        <v>1978</v>
      </c>
      <c r="D72" s="656">
        <v>8960.4510494172118</v>
      </c>
    </row>
    <row r="73" spans="1:4" ht="30" customHeight="1" thickTop="1" thickBot="1">
      <c r="A73" s="16" t="s">
        <v>230</v>
      </c>
      <c r="B73" s="14" t="s">
        <v>113</v>
      </c>
      <c r="C73" s="17" t="s">
        <v>231</v>
      </c>
      <c r="D73" s="656">
        <v>4202.1144676076719</v>
      </c>
    </row>
    <row r="74" spans="1:4" ht="30" customHeight="1" thickTop="1" thickBot="1">
      <c r="A74" s="16" t="s">
        <v>234</v>
      </c>
      <c r="B74" s="14" t="s">
        <v>113</v>
      </c>
      <c r="C74" s="17" t="s">
        <v>235</v>
      </c>
      <c r="D74" s="656">
        <v>18303.745141512849</v>
      </c>
    </row>
    <row r="75" spans="1:4" ht="30" customHeight="1" thickTop="1" thickBot="1">
      <c r="A75" s="16" t="s">
        <v>236</v>
      </c>
      <c r="B75" s="14" t="s">
        <v>113</v>
      </c>
      <c r="C75" s="17" t="s">
        <v>237</v>
      </c>
      <c r="D75" s="656">
        <v>362426.00516344031</v>
      </c>
    </row>
    <row r="76" spans="1:4" ht="30" customHeight="1" thickTop="1" thickBot="1">
      <c r="A76" s="16" t="s">
        <v>238</v>
      </c>
      <c r="B76" s="14" t="s">
        <v>113</v>
      </c>
      <c r="C76" s="17" t="s">
        <v>239</v>
      </c>
      <c r="D76" s="656">
        <v>488458.04764276632</v>
      </c>
    </row>
    <row r="77" spans="1:4" ht="30" customHeight="1" thickTop="1" thickBot="1">
      <c r="A77" s="16" t="s">
        <v>240</v>
      </c>
      <c r="B77" s="14" t="s">
        <v>113</v>
      </c>
      <c r="C77" s="17" t="s">
        <v>1980</v>
      </c>
      <c r="D77" s="656">
        <v>164462.20701483893</v>
      </c>
    </row>
    <row r="78" spans="1:4" ht="30" customHeight="1" thickTop="1" thickBot="1">
      <c r="A78" s="16" t="s">
        <v>241</v>
      </c>
      <c r="B78" s="14" t="s">
        <v>113</v>
      </c>
      <c r="C78" s="17" t="s">
        <v>1981</v>
      </c>
      <c r="D78" s="656">
        <v>184059.35785274039</v>
      </c>
    </row>
    <row r="79" spans="1:4" ht="30" customHeight="1" thickTop="1" thickBot="1">
      <c r="A79" s="16" t="s">
        <v>246</v>
      </c>
      <c r="B79" s="14" t="s">
        <v>113</v>
      </c>
      <c r="C79" s="17" t="s">
        <v>1986</v>
      </c>
      <c r="D79" s="656">
        <v>117364.2303344191</v>
      </c>
    </row>
    <row r="80" spans="1:4" ht="30" customHeight="1" thickTop="1" thickBot="1">
      <c r="A80" s="16" t="s">
        <v>243</v>
      </c>
      <c r="B80" s="14" t="s">
        <v>113</v>
      </c>
      <c r="C80" s="17" t="s">
        <v>1983</v>
      </c>
      <c r="D80" s="656">
        <v>189811.05930052602</v>
      </c>
    </row>
    <row r="81" spans="1:8" ht="30" customHeight="1" thickTop="1" thickBot="1">
      <c r="A81" s="16" t="s">
        <v>244</v>
      </c>
      <c r="B81" s="14" t="s">
        <v>113</v>
      </c>
      <c r="C81" s="17" t="s">
        <v>1984</v>
      </c>
      <c r="D81" s="656">
        <v>279543.30836133915</v>
      </c>
    </row>
    <row r="82" spans="1:8" ht="30" customHeight="1" thickTop="1" thickBot="1">
      <c r="A82" s="16" t="s">
        <v>245</v>
      </c>
      <c r="B82" s="14" t="s">
        <v>113</v>
      </c>
      <c r="C82" s="17" t="s">
        <v>1985</v>
      </c>
      <c r="D82" s="656">
        <v>183695.11785202258</v>
      </c>
    </row>
    <row r="83" spans="1:8" ht="30" customHeight="1" thickTop="1" thickBot="1">
      <c r="A83" s="16" t="s">
        <v>247</v>
      </c>
      <c r="B83" s="14" t="s">
        <v>113</v>
      </c>
      <c r="C83" s="17" t="s">
        <v>1987</v>
      </c>
      <c r="D83" s="656">
        <v>172808.33957922654</v>
      </c>
    </row>
    <row r="84" spans="1:8" ht="30" customHeight="1" thickTop="1" thickBot="1">
      <c r="A84" s="16" t="s">
        <v>242</v>
      </c>
      <c r="B84" s="14" t="s">
        <v>113</v>
      </c>
      <c r="C84" s="17" t="s">
        <v>1982</v>
      </c>
      <c r="D84" s="656">
        <v>220182.83684618169</v>
      </c>
    </row>
    <row r="85" spans="1:8" ht="30" customHeight="1" thickTop="1" thickBot="1">
      <c r="A85" s="16" t="s">
        <v>248</v>
      </c>
      <c r="B85" s="14" t="s">
        <v>113</v>
      </c>
      <c r="C85" s="17" t="s">
        <v>1988</v>
      </c>
      <c r="D85" s="656">
        <v>323618</v>
      </c>
    </row>
    <row r="86" spans="1:8" ht="30" customHeight="1" thickTop="1" thickBot="1">
      <c r="A86" s="16" t="s">
        <v>249</v>
      </c>
      <c r="B86" s="14" t="s">
        <v>113</v>
      </c>
      <c r="C86" s="17" t="s">
        <v>250</v>
      </c>
      <c r="D86" s="656">
        <v>4084</v>
      </c>
    </row>
    <row r="87" spans="1:8" ht="30" customHeight="1" thickTop="1" thickBot="1">
      <c r="A87" s="16" t="s">
        <v>255</v>
      </c>
      <c r="B87" s="14" t="s">
        <v>113</v>
      </c>
      <c r="C87" s="17" t="s">
        <v>256</v>
      </c>
      <c r="D87" s="656">
        <v>2001991.6452414042</v>
      </c>
    </row>
    <row r="88" spans="1:8" ht="30" customHeight="1" thickTop="1" thickBot="1">
      <c r="A88" s="16" t="s">
        <v>253</v>
      </c>
      <c r="B88" s="14" t="s">
        <v>113</v>
      </c>
      <c r="C88" s="17" t="s">
        <v>254</v>
      </c>
      <c r="D88" s="656">
        <v>19751.292174631351</v>
      </c>
    </row>
    <row r="89" spans="1:8" ht="30" customHeight="1" thickTop="1" thickBot="1">
      <c r="A89" s="16" t="s">
        <v>251</v>
      </c>
      <c r="B89" s="14" t="s">
        <v>113</v>
      </c>
      <c r="C89" s="17" t="s">
        <v>252</v>
      </c>
      <c r="D89" s="656">
        <v>26651.260318501838</v>
      </c>
    </row>
    <row r="90" spans="1:8" ht="30" customHeight="1" thickTop="1" thickBot="1">
      <c r="A90" s="16" t="s">
        <v>257</v>
      </c>
      <c r="B90" s="14" t="s">
        <v>113</v>
      </c>
      <c r="C90" s="17" t="s">
        <v>258</v>
      </c>
      <c r="D90" s="656">
        <v>6875</v>
      </c>
      <c r="G90" s="229"/>
      <c r="H90" s="229"/>
    </row>
    <row r="91" spans="1:8" ht="30" customHeight="1" thickTop="1" thickBot="1">
      <c r="A91" s="16" t="s">
        <v>259</v>
      </c>
      <c r="B91" s="14" t="s">
        <v>113</v>
      </c>
      <c r="C91" s="17" t="s">
        <v>260</v>
      </c>
      <c r="D91" s="656">
        <v>81653.912414042701</v>
      </c>
      <c r="G91" s="229"/>
      <c r="H91" s="229"/>
    </row>
    <row r="92" spans="1:8" ht="30" customHeight="1" thickTop="1" thickBot="1">
      <c r="A92" s="16" t="s">
        <v>261</v>
      </c>
      <c r="B92" s="14" t="s">
        <v>113</v>
      </c>
      <c r="C92" s="17" t="s">
        <v>262</v>
      </c>
      <c r="D92" s="656">
        <v>6875</v>
      </c>
      <c r="G92" s="662"/>
      <c r="H92" s="662"/>
    </row>
    <row r="93" spans="1:8" ht="30" customHeight="1" thickTop="1" thickBot="1">
      <c r="A93" s="16" t="s">
        <v>263</v>
      </c>
      <c r="B93" s="14" t="s">
        <v>113</v>
      </c>
      <c r="C93" s="17" t="s">
        <v>264</v>
      </c>
      <c r="D93" s="656">
        <v>11250</v>
      </c>
      <c r="G93" s="229"/>
      <c r="H93" s="229"/>
    </row>
    <row r="94" spans="1:8" ht="30" customHeight="1" thickTop="1" thickBot="1">
      <c r="A94" s="16" t="s">
        <v>265</v>
      </c>
      <c r="B94" s="14" t="s">
        <v>113</v>
      </c>
      <c r="C94" s="17" t="s">
        <v>266</v>
      </c>
      <c r="D94" s="656">
        <v>22196</v>
      </c>
      <c r="G94" s="662"/>
      <c r="H94" s="662"/>
    </row>
    <row r="95" spans="1:8" ht="30" customHeight="1" thickTop="1" thickBot="1">
      <c r="A95" s="16" t="s">
        <v>267</v>
      </c>
      <c r="B95" s="14" t="s">
        <v>113</v>
      </c>
      <c r="C95" s="17" t="s">
        <v>268</v>
      </c>
      <c r="D95" s="656">
        <v>75375.699398343422</v>
      </c>
    </row>
    <row r="96" spans="1:8" ht="30" customHeight="1" thickTop="1" thickBot="1">
      <c r="A96" s="16" t="s">
        <v>269</v>
      </c>
      <c r="B96" s="14" t="s">
        <v>113</v>
      </c>
      <c r="C96" s="17" t="s">
        <v>270</v>
      </c>
      <c r="D96" s="656">
        <v>160201</v>
      </c>
    </row>
    <row r="97" spans="1:4" ht="30" customHeight="1" thickTop="1" thickBot="1">
      <c r="A97" s="16" t="s">
        <v>271</v>
      </c>
      <c r="B97" s="14" t="s">
        <v>113</v>
      </c>
      <c r="C97" s="17" t="s">
        <v>272</v>
      </c>
      <c r="D97" s="656">
        <v>140000</v>
      </c>
    </row>
    <row r="98" spans="1:4" ht="30" customHeight="1" thickTop="1" thickBot="1">
      <c r="A98" s="16" t="s">
        <v>273</v>
      </c>
      <c r="B98" s="14" t="s">
        <v>113</v>
      </c>
      <c r="C98" s="17" t="s">
        <v>274</v>
      </c>
      <c r="D98" s="656">
        <v>4292.5</v>
      </c>
    </row>
    <row r="99" spans="1:4" ht="30" customHeight="1" thickTop="1" thickBot="1">
      <c r="A99" s="16" t="s">
        <v>275</v>
      </c>
      <c r="B99" s="14" t="s">
        <v>113</v>
      </c>
      <c r="C99" s="17" t="s">
        <v>276</v>
      </c>
      <c r="D99" s="656">
        <v>18016.935774158526</v>
      </c>
    </row>
    <row r="100" spans="1:4" ht="30" customHeight="1" thickTop="1" thickBot="1">
      <c r="A100" s="16" t="s">
        <v>277</v>
      </c>
      <c r="B100" s="14" t="s">
        <v>113</v>
      </c>
      <c r="C100" s="17" t="s">
        <v>278</v>
      </c>
      <c r="D100" s="656">
        <v>421551.59159826278</v>
      </c>
    </row>
    <row r="101" spans="1:4" ht="30" customHeight="1" thickTop="1" thickBot="1">
      <c r="A101" s="16" t="s">
        <v>279</v>
      </c>
      <c r="B101" s="14" t="s">
        <v>113</v>
      </c>
      <c r="C101" s="17" t="s">
        <v>1989</v>
      </c>
      <c r="D101" s="656">
        <v>421551.59159826278</v>
      </c>
    </row>
    <row r="102" spans="1:4" ht="30" customHeight="1" thickTop="1" thickBot="1">
      <c r="A102" s="16" t="s">
        <v>280</v>
      </c>
      <c r="B102" s="14" t="s">
        <v>113</v>
      </c>
      <c r="C102" s="17" t="s">
        <v>281</v>
      </c>
      <c r="D102" s="656">
        <v>492637.9760629331</v>
      </c>
    </row>
    <row r="103" spans="1:4" ht="30" customHeight="1" thickTop="1" thickBot="1">
      <c r="A103" s="16" t="s">
        <v>282</v>
      </c>
      <c r="B103" s="14" t="s">
        <v>113</v>
      </c>
      <c r="C103" s="17" t="s">
        <v>283</v>
      </c>
      <c r="D103" s="656">
        <v>652689.3736231589</v>
      </c>
    </row>
    <row r="104" spans="1:4" ht="30" customHeight="1" thickTop="1" thickBot="1">
      <c r="A104" s="16" t="s">
        <v>284</v>
      </c>
      <c r="B104" s="14" t="s">
        <v>113</v>
      </c>
      <c r="C104" s="17" t="s">
        <v>285</v>
      </c>
      <c r="D104" s="656">
        <v>280780</v>
      </c>
    </row>
    <row r="105" spans="1:4" ht="30" customHeight="1" thickTop="1" thickBot="1">
      <c r="A105" s="16" t="s">
        <v>286</v>
      </c>
      <c r="B105" s="14" t="s">
        <v>113</v>
      </c>
      <c r="C105" s="17" t="s">
        <v>287</v>
      </c>
      <c r="D105" s="656">
        <v>268631.16510314873</v>
      </c>
    </row>
    <row r="106" spans="1:4" ht="30" customHeight="1" thickTop="1" thickBot="1">
      <c r="A106" s="16" t="s">
        <v>288</v>
      </c>
      <c r="B106" s="14" t="s">
        <v>113</v>
      </c>
      <c r="C106" s="17" t="s">
        <v>289</v>
      </c>
      <c r="D106" s="656">
        <v>10100</v>
      </c>
    </row>
    <row r="107" spans="1:4" ht="30" customHeight="1" thickTop="1" thickBot="1">
      <c r="A107" s="16" t="s">
        <v>290</v>
      </c>
      <c r="B107" s="14" t="s">
        <v>113</v>
      </c>
      <c r="C107" s="17" t="s">
        <v>291</v>
      </c>
      <c r="D107" s="656">
        <v>502065.55289344187</v>
      </c>
    </row>
    <row r="108" spans="1:4" ht="30" customHeight="1" thickTop="1" thickBot="1">
      <c r="A108" s="16" t="s">
        <v>292</v>
      </c>
      <c r="B108" s="14" t="s">
        <v>113</v>
      </c>
      <c r="C108" s="17" t="s">
        <v>293</v>
      </c>
      <c r="D108" s="656">
        <v>7038</v>
      </c>
    </row>
    <row r="109" spans="1:4" ht="30" customHeight="1" thickTop="1" thickBot="1">
      <c r="A109" s="16" t="s">
        <v>294</v>
      </c>
      <c r="B109" s="14" t="s">
        <v>113</v>
      </c>
      <c r="C109" s="17" t="s">
        <v>1990</v>
      </c>
      <c r="D109" s="656">
        <v>645578.37483670481</v>
      </c>
    </row>
    <row r="110" spans="1:4" ht="30" customHeight="1" thickTop="1" thickBot="1">
      <c r="A110" s="16" t="s">
        <v>295</v>
      </c>
      <c r="B110" s="14" t="s">
        <v>113</v>
      </c>
      <c r="C110" s="17" t="s">
        <v>296</v>
      </c>
      <c r="D110" s="656">
        <v>3121</v>
      </c>
    </row>
    <row r="111" spans="1:4" ht="30" customHeight="1" thickTop="1" thickBot="1">
      <c r="A111" s="16" t="s">
        <v>297</v>
      </c>
      <c r="B111" s="14" t="s">
        <v>113</v>
      </c>
      <c r="C111" s="17" t="s">
        <v>298</v>
      </c>
      <c r="D111" s="656">
        <v>125169.71176610893</v>
      </c>
    </row>
    <row r="112" spans="1:4" ht="30" customHeight="1" thickTop="1" thickBot="1">
      <c r="A112" s="16" t="s">
        <v>299</v>
      </c>
      <c r="B112" s="14" t="s">
        <v>113</v>
      </c>
      <c r="C112" s="17" t="s">
        <v>300</v>
      </c>
      <c r="D112" s="656">
        <v>499096.57591992692</v>
      </c>
    </row>
    <row r="113" spans="1:4" ht="30" customHeight="1" thickTop="1" thickBot="1">
      <c r="A113" s="16" t="s">
        <v>301</v>
      </c>
      <c r="B113" s="14" t="s">
        <v>113</v>
      </c>
      <c r="C113" s="17" t="s">
        <v>302</v>
      </c>
      <c r="D113" s="656">
        <v>7405.3612130003239</v>
      </c>
    </row>
    <row r="114" spans="1:4" ht="30" customHeight="1" thickTop="1" thickBot="1">
      <c r="A114" s="16" t="s">
        <v>305</v>
      </c>
      <c r="B114" s="14" t="s">
        <v>113</v>
      </c>
      <c r="C114" s="17" t="s">
        <v>306</v>
      </c>
      <c r="D114" s="656">
        <v>120190</v>
      </c>
    </row>
    <row r="115" spans="1:4" ht="30" customHeight="1" thickTop="1" thickBot="1">
      <c r="A115" s="16" t="s">
        <v>303</v>
      </c>
      <c r="B115" s="14" t="s">
        <v>113</v>
      </c>
      <c r="C115" s="17" t="s">
        <v>304</v>
      </c>
      <c r="D115" s="656">
        <v>136107.08786889599</v>
      </c>
    </row>
    <row r="116" spans="1:4" ht="30" customHeight="1" thickTop="1" thickBot="1">
      <c r="A116" s="16" t="s">
        <v>309</v>
      </c>
      <c r="B116" s="14" t="s">
        <v>113</v>
      </c>
      <c r="C116" s="17" t="s">
        <v>1991</v>
      </c>
      <c r="D116" s="656">
        <v>147430.2215591748</v>
      </c>
    </row>
    <row r="117" spans="1:4" ht="30" customHeight="1" thickTop="1" thickBot="1">
      <c r="A117" s="16" t="s">
        <v>310</v>
      </c>
      <c r="B117" s="14" t="s">
        <v>113</v>
      </c>
      <c r="C117" s="17" t="s">
        <v>311</v>
      </c>
      <c r="D117" s="656">
        <v>191124.4901963101</v>
      </c>
    </row>
    <row r="118" spans="1:4" ht="30" customHeight="1" thickTop="1" thickBot="1">
      <c r="A118" s="16" t="s">
        <v>313</v>
      </c>
      <c r="B118" s="14" t="s">
        <v>113</v>
      </c>
      <c r="C118" s="17" t="s">
        <v>1993</v>
      </c>
      <c r="D118" s="656">
        <v>174275.5</v>
      </c>
    </row>
    <row r="119" spans="1:4" ht="30" customHeight="1" thickTop="1" thickBot="1">
      <c r="A119" s="16" t="s">
        <v>318</v>
      </c>
      <c r="B119" s="14" t="s">
        <v>113</v>
      </c>
      <c r="C119" s="17" t="s">
        <v>319</v>
      </c>
      <c r="D119" s="656">
        <v>220000</v>
      </c>
    </row>
    <row r="120" spans="1:4" ht="30" customHeight="1" thickTop="1" thickBot="1">
      <c r="A120" s="16" t="s">
        <v>314</v>
      </c>
      <c r="B120" s="14" t="s">
        <v>113</v>
      </c>
      <c r="C120" s="17" t="s">
        <v>315</v>
      </c>
      <c r="D120" s="656">
        <v>195312</v>
      </c>
    </row>
    <row r="121" spans="1:4" ht="30" customHeight="1" thickTop="1" thickBot="1">
      <c r="A121" s="16" t="s">
        <v>1732</v>
      </c>
      <c r="B121" s="14" t="s">
        <v>113</v>
      </c>
      <c r="C121" s="17" t="s">
        <v>1733</v>
      </c>
      <c r="D121" s="656">
        <v>128608</v>
      </c>
    </row>
    <row r="122" spans="1:4" ht="30" customHeight="1" thickTop="1" thickBot="1">
      <c r="A122" s="16" t="s">
        <v>322</v>
      </c>
      <c r="B122" s="14" t="s">
        <v>113</v>
      </c>
      <c r="C122" s="17" t="s">
        <v>323</v>
      </c>
      <c r="D122" s="656">
        <v>120653</v>
      </c>
    </row>
    <row r="123" spans="1:4" ht="30" customHeight="1" thickTop="1" thickBot="1">
      <c r="A123" s="16" t="s">
        <v>320</v>
      </c>
      <c r="B123" s="14" t="s">
        <v>113</v>
      </c>
      <c r="C123" s="17" t="s">
        <v>321</v>
      </c>
      <c r="D123" s="656">
        <v>140000</v>
      </c>
    </row>
    <row r="124" spans="1:4" ht="30" customHeight="1" thickTop="1" thickBot="1">
      <c r="A124" s="16" t="s">
        <v>312</v>
      </c>
      <c r="B124" s="14" t="s">
        <v>113</v>
      </c>
      <c r="C124" s="17" t="s">
        <v>1992</v>
      </c>
      <c r="D124" s="656">
        <v>140000</v>
      </c>
    </row>
    <row r="125" spans="1:4" ht="30" customHeight="1" thickTop="1" thickBot="1">
      <c r="A125" s="16" t="s">
        <v>316</v>
      </c>
      <c r="B125" s="14" t="s">
        <v>113</v>
      </c>
      <c r="C125" s="17" t="s">
        <v>317</v>
      </c>
      <c r="D125" s="656">
        <v>140000</v>
      </c>
    </row>
    <row r="126" spans="1:4" ht="30" customHeight="1" thickTop="1" thickBot="1">
      <c r="A126" s="16" t="s">
        <v>307</v>
      </c>
      <c r="B126" s="14" t="s">
        <v>113</v>
      </c>
      <c r="C126" s="17" t="s">
        <v>308</v>
      </c>
      <c r="D126" s="656">
        <v>140000</v>
      </c>
    </row>
    <row r="127" spans="1:4" ht="30" customHeight="1" thickTop="1" thickBot="1">
      <c r="A127" s="16" t="s">
        <v>324</v>
      </c>
      <c r="B127" s="14" t="s">
        <v>113</v>
      </c>
      <c r="C127" s="17" t="s">
        <v>325</v>
      </c>
      <c r="D127" s="656">
        <v>12000</v>
      </c>
    </row>
    <row r="128" spans="1:4" ht="30" customHeight="1" thickTop="1" thickBot="1">
      <c r="A128" s="16" t="s">
        <v>326</v>
      </c>
      <c r="B128" s="14" t="s">
        <v>113</v>
      </c>
      <c r="C128" s="17" t="s">
        <v>327</v>
      </c>
      <c r="D128" s="656">
        <v>94203.098078175884</v>
      </c>
    </row>
    <row r="129" spans="1:4" ht="30" customHeight="1" thickTop="1" thickBot="1">
      <c r="A129" s="16" t="s">
        <v>328</v>
      </c>
      <c r="B129" s="14" t="s">
        <v>113</v>
      </c>
      <c r="C129" s="17" t="s">
        <v>329</v>
      </c>
      <c r="D129" s="656">
        <v>155.54</v>
      </c>
    </row>
    <row r="130" spans="1:4" ht="30" customHeight="1" thickTop="1" thickBot="1">
      <c r="A130" s="16" t="s">
        <v>330</v>
      </c>
      <c r="B130" s="14" t="s">
        <v>113</v>
      </c>
      <c r="C130" s="17" t="s">
        <v>331</v>
      </c>
      <c r="D130" s="656">
        <v>3000</v>
      </c>
    </row>
    <row r="131" spans="1:4" ht="30" customHeight="1" thickTop="1" thickBot="1">
      <c r="A131" s="16" t="s">
        <v>332</v>
      </c>
      <c r="B131" s="14" t="s">
        <v>113</v>
      </c>
      <c r="C131" s="17" t="s">
        <v>333</v>
      </c>
      <c r="D131" s="656">
        <v>3121</v>
      </c>
    </row>
    <row r="132" spans="1:4" ht="30" customHeight="1" thickTop="1" thickBot="1">
      <c r="A132" s="16" t="s">
        <v>334</v>
      </c>
      <c r="B132" s="14" t="s">
        <v>113</v>
      </c>
      <c r="C132" s="17" t="s">
        <v>1760</v>
      </c>
      <c r="D132" s="656">
        <v>35350</v>
      </c>
    </row>
    <row r="133" spans="1:4" ht="30" customHeight="1" thickTop="1" thickBot="1">
      <c r="A133" s="16" t="s">
        <v>335</v>
      </c>
      <c r="B133" s="14" t="s">
        <v>92</v>
      </c>
      <c r="C133" s="17" t="s">
        <v>1994</v>
      </c>
      <c r="D133" s="656">
        <v>261804.29491077634</v>
      </c>
    </row>
    <row r="134" spans="1:4" ht="30" customHeight="1" thickTop="1" thickBot="1">
      <c r="A134" s="16" t="s">
        <v>336</v>
      </c>
      <c r="B134" s="14" t="s">
        <v>113</v>
      </c>
      <c r="C134" s="17" t="s">
        <v>337</v>
      </c>
      <c r="D134" s="656">
        <v>45161.894850922545</v>
      </c>
    </row>
    <row r="135" spans="1:4" ht="30" customHeight="1" thickTop="1" thickBot="1">
      <c r="A135" s="16" t="s">
        <v>338</v>
      </c>
      <c r="B135" s="14" t="s">
        <v>339</v>
      </c>
      <c r="C135" s="17" t="s">
        <v>340</v>
      </c>
      <c r="D135" s="656">
        <v>1343</v>
      </c>
    </row>
    <row r="136" spans="1:4" ht="30" customHeight="1" thickTop="1" thickBot="1">
      <c r="A136" s="16" t="s">
        <v>352</v>
      </c>
      <c r="B136" s="14" t="s">
        <v>339</v>
      </c>
      <c r="C136" s="17" t="s">
        <v>353</v>
      </c>
      <c r="D136" s="656">
        <v>1343</v>
      </c>
    </row>
    <row r="137" spans="1:4" ht="30" customHeight="1" thickTop="1" thickBot="1">
      <c r="A137" s="16" t="s">
        <v>343</v>
      </c>
      <c r="B137" s="14" t="s">
        <v>344</v>
      </c>
      <c r="C137" s="17" t="s">
        <v>345</v>
      </c>
      <c r="D137" s="656">
        <v>0.33901662545753702</v>
      </c>
    </row>
    <row r="138" spans="1:4" ht="30" customHeight="1" thickTop="1" thickBot="1">
      <c r="A138" s="16" t="s">
        <v>346</v>
      </c>
      <c r="B138" s="14" t="s">
        <v>344</v>
      </c>
      <c r="C138" s="17" t="s">
        <v>347</v>
      </c>
      <c r="D138" s="656">
        <v>0.31107073478963976</v>
      </c>
    </row>
    <row r="139" spans="1:4" ht="30" customHeight="1" thickTop="1" thickBot="1">
      <c r="A139" s="16" t="s">
        <v>350</v>
      </c>
      <c r="B139" s="14" t="s">
        <v>339</v>
      </c>
      <c r="C139" s="17" t="s">
        <v>351</v>
      </c>
      <c r="D139" s="656">
        <v>1343</v>
      </c>
    </row>
    <row r="140" spans="1:4" ht="30" customHeight="1" thickTop="1" thickBot="1">
      <c r="A140" s="16" t="s">
        <v>348</v>
      </c>
      <c r="B140" s="14" t="s">
        <v>339</v>
      </c>
      <c r="C140" s="17" t="s">
        <v>349</v>
      </c>
      <c r="D140" s="656">
        <v>1343</v>
      </c>
    </row>
    <row r="141" spans="1:4" ht="30" customHeight="1" thickTop="1" thickBot="1">
      <c r="A141" s="16" t="s">
        <v>356</v>
      </c>
      <c r="B141" s="14" t="s">
        <v>113</v>
      </c>
      <c r="C141" s="17" t="s">
        <v>357</v>
      </c>
      <c r="D141" s="656">
        <v>57922.699630146846</v>
      </c>
    </row>
    <row r="142" spans="1:4" ht="30" customHeight="1" thickTop="1" thickBot="1">
      <c r="A142" s="16" t="s">
        <v>341</v>
      </c>
      <c r="B142" s="14" t="s">
        <v>339</v>
      </c>
      <c r="C142" s="17" t="s">
        <v>342</v>
      </c>
      <c r="D142" s="656">
        <v>1343</v>
      </c>
    </row>
    <row r="143" spans="1:4" ht="30" customHeight="1" thickTop="1" thickBot="1">
      <c r="A143" s="16" t="s">
        <v>354</v>
      </c>
      <c r="B143" s="14" t="s">
        <v>113</v>
      </c>
      <c r="C143" s="17" t="s">
        <v>355</v>
      </c>
      <c r="D143" s="656">
        <v>51160.658581143638</v>
      </c>
    </row>
    <row r="144" spans="1:4" ht="30" customHeight="1" thickTop="1" thickBot="1">
      <c r="A144" s="16" t="s">
        <v>359</v>
      </c>
      <c r="B144" s="14" t="s">
        <v>113</v>
      </c>
      <c r="C144" s="17" t="s">
        <v>360</v>
      </c>
      <c r="D144" s="656">
        <v>161147</v>
      </c>
    </row>
    <row r="145" spans="1:4" ht="68.25" customHeight="1" thickTop="1" thickBot="1">
      <c r="A145" s="16" t="s">
        <v>358</v>
      </c>
      <c r="B145" s="14" t="s">
        <v>113</v>
      </c>
      <c r="C145" s="17" t="s">
        <v>2303</v>
      </c>
      <c r="D145" s="656">
        <v>239766.50706478464</v>
      </c>
    </row>
    <row r="146" spans="1:4" ht="30" customHeight="1" thickTop="1" thickBot="1">
      <c r="A146" s="16" t="s">
        <v>361</v>
      </c>
      <c r="B146" s="14" t="s">
        <v>113</v>
      </c>
      <c r="C146" s="17" t="s">
        <v>1995</v>
      </c>
      <c r="D146" s="656">
        <v>125000</v>
      </c>
    </row>
    <row r="147" spans="1:4" ht="30" customHeight="1" thickTop="1" thickBot="1">
      <c r="A147" s="16" t="s">
        <v>362</v>
      </c>
      <c r="B147" s="14" t="s">
        <v>113</v>
      </c>
      <c r="C147" s="17" t="s">
        <v>1996</v>
      </c>
      <c r="D147" s="656">
        <v>125000</v>
      </c>
    </row>
    <row r="148" spans="1:4" ht="30" customHeight="1" thickTop="1" thickBot="1">
      <c r="A148" s="16" t="s">
        <v>367</v>
      </c>
      <c r="B148" s="14" t="s">
        <v>113</v>
      </c>
      <c r="C148" s="17" t="s">
        <v>368</v>
      </c>
      <c r="D148" s="656">
        <v>8837.5</v>
      </c>
    </row>
    <row r="149" spans="1:4" ht="30" customHeight="1" thickTop="1" thickBot="1">
      <c r="A149" s="16" t="s">
        <v>363</v>
      </c>
      <c r="B149" s="14" t="s">
        <v>113</v>
      </c>
      <c r="C149" s="17" t="s">
        <v>364</v>
      </c>
      <c r="D149" s="656">
        <v>4705</v>
      </c>
    </row>
    <row r="150" spans="1:4" ht="30" customHeight="1" thickTop="1" thickBot="1">
      <c r="A150" s="16" t="s">
        <v>158</v>
      </c>
      <c r="B150" s="14" t="s">
        <v>113</v>
      </c>
      <c r="C150" s="17" t="s">
        <v>159</v>
      </c>
      <c r="D150" s="656">
        <v>41749</v>
      </c>
    </row>
    <row r="151" spans="1:4" ht="30" customHeight="1" thickTop="1" thickBot="1">
      <c r="A151" s="16" t="s">
        <v>369</v>
      </c>
      <c r="B151" s="14" t="s">
        <v>113</v>
      </c>
      <c r="C151" s="17" t="s">
        <v>370</v>
      </c>
      <c r="D151" s="656">
        <v>153129</v>
      </c>
    </row>
    <row r="152" spans="1:4" ht="30" customHeight="1" thickTop="1" thickBot="1">
      <c r="A152" s="16" t="s">
        <v>371</v>
      </c>
      <c r="B152" s="14" t="s">
        <v>113</v>
      </c>
      <c r="C152" s="17" t="s">
        <v>372</v>
      </c>
      <c r="D152" s="656">
        <v>120190</v>
      </c>
    </row>
    <row r="153" spans="1:4" ht="30" customHeight="1" thickTop="1" thickBot="1">
      <c r="A153" s="16" t="s">
        <v>365</v>
      </c>
      <c r="B153" s="14" t="s">
        <v>113</v>
      </c>
      <c r="C153" s="17" t="s">
        <v>366</v>
      </c>
      <c r="D153" s="656">
        <v>90000</v>
      </c>
    </row>
    <row r="154" spans="1:4" ht="30" customHeight="1" thickTop="1" thickBot="1">
      <c r="A154" s="16" t="s">
        <v>373</v>
      </c>
      <c r="B154" s="14" t="s">
        <v>113</v>
      </c>
      <c r="C154" s="17" t="s">
        <v>374</v>
      </c>
      <c r="D154" s="656">
        <v>81250</v>
      </c>
    </row>
    <row r="155"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I384"/>
  <sheetViews>
    <sheetView zoomScale="85" zoomScaleNormal="85" workbookViewId="0">
      <pane xSplit="3" ySplit="2" topLeftCell="D132" activePane="bottomRight" state="frozen"/>
      <selection activeCell="D20" sqref="D20"/>
      <selection pane="topRight" activeCell="D20" sqref="D20"/>
      <selection pane="bottomLeft" activeCell="D20" sqref="D20"/>
      <selection pane="bottomRight" activeCell="D6" sqref="D6:D372"/>
    </sheetView>
  </sheetViews>
  <sheetFormatPr baseColWidth="10" defaultRowHeight="14.4"/>
  <cols>
    <col min="1" max="1" width="11.5546875" customWidth="1"/>
    <col min="2" max="2" width="9.109375"/>
    <col min="3" max="3" width="77.44140625" style="206" customWidth="1"/>
    <col min="4" max="4" width="17.109375" style="189" customWidth="1"/>
  </cols>
  <sheetData>
    <row r="1" spans="1:4" ht="81.75" customHeight="1" thickTop="1" thickBot="1">
      <c r="A1" s="684" t="s">
        <v>1934</v>
      </c>
      <c r="B1" s="685"/>
      <c r="C1" s="685"/>
      <c r="D1" s="686"/>
    </row>
    <row r="2" spans="1:4" ht="60.75" customHeight="1" thickTop="1" thickBot="1">
      <c r="A2" s="683" t="s">
        <v>375</v>
      </c>
      <c r="B2" s="683"/>
      <c r="C2" s="683"/>
      <c r="D2" s="683"/>
    </row>
    <row r="3" spans="1:4" ht="16.5" customHeight="1" thickTop="1" thickBot="1">
      <c r="A3" s="200"/>
      <c r="B3" s="200"/>
      <c r="C3" s="205"/>
      <c r="D3" s="201"/>
    </row>
    <row r="4" spans="1:4" ht="16.5" customHeight="1" thickTop="1" thickBot="1">
      <c r="A4" s="200"/>
      <c r="B4" s="200"/>
      <c r="C4" s="205" t="s">
        <v>375</v>
      </c>
      <c r="D4" s="201"/>
    </row>
    <row r="5" spans="1:4" ht="15.6" thickTop="1" thickBot="1">
      <c r="A5" s="200"/>
      <c r="B5" s="200"/>
      <c r="C5" s="205"/>
      <c r="D5" s="202" t="s">
        <v>1930</v>
      </c>
    </row>
    <row r="6" spans="1:4" ht="30" thickTop="1" thickBot="1">
      <c r="A6" s="200" t="s">
        <v>809</v>
      </c>
      <c r="B6" s="200" t="s">
        <v>377</v>
      </c>
      <c r="C6" s="205" t="s">
        <v>2028</v>
      </c>
      <c r="D6" s="657">
        <v>4041</v>
      </c>
    </row>
    <row r="7" spans="1:4" ht="15.6" thickTop="1" thickBot="1">
      <c r="A7" s="200" t="s">
        <v>814</v>
      </c>
      <c r="B7" s="200" t="s">
        <v>377</v>
      </c>
      <c r="C7" s="205" t="s">
        <v>815</v>
      </c>
      <c r="D7" s="657">
        <v>2933</v>
      </c>
    </row>
    <row r="8" spans="1:4" ht="15.6" thickTop="1" thickBot="1">
      <c r="A8" s="200" t="s">
        <v>810</v>
      </c>
      <c r="B8" s="200" t="s">
        <v>377</v>
      </c>
      <c r="C8" s="205" t="s">
        <v>811</v>
      </c>
      <c r="D8" s="657">
        <v>3302</v>
      </c>
    </row>
    <row r="9" spans="1:4" ht="15.6" thickTop="1" thickBot="1">
      <c r="A9" s="200" t="s">
        <v>812</v>
      </c>
      <c r="B9" s="200" t="s">
        <v>377</v>
      </c>
      <c r="C9" s="205" t="s">
        <v>813</v>
      </c>
      <c r="D9" s="657">
        <v>2567</v>
      </c>
    </row>
    <row r="10" spans="1:4" ht="15.6" thickTop="1" thickBot="1">
      <c r="A10" s="200" t="s">
        <v>1752</v>
      </c>
      <c r="B10" s="200" t="s">
        <v>377</v>
      </c>
      <c r="C10" s="205" t="s">
        <v>1751</v>
      </c>
      <c r="D10" s="657">
        <v>2750</v>
      </c>
    </row>
    <row r="11" spans="1:4" ht="15.6" thickTop="1" thickBot="1">
      <c r="A11" s="200" t="s">
        <v>818</v>
      </c>
      <c r="B11" s="200" t="s">
        <v>377</v>
      </c>
      <c r="C11" s="205" t="s">
        <v>819</v>
      </c>
      <c r="D11" s="657">
        <v>17800</v>
      </c>
    </row>
    <row r="12" spans="1:4" ht="15.6" thickTop="1" thickBot="1">
      <c r="A12" s="200" t="s">
        <v>816</v>
      </c>
      <c r="B12" s="200" t="s">
        <v>377</v>
      </c>
      <c r="C12" s="205" t="s">
        <v>817</v>
      </c>
      <c r="D12" s="657">
        <v>14619</v>
      </c>
    </row>
    <row r="13" spans="1:4" ht="15.6" thickTop="1" thickBot="1">
      <c r="A13" s="200" t="s">
        <v>820</v>
      </c>
      <c r="B13" s="200" t="s">
        <v>92</v>
      </c>
      <c r="C13" s="205" t="s">
        <v>2029</v>
      </c>
      <c r="D13" s="657">
        <v>1900</v>
      </c>
    </row>
    <row r="14" spans="1:4" ht="15.6" thickTop="1" thickBot="1">
      <c r="A14" s="200" t="s">
        <v>822</v>
      </c>
      <c r="B14" s="200" t="s">
        <v>233</v>
      </c>
      <c r="C14" s="205" t="s">
        <v>2031</v>
      </c>
      <c r="D14" s="657">
        <v>39000</v>
      </c>
    </row>
    <row r="15" spans="1:4" ht="15.6" thickTop="1" thickBot="1">
      <c r="A15" s="200" t="s">
        <v>823</v>
      </c>
      <c r="B15" s="200" t="s">
        <v>92</v>
      </c>
      <c r="C15" s="205" t="s">
        <v>2032</v>
      </c>
      <c r="D15" s="657">
        <v>8200</v>
      </c>
    </row>
    <row r="16" spans="1:4" ht="15.6" thickTop="1" thickBot="1">
      <c r="A16" s="200" t="s">
        <v>821</v>
      </c>
      <c r="B16" s="200" t="s">
        <v>233</v>
      </c>
      <c r="C16" s="205" t="s">
        <v>2030</v>
      </c>
      <c r="D16" s="657">
        <v>850</v>
      </c>
    </row>
    <row r="17" spans="1:4" ht="15.6" thickTop="1" thickBot="1">
      <c r="A17" s="200" t="s">
        <v>847</v>
      </c>
      <c r="B17" s="200" t="s">
        <v>425</v>
      </c>
      <c r="C17" s="205" t="s">
        <v>848</v>
      </c>
      <c r="D17" s="657">
        <v>10122</v>
      </c>
    </row>
    <row r="18" spans="1:4" ht="15.6" thickTop="1" thickBot="1">
      <c r="A18" s="200" t="s">
        <v>824</v>
      </c>
      <c r="B18" s="200" t="s">
        <v>388</v>
      </c>
      <c r="C18" s="205" t="s">
        <v>2033</v>
      </c>
      <c r="D18" s="657">
        <v>58310</v>
      </c>
    </row>
    <row r="19" spans="1:4" ht="30" thickTop="1" thickBot="1">
      <c r="A19" s="200" t="s">
        <v>825</v>
      </c>
      <c r="B19" s="200" t="s">
        <v>388</v>
      </c>
      <c r="C19" s="205" t="s">
        <v>826</v>
      </c>
      <c r="D19" s="657">
        <v>58310</v>
      </c>
    </row>
    <row r="20" spans="1:4" ht="15.6" thickTop="1" thickBot="1">
      <c r="A20" s="200" t="s">
        <v>831</v>
      </c>
      <c r="B20" s="200" t="s">
        <v>388</v>
      </c>
      <c r="C20" s="205" t="s">
        <v>832</v>
      </c>
      <c r="D20" s="657">
        <v>58310</v>
      </c>
    </row>
    <row r="21" spans="1:4" ht="30" thickTop="1" thickBot="1">
      <c r="A21" s="200" t="s">
        <v>827</v>
      </c>
      <c r="B21" s="200" t="s">
        <v>388</v>
      </c>
      <c r="C21" s="205" t="s">
        <v>828</v>
      </c>
      <c r="D21" s="657">
        <v>58310</v>
      </c>
    </row>
    <row r="22" spans="1:4" ht="30" thickTop="1" thickBot="1">
      <c r="A22" s="200" t="s">
        <v>829</v>
      </c>
      <c r="B22" s="200" t="s">
        <v>388</v>
      </c>
      <c r="C22" s="205" t="s">
        <v>830</v>
      </c>
      <c r="D22" s="657">
        <v>58310</v>
      </c>
    </row>
    <row r="23" spans="1:4" ht="15.6" thickTop="1" thickBot="1">
      <c r="A23" s="200" t="s">
        <v>833</v>
      </c>
      <c r="B23" s="200" t="s">
        <v>388</v>
      </c>
      <c r="C23" s="205" t="s">
        <v>834</v>
      </c>
      <c r="D23" s="657">
        <v>58310</v>
      </c>
    </row>
    <row r="24" spans="1:4" ht="15.6" thickTop="1" thickBot="1">
      <c r="A24" s="200" t="s">
        <v>843</v>
      </c>
      <c r="B24" s="200" t="s">
        <v>388</v>
      </c>
      <c r="C24" s="205" t="s">
        <v>844</v>
      </c>
      <c r="D24" s="657">
        <v>25321</v>
      </c>
    </row>
    <row r="25" spans="1:4" ht="15.6" thickTop="1" thickBot="1">
      <c r="A25" s="200" t="s">
        <v>835</v>
      </c>
      <c r="B25" s="200" t="s">
        <v>388</v>
      </c>
      <c r="C25" s="205" t="s">
        <v>836</v>
      </c>
      <c r="D25" s="657">
        <v>64443</v>
      </c>
    </row>
    <row r="26" spans="1:4" ht="15.6" thickTop="1" thickBot="1">
      <c r="A26" s="200" t="s">
        <v>838</v>
      </c>
      <c r="B26" s="200" t="s">
        <v>388</v>
      </c>
      <c r="C26" s="205" t="s">
        <v>2108</v>
      </c>
      <c r="D26" s="657">
        <v>54815</v>
      </c>
    </row>
    <row r="27" spans="1:4" ht="15.6" thickTop="1" thickBot="1">
      <c r="A27" s="200" t="s">
        <v>837</v>
      </c>
      <c r="B27" s="200" t="s">
        <v>388</v>
      </c>
      <c r="C27" s="205" t="s">
        <v>2110</v>
      </c>
      <c r="D27" s="657">
        <v>55589</v>
      </c>
    </row>
    <row r="28" spans="1:4" ht="15.6" thickTop="1" thickBot="1">
      <c r="A28" s="200" t="s">
        <v>840</v>
      </c>
      <c r="B28" s="200" t="s">
        <v>388</v>
      </c>
      <c r="C28" s="205" t="s">
        <v>2109</v>
      </c>
      <c r="D28" s="657">
        <v>55589</v>
      </c>
    </row>
    <row r="29" spans="1:4" ht="15.6" thickTop="1" thickBot="1">
      <c r="A29" s="200" t="s">
        <v>839</v>
      </c>
      <c r="B29" s="200" t="s">
        <v>388</v>
      </c>
      <c r="C29" s="205" t="s">
        <v>2107</v>
      </c>
      <c r="D29" s="657">
        <v>55589</v>
      </c>
    </row>
    <row r="30" spans="1:4" ht="30" thickTop="1" thickBot="1">
      <c r="A30" s="200" t="s">
        <v>841</v>
      </c>
      <c r="B30" s="200" t="s">
        <v>388</v>
      </c>
      <c r="C30" s="205" t="s">
        <v>842</v>
      </c>
      <c r="D30" s="657">
        <v>58310</v>
      </c>
    </row>
    <row r="31" spans="1:4" ht="15.6" thickTop="1" thickBot="1">
      <c r="A31" s="200" t="s">
        <v>845</v>
      </c>
      <c r="B31" s="200" t="s">
        <v>425</v>
      </c>
      <c r="C31" s="205" t="s">
        <v>846</v>
      </c>
      <c r="D31" s="657">
        <v>58</v>
      </c>
    </row>
    <row r="32" spans="1:4" ht="15.6" thickTop="1" thickBot="1">
      <c r="A32" s="200" t="s">
        <v>850</v>
      </c>
      <c r="B32" s="200" t="s">
        <v>144</v>
      </c>
      <c r="C32" s="205" t="s">
        <v>2035</v>
      </c>
      <c r="D32" s="657">
        <v>534</v>
      </c>
    </row>
    <row r="33" spans="1:4" ht="15.6" thickTop="1" thickBot="1">
      <c r="A33" s="200" t="s">
        <v>851</v>
      </c>
      <c r="B33" s="200" t="s">
        <v>377</v>
      </c>
      <c r="C33" s="205" t="s">
        <v>852</v>
      </c>
      <c r="D33" s="657">
        <v>5200</v>
      </c>
    </row>
    <row r="34" spans="1:4" ht="15.6" thickTop="1" thickBot="1">
      <c r="A34" s="200" t="s">
        <v>857</v>
      </c>
      <c r="B34" s="200" t="s">
        <v>377</v>
      </c>
      <c r="C34" s="205" t="s">
        <v>858</v>
      </c>
      <c r="D34" s="657">
        <v>4485</v>
      </c>
    </row>
    <row r="35" spans="1:4" ht="15.6" thickTop="1" thickBot="1">
      <c r="A35" s="200" t="s">
        <v>853</v>
      </c>
      <c r="B35" s="200" t="s">
        <v>377</v>
      </c>
      <c r="C35" s="205" t="s">
        <v>854</v>
      </c>
      <c r="D35" s="657">
        <v>6500</v>
      </c>
    </row>
    <row r="36" spans="1:4" ht="15.6" thickTop="1" thickBot="1">
      <c r="A36" s="200" t="s">
        <v>855</v>
      </c>
      <c r="B36" s="200" t="s">
        <v>377</v>
      </c>
      <c r="C36" s="205" t="s">
        <v>856</v>
      </c>
      <c r="D36" s="657">
        <v>7348</v>
      </c>
    </row>
    <row r="37" spans="1:4" ht="15.6" thickTop="1" thickBot="1">
      <c r="A37" s="200" t="s">
        <v>976</v>
      </c>
      <c r="B37" s="200" t="s">
        <v>377</v>
      </c>
      <c r="C37" s="205" t="s">
        <v>977</v>
      </c>
      <c r="D37" s="657">
        <v>4300</v>
      </c>
    </row>
    <row r="38" spans="1:4" ht="15.6" thickTop="1" thickBot="1">
      <c r="A38" s="200" t="s">
        <v>859</v>
      </c>
      <c r="B38" s="200" t="s">
        <v>377</v>
      </c>
      <c r="C38" s="205" t="s">
        <v>860</v>
      </c>
      <c r="D38" s="657">
        <v>4370</v>
      </c>
    </row>
    <row r="39" spans="1:4" ht="30" thickTop="1" thickBot="1">
      <c r="A39" s="200" t="s">
        <v>999</v>
      </c>
      <c r="B39" s="200" t="s">
        <v>92</v>
      </c>
      <c r="C39" s="205" t="s">
        <v>1000</v>
      </c>
      <c r="D39" s="657">
        <v>376458</v>
      </c>
    </row>
    <row r="40" spans="1:4" ht="15.6" thickTop="1" thickBot="1">
      <c r="A40" s="200" t="s">
        <v>974</v>
      </c>
      <c r="B40" s="200" t="s">
        <v>92</v>
      </c>
      <c r="C40" s="205" t="s">
        <v>975</v>
      </c>
      <c r="D40" s="657">
        <v>35390</v>
      </c>
    </row>
    <row r="41" spans="1:4" ht="15.6" thickTop="1" thickBot="1">
      <c r="A41" s="200" t="s">
        <v>899</v>
      </c>
      <c r="B41" s="200" t="s">
        <v>92</v>
      </c>
      <c r="C41" s="205" t="s">
        <v>900</v>
      </c>
      <c r="D41" s="657">
        <v>919</v>
      </c>
    </row>
    <row r="42" spans="1:4" ht="15.6" thickTop="1" thickBot="1">
      <c r="A42" s="200" t="s">
        <v>437</v>
      </c>
      <c r="B42" s="200" t="s">
        <v>92</v>
      </c>
      <c r="C42" s="205" t="s">
        <v>438</v>
      </c>
      <c r="D42" s="657">
        <v>12964</v>
      </c>
    </row>
    <row r="43" spans="1:4" ht="15.6" thickTop="1" thickBot="1">
      <c r="A43" s="200" t="s">
        <v>376</v>
      </c>
      <c r="B43" s="200" t="s">
        <v>377</v>
      </c>
      <c r="C43" s="205" t="s">
        <v>378</v>
      </c>
      <c r="D43" s="657">
        <v>5299</v>
      </c>
    </row>
    <row r="44" spans="1:4" ht="30" thickTop="1" thickBot="1">
      <c r="A44" s="200" t="s">
        <v>379</v>
      </c>
      <c r="B44" s="200" t="s">
        <v>144</v>
      </c>
      <c r="C44" s="205" t="s">
        <v>380</v>
      </c>
      <c r="D44" s="657">
        <v>7413</v>
      </c>
    </row>
    <row r="45" spans="1:4" ht="15.6" thickTop="1" thickBot="1">
      <c r="A45" s="200" t="s">
        <v>849</v>
      </c>
      <c r="B45" s="200" t="s">
        <v>377</v>
      </c>
      <c r="C45" s="205" t="s">
        <v>2034</v>
      </c>
      <c r="D45" s="657">
        <v>5870</v>
      </c>
    </row>
    <row r="46" spans="1:4" ht="15.6" thickTop="1" thickBot="1">
      <c r="A46" s="200" t="s">
        <v>995</v>
      </c>
      <c r="B46" s="200" t="s">
        <v>92</v>
      </c>
      <c r="C46" s="205" t="s">
        <v>2060</v>
      </c>
      <c r="D46" s="657">
        <v>4000</v>
      </c>
    </row>
    <row r="47" spans="1:4" ht="15.6" thickTop="1" thickBot="1">
      <c r="A47" s="200" t="s">
        <v>996</v>
      </c>
      <c r="B47" s="200" t="s">
        <v>92</v>
      </c>
      <c r="C47" s="205" t="s">
        <v>2061</v>
      </c>
      <c r="D47" s="657">
        <v>7500</v>
      </c>
    </row>
    <row r="48" spans="1:4" ht="15.6" thickTop="1" thickBot="1">
      <c r="A48" s="200" t="s">
        <v>868</v>
      </c>
      <c r="B48" s="200" t="s">
        <v>388</v>
      </c>
      <c r="C48" s="205" t="s">
        <v>869</v>
      </c>
      <c r="D48" s="657">
        <v>35000</v>
      </c>
    </row>
    <row r="49" spans="1:4" ht="15.6" thickTop="1" thickBot="1">
      <c r="A49" s="200" t="s">
        <v>871</v>
      </c>
      <c r="B49" s="200" t="s">
        <v>388</v>
      </c>
      <c r="C49" s="205" t="s">
        <v>872</v>
      </c>
      <c r="D49" s="657">
        <v>21420</v>
      </c>
    </row>
    <row r="50" spans="1:4" ht="15.6" thickTop="1" thickBot="1">
      <c r="A50" s="200" t="s">
        <v>870</v>
      </c>
      <c r="B50" s="200" t="s">
        <v>388</v>
      </c>
      <c r="C50" s="205" t="s">
        <v>2037</v>
      </c>
      <c r="D50" s="657">
        <v>36000</v>
      </c>
    </row>
    <row r="51" spans="1:4" ht="15.6" thickTop="1" thickBot="1">
      <c r="A51" s="200" t="s">
        <v>867</v>
      </c>
      <c r="B51" s="200" t="s">
        <v>388</v>
      </c>
      <c r="C51" s="205" t="s">
        <v>2036</v>
      </c>
      <c r="D51" s="657">
        <v>50190</v>
      </c>
    </row>
    <row r="52" spans="1:4" ht="15.6" thickTop="1" thickBot="1">
      <c r="A52" s="200" t="s">
        <v>873</v>
      </c>
      <c r="B52" s="200" t="s">
        <v>388</v>
      </c>
      <c r="C52" s="205" t="s">
        <v>874</v>
      </c>
      <c r="D52" s="657">
        <v>0</v>
      </c>
    </row>
    <row r="53" spans="1:4" ht="15.6" thickTop="1" thickBot="1">
      <c r="A53" s="200" t="s">
        <v>381</v>
      </c>
      <c r="B53" s="200" t="s">
        <v>144</v>
      </c>
      <c r="C53" s="205" t="s">
        <v>382</v>
      </c>
      <c r="D53" s="657">
        <v>3816</v>
      </c>
    </row>
    <row r="54" spans="1:4" ht="15.6" thickTop="1" thickBot="1">
      <c r="A54" s="200" t="s">
        <v>865</v>
      </c>
      <c r="B54" s="200" t="s">
        <v>377</v>
      </c>
      <c r="C54" s="205" t="s">
        <v>866</v>
      </c>
      <c r="D54" s="657">
        <v>1128</v>
      </c>
    </row>
    <row r="55" spans="1:4" ht="15.6" thickTop="1" thickBot="1">
      <c r="A55" s="200" t="s">
        <v>861</v>
      </c>
      <c r="B55" s="200" t="s">
        <v>425</v>
      </c>
      <c r="C55" s="205" t="s">
        <v>862</v>
      </c>
      <c r="D55" s="657">
        <v>3296</v>
      </c>
    </row>
    <row r="56" spans="1:4" ht="15.6" thickTop="1" thickBot="1">
      <c r="A56" s="200" t="s">
        <v>863</v>
      </c>
      <c r="B56" s="200" t="s">
        <v>637</v>
      </c>
      <c r="C56" s="205" t="s">
        <v>864</v>
      </c>
      <c r="D56" s="657">
        <v>6074</v>
      </c>
    </row>
    <row r="57" spans="1:4" ht="15.6" thickTop="1" thickBot="1">
      <c r="A57" s="200" t="s">
        <v>383</v>
      </c>
      <c r="B57" s="200" t="s">
        <v>377</v>
      </c>
      <c r="C57" s="205" t="s">
        <v>384</v>
      </c>
      <c r="D57" s="657">
        <v>3200</v>
      </c>
    </row>
    <row r="58" spans="1:4" ht="15.6" thickTop="1" thickBot="1">
      <c r="A58" s="200" t="s">
        <v>385</v>
      </c>
      <c r="B58" s="200" t="s">
        <v>377</v>
      </c>
      <c r="C58" s="205" t="s">
        <v>386</v>
      </c>
      <c r="D58" s="657">
        <v>3843</v>
      </c>
    </row>
    <row r="59" spans="1:4" ht="30" thickTop="1" thickBot="1">
      <c r="A59" s="200" t="s">
        <v>387</v>
      </c>
      <c r="B59" s="200" t="s">
        <v>388</v>
      </c>
      <c r="C59" s="205" t="s">
        <v>389</v>
      </c>
      <c r="D59" s="657">
        <v>323147</v>
      </c>
    </row>
    <row r="60" spans="1:4" ht="15.6" thickTop="1" thickBot="1">
      <c r="A60" s="200" t="s">
        <v>390</v>
      </c>
      <c r="B60" s="200" t="s">
        <v>377</v>
      </c>
      <c r="C60" s="205" t="s">
        <v>391</v>
      </c>
      <c r="D60" s="657">
        <v>1028</v>
      </c>
    </row>
    <row r="61" spans="1:4" ht="15.6" thickTop="1" thickBot="1">
      <c r="A61" s="200" t="s">
        <v>392</v>
      </c>
      <c r="B61" s="200" t="s">
        <v>233</v>
      </c>
      <c r="C61" s="205" t="s">
        <v>393</v>
      </c>
      <c r="D61" s="657">
        <v>118903</v>
      </c>
    </row>
    <row r="62" spans="1:4" ht="15.6" thickTop="1" thickBot="1">
      <c r="A62" s="200" t="s">
        <v>400</v>
      </c>
      <c r="B62" s="200" t="s">
        <v>233</v>
      </c>
      <c r="C62" s="205" t="s">
        <v>401</v>
      </c>
      <c r="D62" s="657">
        <v>4876</v>
      </c>
    </row>
    <row r="63" spans="1:4" ht="15.6" thickTop="1" thickBot="1">
      <c r="A63" s="200" t="s">
        <v>394</v>
      </c>
      <c r="B63" s="200" t="s">
        <v>388</v>
      </c>
      <c r="C63" s="205" t="s">
        <v>395</v>
      </c>
      <c r="D63" s="657">
        <v>29296</v>
      </c>
    </row>
    <row r="64" spans="1:4" ht="15.6" thickTop="1" thickBot="1">
      <c r="A64" s="200" t="s">
        <v>402</v>
      </c>
      <c r="B64" s="200" t="s">
        <v>92</v>
      </c>
      <c r="C64" s="205" t="s">
        <v>403</v>
      </c>
      <c r="D64" s="657">
        <v>1900</v>
      </c>
    </row>
    <row r="65" spans="1:4" ht="15.6" thickTop="1" thickBot="1">
      <c r="A65" s="200" t="s">
        <v>396</v>
      </c>
      <c r="B65" s="200" t="s">
        <v>92</v>
      </c>
      <c r="C65" s="205" t="s">
        <v>397</v>
      </c>
      <c r="D65" s="657">
        <v>34900</v>
      </c>
    </row>
    <row r="66" spans="1:4" ht="15.6" thickTop="1" thickBot="1">
      <c r="A66" s="200" t="s">
        <v>398</v>
      </c>
      <c r="B66" s="200" t="s">
        <v>92</v>
      </c>
      <c r="C66" s="205" t="s">
        <v>399</v>
      </c>
      <c r="D66" s="657">
        <v>59900</v>
      </c>
    </row>
    <row r="67" spans="1:4" ht="15.6" thickTop="1" thickBot="1">
      <c r="A67" s="200" t="s">
        <v>1001</v>
      </c>
      <c r="B67" s="200" t="s">
        <v>144</v>
      </c>
      <c r="C67" s="205" t="s">
        <v>1002</v>
      </c>
      <c r="D67" s="657">
        <v>12093</v>
      </c>
    </row>
    <row r="68" spans="1:4" ht="15.6" thickTop="1" thickBot="1">
      <c r="A68" s="200" t="s">
        <v>404</v>
      </c>
      <c r="B68" s="200" t="s">
        <v>377</v>
      </c>
      <c r="C68" s="205" t="s">
        <v>405</v>
      </c>
      <c r="D68" s="657">
        <v>950</v>
      </c>
    </row>
    <row r="69" spans="1:4" ht="15.6" thickTop="1" thickBot="1">
      <c r="A69" s="200" t="s">
        <v>406</v>
      </c>
      <c r="B69" s="200" t="s">
        <v>377</v>
      </c>
      <c r="C69" s="205" t="s">
        <v>407</v>
      </c>
      <c r="D69" s="657">
        <v>8879</v>
      </c>
    </row>
    <row r="70" spans="1:4" ht="15.6" thickTop="1" thickBot="1">
      <c r="A70" s="200" t="s">
        <v>408</v>
      </c>
      <c r="B70" s="200" t="s">
        <v>144</v>
      </c>
      <c r="C70" s="205" t="s">
        <v>409</v>
      </c>
      <c r="D70" s="657">
        <v>53563</v>
      </c>
    </row>
    <row r="71" spans="1:4" ht="15.6" thickTop="1" thickBot="1">
      <c r="A71" s="200" t="s">
        <v>410</v>
      </c>
      <c r="B71" s="200" t="s">
        <v>92</v>
      </c>
      <c r="C71" s="205" t="s">
        <v>411</v>
      </c>
      <c r="D71" s="657">
        <v>8000</v>
      </c>
    </row>
    <row r="72" spans="1:4" ht="15.6" thickTop="1" thickBot="1">
      <c r="A72" s="200" t="s">
        <v>412</v>
      </c>
      <c r="B72" s="200" t="s">
        <v>92</v>
      </c>
      <c r="C72" s="205" t="s">
        <v>413</v>
      </c>
      <c r="D72" s="657">
        <v>15545609</v>
      </c>
    </row>
    <row r="73" spans="1:4" ht="15.6" thickTop="1" thickBot="1">
      <c r="A73" s="200" t="s">
        <v>882</v>
      </c>
      <c r="B73" s="200" t="s">
        <v>377</v>
      </c>
      <c r="C73" s="205" t="s">
        <v>883</v>
      </c>
      <c r="D73" s="657">
        <v>1960</v>
      </c>
    </row>
    <row r="74" spans="1:4" ht="15.6" thickTop="1" thickBot="1">
      <c r="A74" s="200" t="s">
        <v>877</v>
      </c>
      <c r="B74" s="200" t="s">
        <v>377</v>
      </c>
      <c r="C74" s="205" t="s">
        <v>878</v>
      </c>
      <c r="D74" s="657">
        <v>1869</v>
      </c>
    </row>
    <row r="75" spans="1:4" ht="15.6" thickTop="1" thickBot="1">
      <c r="A75" s="200" t="s">
        <v>880</v>
      </c>
      <c r="B75" s="200" t="s">
        <v>377</v>
      </c>
      <c r="C75" s="205" t="s">
        <v>881</v>
      </c>
      <c r="D75" s="657">
        <v>1576</v>
      </c>
    </row>
    <row r="76" spans="1:4" ht="15.6" thickTop="1" thickBot="1">
      <c r="A76" s="200" t="s">
        <v>894</v>
      </c>
      <c r="B76" s="200" t="s">
        <v>377</v>
      </c>
      <c r="C76" s="205" t="s">
        <v>895</v>
      </c>
      <c r="D76" s="657">
        <v>1997</v>
      </c>
    </row>
    <row r="77" spans="1:4" ht="15.6" thickTop="1" thickBot="1">
      <c r="A77" s="200" t="s">
        <v>879</v>
      </c>
      <c r="B77" s="200" t="s">
        <v>377</v>
      </c>
      <c r="C77" s="205" t="s">
        <v>2143</v>
      </c>
      <c r="D77" s="657">
        <v>1170</v>
      </c>
    </row>
    <row r="78" spans="1:4" ht="15.6" thickTop="1" thickBot="1">
      <c r="A78" s="200" t="s">
        <v>889</v>
      </c>
      <c r="B78" s="200" t="s">
        <v>377</v>
      </c>
      <c r="C78" s="205" t="s">
        <v>890</v>
      </c>
      <c r="D78" s="657">
        <v>1808</v>
      </c>
    </row>
    <row r="79" spans="1:4" ht="15.6" thickTop="1" thickBot="1">
      <c r="A79" s="200" t="s">
        <v>891</v>
      </c>
      <c r="B79" s="200" t="s">
        <v>377</v>
      </c>
      <c r="C79" s="205" t="s">
        <v>2129</v>
      </c>
      <c r="D79" s="657">
        <v>1861</v>
      </c>
    </row>
    <row r="80" spans="1:4" ht="15.6" thickTop="1" thickBot="1">
      <c r="A80" s="200" t="s">
        <v>892</v>
      </c>
      <c r="B80" s="200" t="s">
        <v>377</v>
      </c>
      <c r="C80" s="205" t="s">
        <v>2130</v>
      </c>
      <c r="D80" s="657">
        <v>1917</v>
      </c>
    </row>
    <row r="81" spans="1:4" ht="30" thickTop="1" thickBot="1">
      <c r="A81" s="200" t="s">
        <v>884</v>
      </c>
      <c r="B81" s="200" t="s">
        <v>377</v>
      </c>
      <c r="C81" s="205" t="s">
        <v>2038</v>
      </c>
      <c r="D81" s="657">
        <v>3124</v>
      </c>
    </row>
    <row r="82" spans="1:4" ht="30" thickTop="1" thickBot="1">
      <c r="A82" s="200" t="s">
        <v>885</v>
      </c>
      <c r="B82" s="200" t="s">
        <v>377</v>
      </c>
      <c r="C82" s="205" t="s">
        <v>2039</v>
      </c>
      <c r="D82" s="657">
        <v>2115</v>
      </c>
    </row>
    <row r="83" spans="1:4" ht="30" thickTop="1" thickBot="1">
      <c r="A83" s="200" t="s">
        <v>886</v>
      </c>
      <c r="B83" s="200" t="s">
        <v>377</v>
      </c>
      <c r="C83" s="205" t="s">
        <v>2040</v>
      </c>
      <c r="D83" s="657">
        <v>3259</v>
      </c>
    </row>
    <row r="84" spans="1:4" ht="30" thickTop="1" thickBot="1">
      <c r="A84" s="200" t="s">
        <v>887</v>
      </c>
      <c r="B84" s="200" t="s">
        <v>377</v>
      </c>
      <c r="C84" s="205" t="s">
        <v>2041</v>
      </c>
      <c r="D84" s="657">
        <v>3415</v>
      </c>
    </row>
    <row r="85" spans="1:4" ht="15.6" thickTop="1" thickBot="1">
      <c r="A85" s="200" t="s">
        <v>893</v>
      </c>
      <c r="B85" s="200" t="s">
        <v>377</v>
      </c>
      <c r="C85" s="205" t="s">
        <v>2043</v>
      </c>
      <c r="D85" s="657">
        <v>3567</v>
      </c>
    </row>
    <row r="86" spans="1:4" ht="30" thickTop="1" thickBot="1">
      <c r="A86" s="200" t="s">
        <v>888</v>
      </c>
      <c r="B86" s="200" t="s">
        <v>377</v>
      </c>
      <c r="C86" s="205" t="s">
        <v>2042</v>
      </c>
      <c r="D86" s="657">
        <v>2509</v>
      </c>
    </row>
    <row r="87" spans="1:4" ht="30" thickTop="1" thickBot="1">
      <c r="A87" s="200" t="s">
        <v>875</v>
      </c>
      <c r="B87" s="200" t="s">
        <v>377</v>
      </c>
      <c r="C87" s="205" t="s">
        <v>876</v>
      </c>
      <c r="D87" s="657">
        <v>446</v>
      </c>
    </row>
    <row r="88" spans="1:4" ht="15.6" thickTop="1" thickBot="1">
      <c r="A88" s="200" t="s">
        <v>898</v>
      </c>
      <c r="B88" s="200" t="s">
        <v>377</v>
      </c>
      <c r="C88" s="205" t="s">
        <v>2044</v>
      </c>
      <c r="D88" s="657">
        <v>416</v>
      </c>
    </row>
    <row r="89" spans="1:4" ht="15.6" thickTop="1" thickBot="1">
      <c r="A89" s="200" t="s">
        <v>896</v>
      </c>
      <c r="B89" s="200" t="s">
        <v>377</v>
      </c>
      <c r="C89" s="205" t="s">
        <v>897</v>
      </c>
      <c r="D89" s="657">
        <v>450</v>
      </c>
    </row>
    <row r="90" spans="1:4" ht="15.6" thickTop="1" thickBot="1">
      <c r="A90" s="200" t="s">
        <v>997</v>
      </c>
      <c r="B90" s="200" t="s">
        <v>233</v>
      </c>
      <c r="C90" s="205" t="s">
        <v>998</v>
      </c>
      <c r="D90" s="657">
        <v>3500</v>
      </c>
    </row>
    <row r="91" spans="1:4" ht="30" thickTop="1" thickBot="1">
      <c r="A91" s="200" t="s">
        <v>414</v>
      </c>
      <c r="B91" s="200" t="s">
        <v>377</v>
      </c>
      <c r="C91" s="205" t="s">
        <v>415</v>
      </c>
      <c r="D91" s="657">
        <v>14346</v>
      </c>
    </row>
    <row r="92" spans="1:4" ht="15.6" thickTop="1" thickBot="1">
      <c r="A92" s="200" t="s">
        <v>416</v>
      </c>
      <c r="B92" s="200" t="s">
        <v>144</v>
      </c>
      <c r="C92" s="205" t="s">
        <v>417</v>
      </c>
      <c r="D92" s="657">
        <v>17663</v>
      </c>
    </row>
    <row r="93" spans="1:4" ht="15.6" thickTop="1" thickBot="1">
      <c r="A93" s="200" t="s">
        <v>418</v>
      </c>
      <c r="B93" s="200" t="s">
        <v>144</v>
      </c>
      <c r="C93" s="205" t="s">
        <v>419</v>
      </c>
      <c r="D93" s="657">
        <v>770</v>
      </c>
    </row>
    <row r="94" spans="1:4" ht="15.6" thickTop="1" thickBot="1">
      <c r="A94" s="200" t="s">
        <v>420</v>
      </c>
      <c r="B94" s="200" t="s">
        <v>144</v>
      </c>
      <c r="C94" s="205" t="s">
        <v>421</v>
      </c>
      <c r="D94" s="657">
        <v>770</v>
      </c>
    </row>
    <row r="95" spans="1:4" ht="15.6" thickTop="1" thickBot="1">
      <c r="A95" s="200" t="s">
        <v>422</v>
      </c>
      <c r="B95" s="200" t="s">
        <v>377</v>
      </c>
      <c r="C95" s="205" t="s">
        <v>423</v>
      </c>
      <c r="D95" s="657">
        <v>5432</v>
      </c>
    </row>
    <row r="96" spans="1:4" ht="15.6" thickTop="1" thickBot="1">
      <c r="A96" s="200" t="s">
        <v>441</v>
      </c>
      <c r="B96" s="200" t="s">
        <v>377</v>
      </c>
      <c r="C96" s="205" t="s">
        <v>442</v>
      </c>
      <c r="D96" s="657">
        <v>4637</v>
      </c>
    </row>
    <row r="97" spans="1:4" ht="15.6" thickTop="1" thickBot="1">
      <c r="A97" s="200" t="s">
        <v>439</v>
      </c>
      <c r="B97" s="200" t="s">
        <v>377</v>
      </c>
      <c r="C97" s="205" t="s">
        <v>440</v>
      </c>
      <c r="D97" s="657">
        <v>4776</v>
      </c>
    </row>
    <row r="98" spans="1:4" ht="15.6" thickTop="1" thickBot="1">
      <c r="A98" s="200" t="s">
        <v>424</v>
      </c>
      <c r="B98" s="200" t="s">
        <v>425</v>
      </c>
      <c r="C98" s="205" t="s">
        <v>426</v>
      </c>
      <c r="D98" s="657">
        <v>4403</v>
      </c>
    </row>
    <row r="99" spans="1:4" ht="30" thickTop="1" thickBot="1">
      <c r="A99" s="200" t="s">
        <v>907</v>
      </c>
      <c r="B99" s="200" t="s">
        <v>388</v>
      </c>
      <c r="C99" s="205" t="s">
        <v>2045</v>
      </c>
      <c r="D99" s="657">
        <v>294571</v>
      </c>
    </row>
    <row r="100" spans="1:4" ht="30" thickTop="1" thickBot="1">
      <c r="A100" s="200" t="s">
        <v>908</v>
      </c>
      <c r="B100" s="200" t="s">
        <v>388</v>
      </c>
      <c r="C100" s="205" t="s">
        <v>2046</v>
      </c>
      <c r="D100" s="657">
        <v>408426</v>
      </c>
    </row>
    <row r="101" spans="1:4" ht="30" thickTop="1" thickBot="1">
      <c r="A101" s="200" t="s">
        <v>909</v>
      </c>
      <c r="B101" s="200" t="s">
        <v>388</v>
      </c>
      <c r="C101" s="205" t="s">
        <v>2047</v>
      </c>
      <c r="D101" s="657">
        <v>603444</v>
      </c>
    </row>
    <row r="102" spans="1:4" ht="30" thickTop="1" thickBot="1">
      <c r="A102" s="200" t="s">
        <v>910</v>
      </c>
      <c r="B102" s="200" t="s">
        <v>388</v>
      </c>
      <c r="C102" s="205" t="s">
        <v>2048</v>
      </c>
      <c r="D102" s="657">
        <v>494079</v>
      </c>
    </row>
    <row r="103" spans="1:4" ht="30" thickTop="1" thickBot="1">
      <c r="A103" s="200" t="s">
        <v>911</v>
      </c>
      <c r="B103" s="200" t="s">
        <v>388</v>
      </c>
      <c r="C103" s="205" t="s">
        <v>2049</v>
      </c>
      <c r="D103" s="657">
        <v>455104</v>
      </c>
    </row>
    <row r="104" spans="1:4" ht="15.6" thickTop="1" thickBot="1">
      <c r="A104" s="200" t="s">
        <v>905</v>
      </c>
      <c r="B104" s="200" t="s">
        <v>388</v>
      </c>
      <c r="C104" s="205" t="s">
        <v>2112</v>
      </c>
      <c r="D104" s="657">
        <v>388122</v>
      </c>
    </row>
    <row r="105" spans="1:4" ht="15.6" thickTop="1" thickBot="1">
      <c r="A105" s="200" t="s">
        <v>904</v>
      </c>
      <c r="B105" s="200" t="s">
        <v>388</v>
      </c>
      <c r="C105" s="205" t="s">
        <v>2113</v>
      </c>
      <c r="D105" s="657">
        <v>436047</v>
      </c>
    </row>
    <row r="106" spans="1:4" ht="15.6" thickTop="1" thickBot="1">
      <c r="A106" s="200" t="s">
        <v>1745</v>
      </c>
      <c r="B106" s="200" t="s">
        <v>388</v>
      </c>
      <c r="C106" s="205" t="s">
        <v>2111</v>
      </c>
      <c r="D106" s="657">
        <v>451350</v>
      </c>
    </row>
    <row r="107" spans="1:4" ht="15.6" thickTop="1" thickBot="1">
      <c r="A107" s="200" t="s">
        <v>901</v>
      </c>
      <c r="B107" s="200" t="s">
        <v>388</v>
      </c>
      <c r="C107" s="205" t="s">
        <v>2111</v>
      </c>
      <c r="D107" s="657">
        <v>471228</v>
      </c>
    </row>
    <row r="108" spans="1:4" ht="15.6" thickTop="1" thickBot="1">
      <c r="A108" s="200" t="s">
        <v>903</v>
      </c>
      <c r="B108" s="200" t="s">
        <v>388</v>
      </c>
      <c r="C108" s="205" t="s">
        <v>2114</v>
      </c>
      <c r="D108" s="657">
        <v>587641</v>
      </c>
    </row>
    <row r="109" spans="1:4" ht="15.6" thickTop="1" thickBot="1">
      <c r="A109" s="200" t="s">
        <v>902</v>
      </c>
      <c r="B109" s="200" t="s">
        <v>388</v>
      </c>
      <c r="C109" s="205" t="s">
        <v>2115</v>
      </c>
      <c r="D109" s="657">
        <v>598694</v>
      </c>
    </row>
    <row r="110" spans="1:4" ht="15.6" thickTop="1" thickBot="1">
      <c r="A110" s="200" t="s">
        <v>906</v>
      </c>
      <c r="B110" s="200" t="s">
        <v>388</v>
      </c>
      <c r="C110" s="205" t="s">
        <v>2116</v>
      </c>
      <c r="D110" s="657">
        <v>363293</v>
      </c>
    </row>
    <row r="111" spans="1:4" ht="15.6" thickTop="1" thickBot="1">
      <c r="A111" s="200" t="s">
        <v>427</v>
      </c>
      <c r="B111" s="200" t="s">
        <v>144</v>
      </c>
      <c r="C111" s="205" t="s">
        <v>428</v>
      </c>
      <c r="D111" s="657">
        <v>2266</v>
      </c>
    </row>
    <row r="112" spans="1:4" ht="15.6" thickTop="1" thickBot="1">
      <c r="A112" s="200" t="s">
        <v>429</v>
      </c>
      <c r="B112" s="200" t="s">
        <v>233</v>
      </c>
      <c r="C112" s="205" t="s">
        <v>430</v>
      </c>
      <c r="D112" s="657">
        <v>0</v>
      </c>
    </row>
    <row r="113" spans="1:4" ht="30" thickTop="1" thickBot="1">
      <c r="A113" s="200" t="s">
        <v>431</v>
      </c>
      <c r="B113" s="200" t="s">
        <v>92</v>
      </c>
      <c r="C113" s="205" t="s">
        <v>432</v>
      </c>
      <c r="D113" s="657">
        <v>1000</v>
      </c>
    </row>
    <row r="114" spans="1:4" ht="30" thickTop="1" thickBot="1">
      <c r="A114" s="200" t="s">
        <v>433</v>
      </c>
      <c r="B114" s="200" t="s">
        <v>144</v>
      </c>
      <c r="C114" s="205" t="s">
        <v>434</v>
      </c>
      <c r="D114" s="657">
        <v>23000</v>
      </c>
    </row>
    <row r="115" spans="1:4" ht="15.6" thickTop="1" thickBot="1">
      <c r="A115" s="200" t="s">
        <v>435</v>
      </c>
      <c r="B115" s="200" t="s">
        <v>92</v>
      </c>
      <c r="C115" s="655" t="s">
        <v>436</v>
      </c>
      <c r="D115" s="657">
        <v>26000</v>
      </c>
    </row>
    <row r="116" spans="1:4" ht="15.6" thickTop="1" thickBot="1">
      <c r="A116" s="200" t="s">
        <v>443</v>
      </c>
      <c r="B116" s="200" t="s">
        <v>92</v>
      </c>
      <c r="C116" s="205" t="s">
        <v>1997</v>
      </c>
      <c r="D116" s="657">
        <v>145000</v>
      </c>
    </row>
    <row r="117" spans="1:4" ht="15.6" thickTop="1" thickBot="1">
      <c r="A117" s="200" t="s">
        <v>446</v>
      </c>
      <c r="B117" s="200" t="s">
        <v>92</v>
      </c>
      <c r="C117" s="205" t="s">
        <v>447</v>
      </c>
      <c r="D117" s="657">
        <v>79000</v>
      </c>
    </row>
    <row r="118" spans="1:4" ht="30" thickTop="1" thickBot="1">
      <c r="A118" s="200" t="s">
        <v>444</v>
      </c>
      <c r="B118" s="200" t="s">
        <v>92</v>
      </c>
      <c r="C118" s="655" t="s">
        <v>445</v>
      </c>
      <c r="D118" s="657">
        <v>98000</v>
      </c>
    </row>
    <row r="119" spans="1:4" ht="30" thickTop="1" thickBot="1">
      <c r="A119" s="200" t="s">
        <v>449</v>
      </c>
      <c r="B119" s="200" t="s">
        <v>388</v>
      </c>
      <c r="C119" s="205" t="s">
        <v>450</v>
      </c>
      <c r="D119" s="657">
        <v>4385</v>
      </c>
    </row>
    <row r="120" spans="1:4" ht="30" thickTop="1" thickBot="1">
      <c r="A120" s="200" t="s">
        <v>448</v>
      </c>
      <c r="B120" s="200" t="s">
        <v>388</v>
      </c>
      <c r="C120" s="205" t="s">
        <v>1998</v>
      </c>
      <c r="D120" s="657">
        <v>4175</v>
      </c>
    </row>
    <row r="121" spans="1:4" ht="30" thickTop="1" thickBot="1">
      <c r="A121" s="200" t="s">
        <v>912</v>
      </c>
      <c r="B121" s="200" t="s">
        <v>637</v>
      </c>
      <c r="C121" s="205" t="s">
        <v>913</v>
      </c>
      <c r="D121" s="657">
        <v>17000</v>
      </c>
    </row>
    <row r="122" spans="1:4" ht="15.6" thickTop="1" thickBot="1">
      <c r="A122" s="200" t="s">
        <v>914</v>
      </c>
      <c r="B122" s="200" t="s">
        <v>637</v>
      </c>
      <c r="C122" s="205" t="s">
        <v>2050</v>
      </c>
      <c r="D122" s="657">
        <v>33083</v>
      </c>
    </row>
    <row r="123" spans="1:4" ht="15.6" thickTop="1" thickBot="1">
      <c r="A123" s="200" t="s">
        <v>451</v>
      </c>
      <c r="B123" s="200" t="s">
        <v>388</v>
      </c>
      <c r="C123" s="205" t="s">
        <v>1999</v>
      </c>
      <c r="D123" s="657">
        <v>3601</v>
      </c>
    </row>
    <row r="124" spans="1:4" ht="15.6" thickTop="1" thickBot="1">
      <c r="A124" s="200" t="s">
        <v>452</v>
      </c>
      <c r="B124" s="200" t="s">
        <v>144</v>
      </c>
      <c r="C124" s="205" t="s">
        <v>453</v>
      </c>
      <c r="D124" s="657">
        <v>18553</v>
      </c>
    </row>
    <row r="125" spans="1:4" ht="15.6" thickTop="1" thickBot="1">
      <c r="A125" s="200" t="s">
        <v>939</v>
      </c>
      <c r="B125" s="200" t="s">
        <v>425</v>
      </c>
      <c r="C125" s="205" t="s">
        <v>2052</v>
      </c>
      <c r="D125" s="657">
        <v>4465</v>
      </c>
    </row>
    <row r="126" spans="1:4" ht="15.6" thickTop="1" thickBot="1">
      <c r="A126" s="200" t="s">
        <v>940</v>
      </c>
      <c r="B126" s="200" t="s">
        <v>425</v>
      </c>
      <c r="C126" s="205" t="s">
        <v>2053</v>
      </c>
      <c r="D126" s="657">
        <v>2431</v>
      </c>
    </row>
    <row r="127" spans="1:4" ht="30" thickTop="1" thickBot="1">
      <c r="A127" s="200" t="s">
        <v>938</v>
      </c>
      <c r="B127" s="200" t="s">
        <v>425</v>
      </c>
      <c r="C127" s="205" t="s">
        <v>2051</v>
      </c>
      <c r="D127" s="657">
        <v>2365</v>
      </c>
    </row>
    <row r="128" spans="1:4" ht="15.6" thickTop="1" thickBot="1">
      <c r="A128" s="200" t="s">
        <v>920</v>
      </c>
      <c r="B128" s="200" t="s">
        <v>425</v>
      </c>
      <c r="C128" s="205" t="s">
        <v>921</v>
      </c>
      <c r="D128" s="657">
        <v>2057</v>
      </c>
    </row>
    <row r="129" spans="1:4" ht="15.6" thickTop="1" thickBot="1">
      <c r="A129" s="200" t="s">
        <v>922</v>
      </c>
      <c r="B129" s="200" t="s">
        <v>425</v>
      </c>
      <c r="C129" s="205" t="s">
        <v>923</v>
      </c>
      <c r="D129" s="657">
        <v>8387</v>
      </c>
    </row>
    <row r="130" spans="1:4" ht="15.6" thickTop="1" thickBot="1">
      <c r="A130" s="200" t="s">
        <v>924</v>
      </c>
      <c r="B130" s="200" t="s">
        <v>425</v>
      </c>
      <c r="C130" s="205" t="s">
        <v>925</v>
      </c>
      <c r="D130" s="657">
        <v>1184</v>
      </c>
    </row>
    <row r="131" spans="1:4" ht="15.6" thickTop="1" thickBot="1">
      <c r="A131" s="200" t="s">
        <v>926</v>
      </c>
      <c r="B131" s="200" t="s">
        <v>425</v>
      </c>
      <c r="C131" s="205" t="s">
        <v>927</v>
      </c>
      <c r="D131" s="657">
        <v>2677</v>
      </c>
    </row>
    <row r="132" spans="1:4" ht="15.6" thickTop="1" thickBot="1">
      <c r="A132" s="200" t="s">
        <v>928</v>
      </c>
      <c r="B132" s="200" t="s">
        <v>425</v>
      </c>
      <c r="C132" s="205" t="s">
        <v>929</v>
      </c>
      <c r="D132" s="657">
        <v>2088</v>
      </c>
    </row>
    <row r="133" spans="1:4" ht="15.6" thickTop="1" thickBot="1">
      <c r="A133" s="200" t="s">
        <v>932</v>
      </c>
      <c r="B133" s="200" t="s">
        <v>425</v>
      </c>
      <c r="C133" s="205" t="s">
        <v>933</v>
      </c>
      <c r="D133" s="657">
        <v>8387</v>
      </c>
    </row>
    <row r="134" spans="1:4" ht="15.6" thickTop="1" thickBot="1">
      <c r="A134" s="200" t="s">
        <v>930</v>
      </c>
      <c r="B134" s="200" t="s">
        <v>425</v>
      </c>
      <c r="C134" s="205" t="s">
        <v>931</v>
      </c>
      <c r="D134" s="657">
        <v>1893</v>
      </c>
    </row>
    <row r="135" spans="1:4" ht="15.6" thickTop="1" thickBot="1">
      <c r="A135" s="200" t="s">
        <v>934</v>
      </c>
      <c r="B135" s="200" t="s">
        <v>425</v>
      </c>
      <c r="C135" s="205" t="s">
        <v>935</v>
      </c>
      <c r="D135" s="657">
        <v>2315</v>
      </c>
    </row>
    <row r="136" spans="1:4" ht="15.6" thickTop="1" thickBot="1">
      <c r="A136" s="200" t="s">
        <v>936</v>
      </c>
      <c r="B136" s="200" t="s">
        <v>425</v>
      </c>
      <c r="C136" s="205" t="s">
        <v>937</v>
      </c>
      <c r="D136" s="657">
        <v>1964</v>
      </c>
    </row>
    <row r="137" spans="1:4" ht="30" thickTop="1" thickBot="1">
      <c r="A137" s="200" t="s">
        <v>918</v>
      </c>
      <c r="B137" s="200" t="s">
        <v>377</v>
      </c>
      <c r="C137" s="205" t="s">
        <v>919</v>
      </c>
      <c r="D137" s="657">
        <v>6214</v>
      </c>
    </row>
    <row r="138" spans="1:4" ht="30" thickTop="1" thickBot="1">
      <c r="A138" s="200" t="s">
        <v>915</v>
      </c>
      <c r="B138" s="200" t="s">
        <v>916</v>
      </c>
      <c r="C138" s="205" t="s">
        <v>917</v>
      </c>
      <c r="D138" s="657">
        <v>0</v>
      </c>
    </row>
    <row r="139" spans="1:4" ht="15.6" thickTop="1" thickBot="1">
      <c r="A139" s="200" t="s">
        <v>454</v>
      </c>
      <c r="B139" s="200" t="s">
        <v>377</v>
      </c>
      <c r="C139" s="205" t="s">
        <v>455</v>
      </c>
      <c r="D139" s="657">
        <v>7000</v>
      </c>
    </row>
    <row r="140" spans="1:4" ht="30" thickTop="1" thickBot="1">
      <c r="A140" s="200" t="s">
        <v>456</v>
      </c>
      <c r="B140" s="200" t="s">
        <v>457</v>
      </c>
      <c r="C140" s="205" t="s">
        <v>458</v>
      </c>
      <c r="D140" s="657">
        <v>593</v>
      </c>
    </row>
    <row r="141" spans="1:4" ht="30" thickTop="1" thickBot="1">
      <c r="A141" s="200" t="s">
        <v>459</v>
      </c>
      <c r="B141" s="200" t="s">
        <v>144</v>
      </c>
      <c r="C141" s="205" t="s">
        <v>2000</v>
      </c>
      <c r="D141" s="657">
        <v>6000</v>
      </c>
    </row>
    <row r="142" spans="1:4" ht="30" thickTop="1" thickBot="1">
      <c r="A142" s="200" t="s">
        <v>460</v>
      </c>
      <c r="B142" s="200" t="s">
        <v>92</v>
      </c>
      <c r="C142" s="205" t="s">
        <v>461</v>
      </c>
      <c r="D142" s="657">
        <v>3200</v>
      </c>
    </row>
    <row r="143" spans="1:4" ht="15.6" thickTop="1" thickBot="1">
      <c r="A143" s="200" t="s">
        <v>462</v>
      </c>
      <c r="B143" s="200" t="s">
        <v>463</v>
      </c>
      <c r="C143" s="205" t="s">
        <v>464</v>
      </c>
      <c r="D143" s="657">
        <v>10828</v>
      </c>
    </row>
    <row r="144" spans="1:4" ht="15.6" thickTop="1" thickBot="1">
      <c r="A144" s="200" t="s">
        <v>465</v>
      </c>
      <c r="B144" s="200" t="s">
        <v>425</v>
      </c>
      <c r="C144" s="205" t="s">
        <v>466</v>
      </c>
      <c r="D144" s="657">
        <v>0</v>
      </c>
    </row>
    <row r="145" spans="1:4" ht="15.6" thickTop="1" thickBot="1">
      <c r="A145" s="200" t="s">
        <v>951</v>
      </c>
      <c r="B145" s="200" t="s">
        <v>233</v>
      </c>
      <c r="C145" s="205" t="s">
        <v>953</v>
      </c>
      <c r="D145" s="657">
        <v>14901</v>
      </c>
    </row>
    <row r="146" spans="1:4" ht="44.4" thickTop="1" thickBot="1">
      <c r="A146" s="200" t="s">
        <v>941</v>
      </c>
      <c r="B146" s="200" t="s">
        <v>233</v>
      </c>
      <c r="C146" s="205" t="s">
        <v>942</v>
      </c>
      <c r="D146" s="657">
        <v>6397</v>
      </c>
    </row>
    <row r="147" spans="1:4" ht="30" thickTop="1" thickBot="1">
      <c r="A147" s="200" t="s">
        <v>943</v>
      </c>
      <c r="B147" s="200" t="s">
        <v>233</v>
      </c>
      <c r="C147" s="205" t="s">
        <v>944</v>
      </c>
      <c r="D147" s="657">
        <v>24738</v>
      </c>
    </row>
    <row r="148" spans="1:4" ht="15.6" thickTop="1" thickBot="1">
      <c r="A148" s="200" t="s">
        <v>1775</v>
      </c>
      <c r="B148" s="200" t="s">
        <v>233</v>
      </c>
      <c r="C148" s="205" t="s">
        <v>2054</v>
      </c>
      <c r="D148" s="657">
        <v>2083</v>
      </c>
    </row>
    <row r="149" spans="1:4" ht="30" thickTop="1" thickBot="1">
      <c r="A149" s="200" t="s">
        <v>945</v>
      </c>
      <c r="B149" s="200" t="s">
        <v>144</v>
      </c>
      <c r="C149" s="205" t="s">
        <v>946</v>
      </c>
      <c r="D149" s="657">
        <v>25417</v>
      </c>
    </row>
    <row r="150" spans="1:4" ht="15.6" thickTop="1" thickBot="1">
      <c r="A150" s="200" t="s">
        <v>947</v>
      </c>
      <c r="B150" s="200" t="s">
        <v>233</v>
      </c>
      <c r="C150" s="205" t="s">
        <v>948</v>
      </c>
      <c r="D150" s="657">
        <v>7312</v>
      </c>
    </row>
    <row r="151" spans="1:4" ht="30" thickTop="1" thickBot="1">
      <c r="A151" s="200" t="s">
        <v>949</v>
      </c>
      <c r="B151" s="200" t="s">
        <v>457</v>
      </c>
      <c r="C151" s="205" t="s">
        <v>950</v>
      </c>
      <c r="D151" s="657">
        <v>176248</v>
      </c>
    </row>
    <row r="152" spans="1:4" ht="15.6" thickTop="1" thickBot="1">
      <c r="A152" s="200" t="s">
        <v>467</v>
      </c>
      <c r="B152" s="200" t="s">
        <v>92</v>
      </c>
      <c r="C152" s="205" t="s">
        <v>468</v>
      </c>
      <c r="D152" s="657">
        <v>1085</v>
      </c>
    </row>
    <row r="153" spans="1:4" ht="15.6" thickTop="1" thickBot="1">
      <c r="A153" s="200" t="s">
        <v>469</v>
      </c>
      <c r="B153" s="200" t="s">
        <v>377</v>
      </c>
      <c r="C153" s="205" t="s">
        <v>470</v>
      </c>
      <c r="D153" s="657">
        <v>30664</v>
      </c>
    </row>
    <row r="154" spans="1:4" ht="15.6" thickTop="1" thickBot="1">
      <c r="A154" s="200" t="s">
        <v>471</v>
      </c>
      <c r="B154" s="200" t="s">
        <v>377</v>
      </c>
      <c r="C154" s="205" t="s">
        <v>472</v>
      </c>
      <c r="D154" s="657">
        <v>3944</v>
      </c>
    </row>
    <row r="155" spans="1:4" ht="30" thickTop="1" thickBot="1">
      <c r="A155" s="200" t="s">
        <v>987</v>
      </c>
      <c r="B155" s="200" t="s">
        <v>144</v>
      </c>
      <c r="C155" s="205" t="s">
        <v>988</v>
      </c>
      <c r="D155" s="657">
        <v>63008</v>
      </c>
    </row>
    <row r="156" spans="1:4" ht="30" thickTop="1" thickBot="1">
      <c r="A156" s="200" t="s">
        <v>989</v>
      </c>
      <c r="B156" s="200" t="s">
        <v>144</v>
      </c>
      <c r="C156" s="205" t="s">
        <v>990</v>
      </c>
      <c r="D156" s="657">
        <v>17151</v>
      </c>
    </row>
    <row r="157" spans="1:4" ht="30" thickTop="1" thickBot="1">
      <c r="A157" s="200" t="s">
        <v>991</v>
      </c>
      <c r="B157" s="200" t="s">
        <v>144</v>
      </c>
      <c r="C157" s="205" t="s">
        <v>992</v>
      </c>
      <c r="D157" s="657">
        <v>28585</v>
      </c>
    </row>
    <row r="158" spans="1:4" ht="30" thickTop="1" thickBot="1">
      <c r="A158" s="200" t="s">
        <v>993</v>
      </c>
      <c r="B158" s="200" t="s">
        <v>144</v>
      </c>
      <c r="C158" s="205" t="s">
        <v>994</v>
      </c>
      <c r="D158" s="657">
        <v>57170</v>
      </c>
    </row>
    <row r="159" spans="1:4" ht="15.6" thickTop="1" thickBot="1">
      <c r="A159" s="200" t="s">
        <v>475</v>
      </c>
      <c r="B159" s="200" t="s">
        <v>233</v>
      </c>
      <c r="C159" s="205" t="s">
        <v>476</v>
      </c>
      <c r="D159" s="657">
        <v>6701</v>
      </c>
    </row>
    <row r="160" spans="1:4" ht="15.6" thickTop="1" thickBot="1">
      <c r="A160" s="200" t="s">
        <v>980</v>
      </c>
      <c r="B160" s="200" t="s">
        <v>233</v>
      </c>
      <c r="C160" s="205" t="s">
        <v>476</v>
      </c>
      <c r="D160" s="657">
        <v>8042</v>
      </c>
    </row>
    <row r="161" spans="1:4" ht="15.6" thickTop="1" thickBot="1">
      <c r="A161" s="200" t="s">
        <v>477</v>
      </c>
      <c r="B161" s="200" t="s">
        <v>233</v>
      </c>
      <c r="C161" s="205" t="s">
        <v>478</v>
      </c>
      <c r="D161" s="657">
        <v>10300</v>
      </c>
    </row>
    <row r="162" spans="1:4" ht="15.6" thickTop="1" thickBot="1">
      <c r="A162" s="200" t="s">
        <v>981</v>
      </c>
      <c r="B162" s="200" t="s">
        <v>233</v>
      </c>
      <c r="C162" s="205" t="s">
        <v>478</v>
      </c>
      <c r="D162" s="657">
        <v>10598</v>
      </c>
    </row>
    <row r="163" spans="1:4" ht="15.6" thickTop="1" thickBot="1">
      <c r="A163" s="200" t="s">
        <v>972</v>
      </c>
      <c r="B163" s="200" t="s">
        <v>233</v>
      </c>
      <c r="C163" s="205" t="s">
        <v>973</v>
      </c>
      <c r="D163" s="657">
        <v>3684</v>
      </c>
    </row>
    <row r="164" spans="1:4" ht="15.6" thickTop="1" thickBot="1">
      <c r="A164" s="200" t="s">
        <v>978</v>
      </c>
      <c r="B164" s="200" t="s">
        <v>233</v>
      </c>
      <c r="C164" s="205" t="s">
        <v>973</v>
      </c>
      <c r="D164" s="657">
        <v>7214</v>
      </c>
    </row>
    <row r="165" spans="1:4" ht="15.6" thickTop="1" thickBot="1">
      <c r="A165" s="200" t="s">
        <v>985</v>
      </c>
      <c r="B165" s="200" t="s">
        <v>952</v>
      </c>
      <c r="C165" s="205" t="s">
        <v>986</v>
      </c>
      <c r="D165" s="657">
        <v>8907</v>
      </c>
    </row>
    <row r="166" spans="1:4" ht="15.6" thickTop="1" thickBot="1">
      <c r="A166" s="200" t="s">
        <v>983</v>
      </c>
      <c r="B166" s="200" t="s">
        <v>233</v>
      </c>
      <c r="C166" s="205" t="s">
        <v>984</v>
      </c>
      <c r="D166" s="657">
        <v>5863</v>
      </c>
    </row>
    <row r="167" spans="1:4" ht="15.6" thickTop="1" thickBot="1">
      <c r="A167" s="200" t="s">
        <v>479</v>
      </c>
      <c r="B167" s="200" t="s">
        <v>233</v>
      </c>
      <c r="C167" s="205" t="s">
        <v>480</v>
      </c>
      <c r="D167" s="657">
        <v>9870</v>
      </c>
    </row>
    <row r="168" spans="1:4" ht="15.6" thickTop="1" thickBot="1">
      <c r="A168" s="200" t="s">
        <v>982</v>
      </c>
      <c r="B168" s="200" t="s">
        <v>233</v>
      </c>
      <c r="C168" s="205" t="s">
        <v>480</v>
      </c>
      <c r="D168" s="657">
        <v>10546</v>
      </c>
    </row>
    <row r="169" spans="1:4" ht="15.6" thickTop="1" thickBot="1">
      <c r="A169" s="200" t="s">
        <v>473</v>
      </c>
      <c r="B169" s="200" t="s">
        <v>233</v>
      </c>
      <c r="C169" s="205" t="s">
        <v>474</v>
      </c>
      <c r="D169" s="657">
        <v>7815</v>
      </c>
    </row>
    <row r="170" spans="1:4" ht="15.6" thickTop="1" thickBot="1">
      <c r="A170" s="200" t="s">
        <v>979</v>
      </c>
      <c r="B170" s="200" t="s">
        <v>233</v>
      </c>
      <c r="C170" s="205" t="s">
        <v>474</v>
      </c>
      <c r="D170" s="657">
        <v>8470</v>
      </c>
    </row>
    <row r="171" spans="1:4" ht="15.6" thickTop="1" thickBot="1">
      <c r="A171" s="200" t="s">
        <v>955</v>
      </c>
      <c r="B171" s="200" t="s">
        <v>233</v>
      </c>
      <c r="C171" s="205" t="s">
        <v>956</v>
      </c>
      <c r="D171" s="657">
        <v>10964</v>
      </c>
    </row>
    <row r="172" spans="1:4" ht="15.6" thickTop="1" thickBot="1">
      <c r="A172" s="200" t="s">
        <v>968</v>
      </c>
      <c r="B172" s="200" t="s">
        <v>952</v>
      </c>
      <c r="C172" s="205" t="s">
        <v>969</v>
      </c>
      <c r="D172" s="657">
        <v>13020</v>
      </c>
    </row>
    <row r="173" spans="1:4" ht="15.6" thickTop="1" thickBot="1">
      <c r="A173" s="200" t="s">
        <v>970</v>
      </c>
      <c r="B173" s="200" t="s">
        <v>952</v>
      </c>
      <c r="C173" s="205" t="s">
        <v>971</v>
      </c>
      <c r="D173" s="657">
        <v>4092</v>
      </c>
    </row>
    <row r="174" spans="1:4" ht="15.6" thickTop="1" thickBot="1">
      <c r="A174" s="200" t="s">
        <v>957</v>
      </c>
      <c r="B174" s="200" t="s">
        <v>233</v>
      </c>
      <c r="C174" s="205" t="s">
        <v>958</v>
      </c>
      <c r="D174" s="657">
        <v>2686</v>
      </c>
    </row>
    <row r="175" spans="1:4" ht="15.6" thickTop="1" thickBot="1">
      <c r="A175" s="200" t="s">
        <v>959</v>
      </c>
      <c r="B175" s="200" t="s">
        <v>233</v>
      </c>
      <c r="C175" s="205" t="s">
        <v>960</v>
      </c>
      <c r="D175" s="657">
        <v>5095</v>
      </c>
    </row>
    <row r="176" spans="1:4" ht="30" thickTop="1" thickBot="1">
      <c r="A176" s="200" t="s">
        <v>965</v>
      </c>
      <c r="B176" s="200" t="s">
        <v>233</v>
      </c>
      <c r="C176" s="205" t="s">
        <v>2058</v>
      </c>
      <c r="D176" s="657">
        <v>3956</v>
      </c>
    </row>
    <row r="177" spans="1:4" ht="15.6" thickTop="1" thickBot="1">
      <c r="A177" s="200" t="s">
        <v>961</v>
      </c>
      <c r="B177" s="200" t="s">
        <v>233</v>
      </c>
      <c r="C177" s="205" t="s">
        <v>2056</v>
      </c>
      <c r="D177" s="657">
        <v>4768</v>
      </c>
    </row>
    <row r="178" spans="1:4" ht="30" thickTop="1" thickBot="1">
      <c r="A178" s="200" t="s">
        <v>962</v>
      </c>
      <c r="B178" s="200" t="s">
        <v>233</v>
      </c>
      <c r="C178" s="205" t="s">
        <v>2057</v>
      </c>
      <c r="D178" s="657">
        <v>5990</v>
      </c>
    </row>
    <row r="179" spans="1:4" ht="30" thickTop="1" thickBot="1">
      <c r="A179" s="200" t="s">
        <v>967</v>
      </c>
      <c r="B179" s="200" t="s">
        <v>233</v>
      </c>
      <c r="C179" s="205" t="s">
        <v>2059</v>
      </c>
      <c r="D179" s="657">
        <v>4543</v>
      </c>
    </row>
    <row r="180" spans="1:4" ht="30" thickTop="1" thickBot="1">
      <c r="A180" s="200" t="s">
        <v>954</v>
      </c>
      <c r="B180" s="200" t="s">
        <v>233</v>
      </c>
      <c r="C180" s="205" t="s">
        <v>2055</v>
      </c>
      <c r="D180" s="657">
        <v>4768</v>
      </c>
    </row>
    <row r="181" spans="1:4" ht="15.6" thickTop="1" thickBot="1">
      <c r="A181" s="200" t="s">
        <v>963</v>
      </c>
      <c r="B181" s="200" t="s">
        <v>233</v>
      </c>
      <c r="C181" s="205" t="s">
        <v>964</v>
      </c>
      <c r="D181" s="657">
        <v>4024</v>
      </c>
    </row>
    <row r="182" spans="1:4" ht="15.6" thickTop="1" thickBot="1">
      <c r="A182" s="200" t="s">
        <v>966</v>
      </c>
      <c r="B182" s="200" t="s">
        <v>233</v>
      </c>
      <c r="C182" s="205" t="s">
        <v>964</v>
      </c>
      <c r="D182" s="657">
        <v>4614</v>
      </c>
    </row>
    <row r="183" spans="1:4" ht="15.6" thickTop="1" thickBot="1">
      <c r="A183" s="200" t="s">
        <v>481</v>
      </c>
      <c r="B183" s="200" t="s">
        <v>377</v>
      </c>
      <c r="C183" s="205" t="s">
        <v>482</v>
      </c>
      <c r="D183" s="657">
        <v>6900</v>
      </c>
    </row>
    <row r="184" spans="1:4" ht="15.6" thickTop="1" thickBot="1">
      <c r="A184" s="200" t="s">
        <v>485</v>
      </c>
      <c r="B184" s="200" t="s">
        <v>92</v>
      </c>
      <c r="C184" s="205" t="s">
        <v>486</v>
      </c>
      <c r="D184" s="657">
        <v>7000</v>
      </c>
    </row>
    <row r="185" spans="1:4" ht="15.6" thickTop="1" thickBot="1">
      <c r="A185" s="200" t="s">
        <v>483</v>
      </c>
      <c r="B185" s="200" t="s">
        <v>388</v>
      </c>
      <c r="C185" s="205" t="s">
        <v>484</v>
      </c>
      <c r="D185" s="657">
        <v>22610</v>
      </c>
    </row>
    <row r="186" spans="1:4" ht="15.6" thickTop="1" thickBot="1">
      <c r="A186" s="200" t="s">
        <v>487</v>
      </c>
      <c r="B186" s="200" t="s">
        <v>144</v>
      </c>
      <c r="C186" s="205" t="s">
        <v>2001</v>
      </c>
      <c r="D186" s="657">
        <v>1873</v>
      </c>
    </row>
    <row r="187" spans="1:4" ht="15.6" thickTop="1" thickBot="1">
      <c r="A187" s="200" t="s">
        <v>1539</v>
      </c>
      <c r="B187" s="200" t="s">
        <v>377</v>
      </c>
      <c r="C187" s="205" t="s">
        <v>1538</v>
      </c>
      <c r="D187" s="657">
        <v>12583</v>
      </c>
    </row>
    <row r="188" spans="1:4" ht="15.6" thickTop="1" thickBot="1">
      <c r="A188" s="200" t="s">
        <v>1793</v>
      </c>
      <c r="B188" s="200" t="s">
        <v>377</v>
      </c>
      <c r="C188" s="205" t="s">
        <v>1792</v>
      </c>
      <c r="D188" s="657">
        <v>9873</v>
      </c>
    </row>
    <row r="189" spans="1:4" ht="15.6" thickTop="1" thickBot="1">
      <c r="A189" s="200" t="s">
        <v>488</v>
      </c>
      <c r="B189" s="200" t="s">
        <v>377</v>
      </c>
      <c r="C189" s="205" t="s">
        <v>489</v>
      </c>
      <c r="D189" s="657">
        <v>11127</v>
      </c>
    </row>
    <row r="190" spans="1:4" ht="15.6" thickTop="1" thickBot="1">
      <c r="A190" s="200" t="s">
        <v>1750</v>
      </c>
      <c r="B190" s="200" t="s">
        <v>144</v>
      </c>
      <c r="C190" s="205" t="s">
        <v>1749</v>
      </c>
      <c r="D190" s="657">
        <v>656575</v>
      </c>
    </row>
    <row r="191" spans="1:4" ht="15.6" thickTop="1" thickBot="1">
      <c r="A191" s="200" t="s">
        <v>498</v>
      </c>
      <c r="B191" s="200" t="s">
        <v>92</v>
      </c>
      <c r="C191" s="205" t="s">
        <v>499</v>
      </c>
      <c r="D191" s="657">
        <v>833846</v>
      </c>
    </row>
    <row r="192" spans="1:4" ht="15.6" thickTop="1" thickBot="1">
      <c r="A192" s="200" t="s">
        <v>500</v>
      </c>
      <c r="B192" s="200" t="s">
        <v>92</v>
      </c>
      <c r="C192" s="205" t="s">
        <v>501</v>
      </c>
      <c r="D192" s="657">
        <v>620000</v>
      </c>
    </row>
    <row r="193" spans="1:4" ht="15.6" thickTop="1" thickBot="1">
      <c r="A193" s="200" t="s">
        <v>490</v>
      </c>
      <c r="B193" s="200" t="s">
        <v>233</v>
      </c>
      <c r="C193" s="205" t="s">
        <v>491</v>
      </c>
      <c r="D193" s="657">
        <v>2579</v>
      </c>
    </row>
    <row r="194" spans="1:4" ht="15.6" thickTop="1" thickBot="1">
      <c r="A194" s="200" t="s">
        <v>502</v>
      </c>
      <c r="B194" s="200" t="s">
        <v>92</v>
      </c>
      <c r="C194" s="205" t="s">
        <v>503</v>
      </c>
      <c r="D194" s="657">
        <v>1103</v>
      </c>
    </row>
    <row r="195" spans="1:4" ht="30" thickTop="1" thickBot="1">
      <c r="A195" s="200" t="s">
        <v>492</v>
      </c>
      <c r="B195" s="200" t="s">
        <v>425</v>
      </c>
      <c r="C195" s="205" t="s">
        <v>493</v>
      </c>
      <c r="D195" s="657">
        <v>1185</v>
      </c>
    </row>
    <row r="196" spans="1:4" ht="15.6" thickTop="1" thickBot="1">
      <c r="A196" s="200" t="s">
        <v>494</v>
      </c>
      <c r="B196" s="200" t="s">
        <v>92</v>
      </c>
      <c r="C196" s="205" t="s">
        <v>495</v>
      </c>
      <c r="D196" s="657">
        <v>40943</v>
      </c>
    </row>
    <row r="197" spans="1:4" ht="15.6" thickTop="1" thickBot="1">
      <c r="A197" s="200" t="s">
        <v>496</v>
      </c>
      <c r="B197" s="200" t="s">
        <v>144</v>
      </c>
      <c r="C197" s="205" t="s">
        <v>497</v>
      </c>
      <c r="D197" s="657">
        <v>7000</v>
      </c>
    </row>
    <row r="198" spans="1:4" ht="15.6" thickTop="1" thickBot="1">
      <c r="A198" s="200" t="s">
        <v>504</v>
      </c>
      <c r="B198" s="200" t="s">
        <v>92</v>
      </c>
      <c r="C198" s="205" t="s">
        <v>505</v>
      </c>
      <c r="D198" s="657">
        <v>18731</v>
      </c>
    </row>
    <row r="199" spans="1:4" ht="15.6" thickTop="1" thickBot="1">
      <c r="A199" s="200" t="s">
        <v>1009</v>
      </c>
      <c r="B199" s="200" t="s">
        <v>92</v>
      </c>
      <c r="C199" s="205" t="s">
        <v>1010</v>
      </c>
      <c r="D199" s="657">
        <v>62818</v>
      </c>
    </row>
    <row r="200" spans="1:4" ht="30" thickTop="1" thickBot="1">
      <c r="A200" s="200" t="s">
        <v>1013</v>
      </c>
      <c r="B200" s="200" t="s">
        <v>92</v>
      </c>
      <c r="C200" s="205" t="s">
        <v>1014</v>
      </c>
      <c r="D200" s="657">
        <v>119781</v>
      </c>
    </row>
    <row r="201" spans="1:4" ht="15.6" thickTop="1" thickBot="1">
      <c r="A201" s="200" t="s">
        <v>1011</v>
      </c>
      <c r="B201" s="200" t="s">
        <v>92</v>
      </c>
      <c r="C201" s="205" t="s">
        <v>1012</v>
      </c>
      <c r="D201" s="657">
        <v>115797</v>
      </c>
    </row>
    <row r="202" spans="1:4" ht="15.6" thickTop="1" thickBot="1">
      <c r="A202" s="200" t="s">
        <v>1015</v>
      </c>
      <c r="B202" s="200" t="s">
        <v>233</v>
      </c>
      <c r="C202" s="205" t="s">
        <v>1016</v>
      </c>
      <c r="D202" s="657">
        <v>3189</v>
      </c>
    </row>
    <row r="203" spans="1:4" ht="30" thickTop="1" thickBot="1">
      <c r="A203" s="200" t="s">
        <v>1003</v>
      </c>
      <c r="B203" s="200" t="s">
        <v>233</v>
      </c>
      <c r="C203" s="205" t="s">
        <v>1004</v>
      </c>
      <c r="D203" s="657">
        <v>16000</v>
      </c>
    </row>
    <row r="204" spans="1:4" ht="15.6" thickTop="1" thickBot="1">
      <c r="A204" s="200" t="s">
        <v>1007</v>
      </c>
      <c r="B204" s="200" t="s">
        <v>92</v>
      </c>
      <c r="C204" s="205" t="s">
        <v>1008</v>
      </c>
      <c r="D204" s="657">
        <v>77989</v>
      </c>
    </row>
    <row r="205" spans="1:4" ht="15.6" thickTop="1" thickBot="1">
      <c r="A205" s="200" t="s">
        <v>1005</v>
      </c>
      <c r="B205" s="200" t="s">
        <v>92</v>
      </c>
      <c r="C205" s="205" t="s">
        <v>1006</v>
      </c>
      <c r="D205" s="657">
        <v>106275</v>
      </c>
    </row>
    <row r="206" spans="1:4" ht="15.6" thickTop="1" thickBot="1">
      <c r="A206" s="200" t="s">
        <v>506</v>
      </c>
      <c r="B206" s="200" t="s">
        <v>144</v>
      </c>
      <c r="C206" s="205" t="s">
        <v>2002</v>
      </c>
      <c r="D206" s="657">
        <v>106669</v>
      </c>
    </row>
    <row r="207" spans="1:4" ht="15.6" thickTop="1" thickBot="1">
      <c r="A207" s="200" t="s">
        <v>515</v>
      </c>
      <c r="B207" s="200" t="s">
        <v>144</v>
      </c>
      <c r="C207" s="205" t="s">
        <v>516</v>
      </c>
      <c r="D207" s="657">
        <v>99280</v>
      </c>
    </row>
    <row r="208" spans="1:4" ht="15.6" thickTop="1" thickBot="1">
      <c r="A208" s="200" t="s">
        <v>517</v>
      </c>
      <c r="B208" s="200" t="s">
        <v>144</v>
      </c>
      <c r="C208" s="205" t="s">
        <v>518</v>
      </c>
      <c r="D208" s="657">
        <v>5000</v>
      </c>
    </row>
    <row r="209" spans="1:4" ht="15.6" thickTop="1" thickBot="1">
      <c r="A209" s="200" t="s">
        <v>519</v>
      </c>
      <c r="B209" s="200" t="s">
        <v>233</v>
      </c>
      <c r="C209" s="205" t="s">
        <v>520</v>
      </c>
      <c r="D209" s="657">
        <v>11321</v>
      </c>
    </row>
    <row r="210" spans="1:4" ht="15.6" thickTop="1" thickBot="1">
      <c r="A210" s="200" t="s">
        <v>522</v>
      </c>
      <c r="B210" s="200" t="s">
        <v>233</v>
      </c>
      <c r="C210" s="205" t="s">
        <v>2004</v>
      </c>
      <c r="D210" s="657">
        <v>7789</v>
      </c>
    </row>
    <row r="211" spans="1:4" ht="15.6" thickTop="1" thickBot="1">
      <c r="A211" s="200" t="s">
        <v>521</v>
      </c>
      <c r="B211" s="200" t="s">
        <v>233</v>
      </c>
      <c r="C211" s="205" t="s">
        <v>2003</v>
      </c>
      <c r="D211" s="657">
        <v>3816</v>
      </c>
    </row>
    <row r="212" spans="1:4" ht="15.6" thickTop="1" thickBot="1">
      <c r="A212" s="200" t="s">
        <v>529</v>
      </c>
      <c r="B212" s="200" t="s">
        <v>388</v>
      </c>
      <c r="C212" s="205" t="s">
        <v>530</v>
      </c>
      <c r="D212" s="657">
        <v>20950</v>
      </c>
    </row>
    <row r="213" spans="1:4" ht="15.6" thickTop="1" thickBot="1">
      <c r="A213" s="200" t="s">
        <v>525</v>
      </c>
      <c r="B213" s="200" t="s">
        <v>388</v>
      </c>
      <c r="C213" s="205" t="s">
        <v>526</v>
      </c>
      <c r="D213" s="657">
        <v>16660</v>
      </c>
    </row>
    <row r="214" spans="1:4" ht="15.6" thickTop="1" thickBot="1">
      <c r="A214" s="200" t="s">
        <v>523</v>
      </c>
      <c r="B214" s="200" t="s">
        <v>388</v>
      </c>
      <c r="C214" s="205" t="s">
        <v>524</v>
      </c>
      <c r="D214" s="657">
        <v>31222</v>
      </c>
    </row>
    <row r="215" spans="1:4" ht="15.6" thickTop="1" thickBot="1">
      <c r="A215" s="200" t="s">
        <v>531</v>
      </c>
      <c r="B215" s="200" t="s">
        <v>388</v>
      </c>
      <c r="C215" s="205" t="s">
        <v>532</v>
      </c>
      <c r="D215" s="657">
        <v>35998</v>
      </c>
    </row>
    <row r="216" spans="1:4" ht="15.6" thickTop="1" thickBot="1">
      <c r="A216" s="200" t="s">
        <v>535</v>
      </c>
      <c r="B216" s="200" t="s">
        <v>388</v>
      </c>
      <c r="C216" s="205" t="s">
        <v>536</v>
      </c>
      <c r="D216" s="657">
        <v>35998</v>
      </c>
    </row>
    <row r="217" spans="1:4" ht="15.6" thickTop="1" thickBot="1">
      <c r="A217" s="200" t="s">
        <v>537</v>
      </c>
      <c r="B217" s="200" t="s">
        <v>388</v>
      </c>
      <c r="C217" s="205" t="s">
        <v>538</v>
      </c>
      <c r="D217" s="657">
        <v>35998</v>
      </c>
    </row>
    <row r="218" spans="1:4" ht="15.6" thickTop="1" thickBot="1">
      <c r="A218" s="200" t="s">
        <v>539</v>
      </c>
      <c r="B218" s="200" t="s">
        <v>388</v>
      </c>
      <c r="C218" s="205" t="s">
        <v>540</v>
      </c>
      <c r="D218" s="657">
        <v>35998</v>
      </c>
    </row>
    <row r="219" spans="1:4" ht="15.6" thickTop="1" thickBot="1">
      <c r="A219" s="200" t="s">
        <v>541</v>
      </c>
      <c r="B219" s="200" t="s">
        <v>388</v>
      </c>
      <c r="C219" s="205" t="s">
        <v>542</v>
      </c>
      <c r="D219" s="657">
        <v>35700</v>
      </c>
    </row>
    <row r="220" spans="1:4" ht="15.6" thickTop="1" thickBot="1">
      <c r="A220" s="200" t="s">
        <v>533</v>
      </c>
      <c r="B220" s="200" t="s">
        <v>388</v>
      </c>
      <c r="C220" s="205" t="s">
        <v>534</v>
      </c>
      <c r="D220" s="657">
        <v>10434</v>
      </c>
    </row>
    <row r="221" spans="1:4" ht="15.6" thickTop="1" thickBot="1">
      <c r="A221" s="200" t="s">
        <v>543</v>
      </c>
      <c r="B221" s="200" t="s">
        <v>388</v>
      </c>
      <c r="C221" s="205" t="s">
        <v>544</v>
      </c>
      <c r="D221" s="657">
        <v>28532</v>
      </c>
    </row>
    <row r="222" spans="1:4" ht="15.6" thickTop="1" thickBot="1">
      <c r="A222" s="200" t="s">
        <v>554</v>
      </c>
      <c r="B222" s="200" t="s">
        <v>388</v>
      </c>
      <c r="C222" s="205" t="s">
        <v>555</v>
      </c>
      <c r="D222" s="657">
        <v>20825</v>
      </c>
    </row>
    <row r="223" spans="1:4" ht="15.6" thickTop="1" thickBot="1">
      <c r="A223" s="200" t="s">
        <v>566</v>
      </c>
      <c r="B223" s="200" t="s">
        <v>388</v>
      </c>
      <c r="C223" s="205" t="s">
        <v>1940</v>
      </c>
      <c r="D223" s="657">
        <v>6243</v>
      </c>
    </row>
    <row r="224" spans="1:4" ht="30" thickTop="1" thickBot="1">
      <c r="A224" s="200" t="s">
        <v>545</v>
      </c>
      <c r="B224" s="200" t="s">
        <v>388</v>
      </c>
      <c r="C224" s="205" t="s">
        <v>546</v>
      </c>
      <c r="D224" s="657">
        <v>24990</v>
      </c>
    </row>
    <row r="225" spans="1:4" ht="30" thickTop="1" thickBot="1">
      <c r="A225" s="200" t="s">
        <v>547</v>
      </c>
      <c r="B225" s="200" t="s">
        <v>388</v>
      </c>
      <c r="C225" s="205" t="s">
        <v>548</v>
      </c>
      <c r="D225" s="657">
        <v>24990</v>
      </c>
    </row>
    <row r="226" spans="1:4" ht="15.6" thickTop="1" thickBot="1">
      <c r="A226" s="200" t="s">
        <v>549</v>
      </c>
      <c r="B226" s="200" t="s">
        <v>388</v>
      </c>
      <c r="C226" s="205" t="s">
        <v>2005</v>
      </c>
      <c r="D226" s="657">
        <v>24990</v>
      </c>
    </row>
    <row r="227" spans="1:4" ht="30" thickTop="1" thickBot="1">
      <c r="A227" s="200" t="s">
        <v>550</v>
      </c>
      <c r="B227" s="200" t="s">
        <v>388</v>
      </c>
      <c r="C227" s="205" t="s">
        <v>551</v>
      </c>
      <c r="D227" s="657">
        <v>24990</v>
      </c>
    </row>
    <row r="228" spans="1:4" ht="30" thickTop="1" thickBot="1">
      <c r="A228" s="200" t="s">
        <v>552</v>
      </c>
      <c r="B228" s="200" t="s">
        <v>388</v>
      </c>
      <c r="C228" s="205" t="s">
        <v>553</v>
      </c>
      <c r="D228" s="657">
        <v>26775</v>
      </c>
    </row>
    <row r="229" spans="1:4" ht="15.6" thickTop="1" thickBot="1">
      <c r="A229" s="200" t="s">
        <v>556</v>
      </c>
      <c r="B229" s="200" t="s">
        <v>388</v>
      </c>
      <c r="C229" s="205" t="s">
        <v>557</v>
      </c>
      <c r="D229" s="657">
        <v>43186</v>
      </c>
    </row>
    <row r="230" spans="1:4" ht="15.6" thickTop="1" thickBot="1">
      <c r="A230" s="200" t="s">
        <v>558</v>
      </c>
      <c r="B230" s="200" t="s">
        <v>388</v>
      </c>
      <c r="C230" s="205" t="s">
        <v>559</v>
      </c>
      <c r="D230" s="657">
        <v>37788</v>
      </c>
    </row>
    <row r="231" spans="1:4" ht="15.6" thickTop="1" thickBot="1">
      <c r="A231" s="200" t="s">
        <v>527</v>
      </c>
      <c r="B231" s="200" t="s">
        <v>388</v>
      </c>
      <c r="C231" s="205" t="s">
        <v>528</v>
      </c>
      <c r="D231" s="657">
        <v>42461</v>
      </c>
    </row>
    <row r="232" spans="1:4" ht="15.6" thickTop="1" thickBot="1">
      <c r="A232" s="200" t="s">
        <v>560</v>
      </c>
      <c r="B232" s="200" t="s">
        <v>388</v>
      </c>
      <c r="C232" s="205" t="s">
        <v>561</v>
      </c>
      <c r="D232" s="657">
        <v>37788</v>
      </c>
    </row>
    <row r="233" spans="1:4" ht="15.6" thickTop="1" thickBot="1">
      <c r="A233" s="200" t="s">
        <v>562</v>
      </c>
      <c r="B233" s="200" t="s">
        <v>388</v>
      </c>
      <c r="C233" s="205" t="s">
        <v>563</v>
      </c>
      <c r="D233" s="657">
        <v>35378</v>
      </c>
    </row>
    <row r="234" spans="1:4" ht="30" thickTop="1" thickBot="1">
      <c r="A234" s="200" t="s">
        <v>564</v>
      </c>
      <c r="B234" s="200" t="s">
        <v>388</v>
      </c>
      <c r="C234" s="205" t="s">
        <v>565</v>
      </c>
      <c r="D234" s="657">
        <v>25661</v>
      </c>
    </row>
    <row r="235" spans="1:4" ht="15.6" thickTop="1" thickBot="1">
      <c r="A235" s="200" t="s">
        <v>567</v>
      </c>
      <c r="B235" s="200" t="s">
        <v>144</v>
      </c>
      <c r="C235" s="205" t="s">
        <v>568</v>
      </c>
      <c r="D235" s="657">
        <v>970</v>
      </c>
    </row>
    <row r="236" spans="1:4" ht="30" thickTop="1" thickBot="1">
      <c r="A236" s="200" t="s">
        <v>571</v>
      </c>
      <c r="B236" s="200" t="s">
        <v>388</v>
      </c>
      <c r="C236" s="205" t="s">
        <v>572</v>
      </c>
      <c r="D236" s="657">
        <v>376829</v>
      </c>
    </row>
    <row r="237" spans="1:4" ht="30" thickTop="1" thickBot="1">
      <c r="A237" s="200" t="s">
        <v>573</v>
      </c>
      <c r="B237" s="200" t="s">
        <v>388</v>
      </c>
      <c r="C237" s="205" t="s">
        <v>574</v>
      </c>
      <c r="D237" s="657">
        <v>391705</v>
      </c>
    </row>
    <row r="238" spans="1:4" ht="30" thickTop="1" thickBot="1">
      <c r="A238" s="200" t="s">
        <v>575</v>
      </c>
      <c r="B238" s="200" t="s">
        <v>388</v>
      </c>
      <c r="C238" s="205" t="s">
        <v>576</v>
      </c>
      <c r="D238" s="657">
        <v>484916</v>
      </c>
    </row>
    <row r="239" spans="1:4" ht="15.6" thickTop="1" thickBot="1">
      <c r="A239" s="200" t="s">
        <v>588</v>
      </c>
      <c r="B239" s="200" t="s">
        <v>589</v>
      </c>
      <c r="C239" s="205" t="s">
        <v>590</v>
      </c>
      <c r="D239" s="657">
        <v>397641</v>
      </c>
    </row>
    <row r="240" spans="1:4" ht="15.6" thickTop="1" thickBot="1">
      <c r="A240" s="200" t="s">
        <v>577</v>
      </c>
      <c r="B240" s="200" t="s">
        <v>388</v>
      </c>
      <c r="C240" s="205" t="s">
        <v>2006</v>
      </c>
      <c r="D240" s="657">
        <v>391400</v>
      </c>
    </row>
    <row r="241" spans="1:4" ht="15.6" thickTop="1" thickBot="1">
      <c r="A241" s="200" t="s">
        <v>578</v>
      </c>
      <c r="B241" s="200" t="s">
        <v>388</v>
      </c>
      <c r="C241" s="205" t="s">
        <v>2117</v>
      </c>
      <c r="D241" s="657">
        <v>343099</v>
      </c>
    </row>
    <row r="242" spans="1:4" ht="15.6" thickTop="1" thickBot="1">
      <c r="A242" s="209" t="s">
        <v>2119</v>
      </c>
      <c r="B242" s="200" t="s">
        <v>388</v>
      </c>
      <c r="C242" s="205" t="s">
        <v>2118</v>
      </c>
      <c r="D242" s="657">
        <v>348846</v>
      </c>
    </row>
    <row r="243" spans="1:4" ht="15.6" thickTop="1" thickBot="1">
      <c r="A243" s="200" t="s">
        <v>579</v>
      </c>
      <c r="B243" s="200" t="s">
        <v>388</v>
      </c>
      <c r="C243" s="205" t="s">
        <v>580</v>
      </c>
      <c r="D243" s="657">
        <v>463814</v>
      </c>
    </row>
    <row r="244" spans="1:4" ht="15.6" thickTop="1" thickBot="1">
      <c r="A244" s="200" t="s">
        <v>581</v>
      </c>
      <c r="B244" s="200" t="s">
        <v>388</v>
      </c>
      <c r="C244" s="205" t="s">
        <v>582</v>
      </c>
      <c r="D244" s="657">
        <v>430262</v>
      </c>
    </row>
    <row r="245" spans="1:4" ht="15.6" thickTop="1" thickBot="1">
      <c r="A245" s="200" t="s">
        <v>583</v>
      </c>
      <c r="B245" s="200" t="s">
        <v>388</v>
      </c>
      <c r="C245" s="205" t="s">
        <v>584</v>
      </c>
      <c r="D245" s="657">
        <v>428400</v>
      </c>
    </row>
    <row r="246" spans="1:4" ht="15.6" thickTop="1" thickBot="1">
      <c r="A246" s="200" t="s">
        <v>585</v>
      </c>
      <c r="B246" s="200" t="s">
        <v>388</v>
      </c>
      <c r="C246" s="205" t="s">
        <v>2120</v>
      </c>
      <c r="D246" s="657">
        <v>349940</v>
      </c>
    </row>
    <row r="247" spans="1:4" ht="15.6" thickTop="1" thickBot="1">
      <c r="A247" s="200" t="s">
        <v>586</v>
      </c>
      <c r="B247" s="200" t="s">
        <v>388</v>
      </c>
      <c r="C247" s="205" t="s">
        <v>587</v>
      </c>
      <c r="D247" s="657">
        <v>401891</v>
      </c>
    </row>
    <row r="248" spans="1:4" ht="15.6" thickTop="1" thickBot="1">
      <c r="A248" s="200" t="s">
        <v>591</v>
      </c>
      <c r="B248" s="200" t="s">
        <v>388</v>
      </c>
      <c r="C248" s="205" t="s">
        <v>592</v>
      </c>
      <c r="D248" s="657">
        <v>401891</v>
      </c>
    </row>
    <row r="249" spans="1:4" ht="15.6" thickTop="1" thickBot="1">
      <c r="A249" s="200" t="s">
        <v>593</v>
      </c>
      <c r="B249" s="200" t="s">
        <v>388</v>
      </c>
      <c r="C249" s="205" t="s">
        <v>594</v>
      </c>
      <c r="D249" s="657">
        <v>268959</v>
      </c>
    </row>
    <row r="250" spans="1:4" ht="15.6" thickTop="1" thickBot="1">
      <c r="A250" s="200" t="s">
        <v>595</v>
      </c>
      <c r="B250" s="200" t="s">
        <v>388</v>
      </c>
      <c r="C250" s="205" t="s">
        <v>596</v>
      </c>
      <c r="D250" s="657">
        <v>211965</v>
      </c>
    </row>
    <row r="251" spans="1:4" ht="15.6" thickTop="1" thickBot="1">
      <c r="A251" s="200" t="s">
        <v>597</v>
      </c>
      <c r="B251" s="200" t="s">
        <v>388</v>
      </c>
      <c r="C251" s="205" t="s">
        <v>598</v>
      </c>
      <c r="D251" s="657">
        <v>227250</v>
      </c>
    </row>
    <row r="252" spans="1:4" ht="30" thickTop="1" thickBot="1">
      <c r="A252" s="200" t="s">
        <v>599</v>
      </c>
      <c r="B252" s="200" t="s">
        <v>388</v>
      </c>
      <c r="C252" s="205" t="s">
        <v>600</v>
      </c>
      <c r="D252" s="657">
        <v>202666</v>
      </c>
    </row>
    <row r="253" spans="1:4" ht="30" thickTop="1" thickBot="1">
      <c r="A253" s="200" t="s">
        <v>601</v>
      </c>
      <c r="B253" s="200" t="s">
        <v>388</v>
      </c>
      <c r="C253" s="205" t="s">
        <v>602</v>
      </c>
      <c r="D253" s="657">
        <v>181332</v>
      </c>
    </row>
    <row r="254" spans="1:4" ht="15.6" thickTop="1" thickBot="1">
      <c r="A254" s="200" t="s">
        <v>605</v>
      </c>
      <c r="B254" s="200" t="s">
        <v>233</v>
      </c>
      <c r="C254" s="205" t="s">
        <v>2007</v>
      </c>
      <c r="D254" s="657">
        <v>16288</v>
      </c>
    </row>
    <row r="255" spans="1:4" ht="30" thickTop="1" thickBot="1">
      <c r="A255" s="200" t="s">
        <v>603</v>
      </c>
      <c r="B255" s="200" t="s">
        <v>388</v>
      </c>
      <c r="C255" s="205" t="s">
        <v>604</v>
      </c>
      <c r="D255" s="657">
        <v>289051</v>
      </c>
    </row>
    <row r="256" spans="1:4" ht="15.6" thickTop="1" thickBot="1">
      <c r="A256" s="200" t="s">
        <v>569</v>
      </c>
      <c r="B256" s="200" t="s">
        <v>388</v>
      </c>
      <c r="C256" s="205" t="s">
        <v>570</v>
      </c>
      <c r="D256" s="657">
        <v>283843</v>
      </c>
    </row>
    <row r="257" spans="1:4" ht="15.6" thickTop="1" thickBot="1">
      <c r="A257" s="200" t="s">
        <v>606</v>
      </c>
      <c r="B257" s="200" t="s">
        <v>388</v>
      </c>
      <c r="C257" s="205" t="s">
        <v>607</v>
      </c>
      <c r="D257" s="657">
        <v>450535</v>
      </c>
    </row>
    <row r="258" spans="1:4" ht="15.6" thickTop="1" thickBot="1">
      <c r="A258" s="200" t="s">
        <v>608</v>
      </c>
      <c r="B258" s="200" t="s">
        <v>388</v>
      </c>
      <c r="C258" s="205" t="s">
        <v>609</v>
      </c>
      <c r="D258" s="657">
        <v>259380</v>
      </c>
    </row>
    <row r="259" spans="1:4" ht="15.6" thickTop="1" thickBot="1">
      <c r="A259" s="200" t="s">
        <v>507</v>
      </c>
      <c r="B259" s="200" t="s">
        <v>388</v>
      </c>
      <c r="C259" s="205" t="s">
        <v>508</v>
      </c>
      <c r="D259" s="657">
        <v>260713</v>
      </c>
    </row>
    <row r="260" spans="1:4" ht="15.6" thickTop="1" thickBot="1">
      <c r="A260" s="200" t="s">
        <v>1753</v>
      </c>
      <c r="B260" s="200" t="s">
        <v>388</v>
      </c>
      <c r="C260" s="205" t="s">
        <v>1754</v>
      </c>
      <c r="D260" s="657">
        <v>454031</v>
      </c>
    </row>
    <row r="261" spans="1:4" ht="15.6" thickTop="1" thickBot="1">
      <c r="A261" s="200" t="s">
        <v>509</v>
      </c>
      <c r="B261" s="200" t="s">
        <v>377</v>
      </c>
      <c r="C261" s="205" t="s">
        <v>510</v>
      </c>
      <c r="D261" s="657">
        <v>2313</v>
      </c>
    </row>
    <row r="262" spans="1:4" ht="30" thickTop="1" thickBot="1">
      <c r="A262" s="200" t="s">
        <v>610</v>
      </c>
      <c r="B262" s="200" t="s">
        <v>377</v>
      </c>
      <c r="C262" s="205" t="s">
        <v>2008</v>
      </c>
      <c r="D262" s="657">
        <v>2099</v>
      </c>
    </row>
    <row r="263" spans="1:4" ht="30" thickTop="1" thickBot="1">
      <c r="A263" s="200" t="s">
        <v>611</v>
      </c>
      <c r="B263" s="200" t="s">
        <v>233</v>
      </c>
      <c r="C263" s="205" t="s">
        <v>612</v>
      </c>
      <c r="D263" s="657">
        <v>54877</v>
      </c>
    </row>
    <row r="264" spans="1:4" ht="30" thickTop="1" thickBot="1">
      <c r="A264" s="200" t="s">
        <v>613</v>
      </c>
      <c r="B264" s="200" t="s">
        <v>377</v>
      </c>
      <c r="C264" s="205" t="s">
        <v>614</v>
      </c>
      <c r="D264" s="657">
        <v>90000</v>
      </c>
    </row>
    <row r="265" spans="1:4" ht="30" thickTop="1" thickBot="1">
      <c r="A265" s="200" t="s">
        <v>615</v>
      </c>
      <c r="B265" s="200" t="s">
        <v>144</v>
      </c>
      <c r="C265" s="205" t="s">
        <v>616</v>
      </c>
      <c r="D265" s="657">
        <v>7000</v>
      </c>
    </row>
    <row r="266" spans="1:4" ht="30" thickTop="1" thickBot="1">
      <c r="A266" s="200" t="s">
        <v>617</v>
      </c>
      <c r="B266" s="200" t="s">
        <v>92</v>
      </c>
      <c r="C266" s="205" t="s">
        <v>618</v>
      </c>
      <c r="D266" s="657">
        <v>20000</v>
      </c>
    </row>
    <row r="267" spans="1:4" ht="30" thickTop="1" thickBot="1">
      <c r="A267" s="200" t="s">
        <v>619</v>
      </c>
      <c r="B267" s="200" t="s">
        <v>92</v>
      </c>
      <c r="C267" s="205" t="s">
        <v>620</v>
      </c>
      <c r="D267" s="657">
        <v>35000</v>
      </c>
    </row>
    <row r="268" spans="1:4" ht="30" thickTop="1" thickBot="1">
      <c r="A268" s="200" t="s">
        <v>621</v>
      </c>
      <c r="B268" s="200" t="s">
        <v>92</v>
      </c>
      <c r="C268" s="205" t="s">
        <v>622</v>
      </c>
      <c r="D268" s="657">
        <v>45000</v>
      </c>
    </row>
    <row r="269" spans="1:4" ht="15.6" thickTop="1" thickBot="1">
      <c r="A269" s="200" t="s">
        <v>623</v>
      </c>
      <c r="B269" s="200" t="s">
        <v>377</v>
      </c>
      <c r="C269" s="205" t="s">
        <v>624</v>
      </c>
      <c r="D269" s="657">
        <v>66980</v>
      </c>
    </row>
    <row r="270" spans="1:4" ht="15.6" thickTop="1" thickBot="1">
      <c r="A270" s="200" t="s">
        <v>627</v>
      </c>
      <c r="B270" s="200" t="s">
        <v>144</v>
      </c>
      <c r="C270" s="205" t="s">
        <v>628</v>
      </c>
      <c r="D270" s="657">
        <v>185443</v>
      </c>
    </row>
    <row r="271" spans="1:4" ht="15.6" thickTop="1" thickBot="1">
      <c r="A271" s="200" t="s">
        <v>629</v>
      </c>
      <c r="B271" s="200" t="s">
        <v>388</v>
      </c>
      <c r="C271" s="205" t="s">
        <v>2009</v>
      </c>
      <c r="D271" s="657">
        <v>14000</v>
      </c>
    </row>
    <row r="272" spans="1:4" ht="30" thickTop="1" thickBot="1">
      <c r="A272" s="200" t="s">
        <v>625</v>
      </c>
      <c r="B272" s="200" t="s">
        <v>388</v>
      </c>
      <c r="C272" s="205" t="s">
        <v>626</v>
      </c>
      <c r="D272" s="657">
        <v>14000</v>
      </c>
    </row>
    <row r="273" spans="1:4" ht="30" thickTop="1" thickBot="1">
      <c r="A273" s="200" t="s">
        <v>630</v>
      </c>
      <c r="B273" s="200" t="s">
        <v>388</v>
      </c>
      <c r="C273" s="205" t="s">
        <v>631</v>
      </c>
      <c r="D273" s="657">
        <v>25450</v>
      </c>
    </row>
    <row r="274" spans="1:4" ht="30" thickTop="1" thickBot="1">
      <c r="A274" s="200" t="s">
        <v>632</v>
      </c>
      <c r="B274" s="200" t="s">
        <v>144</v>
      </c>
      <c r="C274" s="205" t="s">
        <v>633</v>
      </c>
      <c r="D274" s="657">
        <v>10000</v>
      </c>
    </row>
    <row r="275" spans="1:4" ht="30" thickTop="1" thickBot="1">
      <c r="A275" s="200" t="s">
        <v>634</v>
      </c>
      <c r="B275" s="200" t="s">
        <v>144</v>
      </c>
      <c r="C275" s="205" t="s">
        <v>635</v>
      </c>
      <c r="D275" s="657">
        <v>22667</v>
      </c>
    </row>
    <row r="276" spans="1:4" ht="30" thickTop="1" thickBot="1">
      <c r="A276" s="200" t="s">
        <v>636</v>
      </c>
      <c r="B276" s="200" t="s">
        <v>637</v>
      </c>
      <c r="C276" s="205" t="s">
        <v>2010</v>
      </c>
      <c r="D276" s="657">
        <v>84490</v>
      </c>
    </row>
    <row r="277" spans="1:4" ht="15.6" thickTop="1" thickBot="1">
      <c r="A277" s="200" t="s">
        <v>638</v>
      </c>
      <c r="B277" s="200" t="s">
        <v>637</v>
      </c>
      <c r="C277" s="205" t="s">
        <v>2011</v>
      </c>
      <c r="D277" s="657">
        <v>42000</v>
      </c>
    </row>
    <row r="278" spans="1:4" ht="15.6" thickTop="1" thickBot="1">
      <c r="A278" s="200" t="s">
        <v>639</v>
      </c>
      <c r="B278" s="200" t="s">
        <v>637</v>
      </c>
      <c r="C278" s="205" t="s">
        <v>640</v>
      </c>
      <c r="D278" s="657">
        <v>37900</v>
      </c>
    </row>
    <row r="279" spans="1:4" ht="15.6" thickTop="1" thickBot="1">
      <c r="A279" s="200" t="s">
        <v>511</v>
      </c>
      <c r="B279" s="200" t="s">
        <v>141</v>
      </c>
      <c r="C279" s="205" t="s">
        <v>512</v>
      </c>
      <c r="D279" s="657">
        <v>81900</v>
      </c>
    </row>
    <row r="280" spans="1:4" ht="15.6" thickTop="1" thickBot="1">
      <c r="A280" s="200" t="s">
        <v>513</v>
      </c>
      <c r="B280" s="200" t="s">
        <v>141</v>
      </c>
      <c r="C280" s="205" t="s">
        <v>514</v>
      </c>
      <c r="D280" s="657">
        <v>41900</v>
      </c>
    </row>
    <row r="281" spans="1:4" ht="30" thickTop="1" thickBot="1">
      <c r="A281" s="200" t="s">
        <v>641</v>
      </c>
      <c r="B281" s="200" t="s">
        <v>92</v>
      </c>
      <c r="C281" s="205" t="s">
        <v>642</v>
      </c>
      <c r="D281" s="657">
        <v>60632</v>
      </c>
    </row>
    <row r="282" spans="1:4" ht="30" thickTop="1" thickBot="1">
      <c r="A282" s="200" t="s">
        <v>643</v>
      </c>
      <c r="B282" s="200" t="s">
        <v>377</v>
      </c>
      <c r="C282" s="205" t="s">
        <v>644</v>
      </c>
      <c r="D282" s="657">
        <v>9352</v>
      </c>
    </row>
    <row r="283" spans="1:4" ht="30" thickTop="1" thickBot="1">
      <c r="A283" s="200" t="s">
        <v>645</v>
      </c>
      <c r="B283" s="200" t="s">
        <v>144</v>
      </c>
      <c r="C283" s="205" t="s">
        <v>646</v>
      </c>
      <c r="D283" s="657">
        <v>4202</v>
      </c>
    </row>
    <row r="284" spans="1:4" ht="15.6" thickTop="1" thickBot="1">
      <c r="A284" s="200" t="s">
        <v>647</v>
      </c>
      <c r="B284" s="200" t="s">
        <v>92</v>
      </c>
      <c r="C284" s="205" t="s">
        <v>648</v>
      </c>
      <c r="D284" s="657">
        <v>8000</v>
      </c>
    </row>
    <row r="285" spans="1:4" ht="30" thickTop="1" thickBot="1">
      <c r="A285" s="200" t="s">
        <v>649</v>
      </c>
      <c r="B285" s="200" t="s">
        <v>92</v>
      </c>
      <c r="C285" s="205" t="s">
        <v>650</v>
      </c>
      <c r="D285" s="657">
        <v>142680</v>
      </c>
    </row>
    <row r="286" spans="1:4" ht="15.6" thickTop="1" thickBot="1">
      <c r="A286" s="200" t="s">
        <v>651</v>
      </c>
      <c r="B286" s="200" t="s">
        <v>92</v>
      </c>
      <c r="C286" s="205" t="s">
        <v>652</v>
      </c>
      <c r="D286" s="657">
        <v>210000</v>
      </c>
    </row>
    <row r="287" spans="1:4" ht="15.6" thickTop="1" thickBot="1">
      <c r="A287" s="200" t="s">
        <v>657</v>
      </c>
      <c r="B287" s="200" t="s">
        <v>92</v>
      </c>
      <c r="C287" s="205" t="s">
        <v>658</v>
      </c>
      <c r="D287" s="657">
        <v>15000</v>
      </c>
    </row>
    <row r="288" spans="1:4" ht="30" thickTop="1" thickBot="1">
      <c r="A288" s="200" t="s">
        <v>653</v>
      </c>
      <c r="B288" s="200" t="s">
        <v>92</v>
      </c>
      <c r="C288" s="205" t="s">
        <v>654</v>
      </c>
      <c r="D288" s="657">
        <v>20000</v>
      </c>
    </row>
    <row r="289" spans="1:4" ht="30" thickTop="1" thickBot="1">
      <c r="A289" s="200" t="s">
        <v>655</v>
      </c>
      <c r="B289" s="200" t="s">
        <v>92</v>
      </c>
      <c r="C289" s="205" t="s">
        <v>656</v>
      </c>
      <c r="D289" s="657">
        <v>177065</v>
      </c>
    </row>
    <row r="290" spans="1:4" ht="15.6" thickTop="1" thickBot="1">
      <c r="A290" s="200" t="s">
        <v>659</v>
      </c>
      <c r="B290" s="200" t="s">
        <v>463</v>
      </c>
      <c r="C290" s="205" t="s">
        <v>660</v>
      </c>
      <c r="D290" s="657">
        <v>2800</v>
      </c>
    </row>
    <row r="291" spans="1:4" ht="15.6" thickTop="1" thickBot="1">
      <c r="A291" s="200" t="s">
        <v>661</v>
      </c>
      <c r="B291" s="200" t="s">
        <v>425</v>
      </c>
      <c r="C291" s="205" t="s">
        <v>2012</v>
      </c>
      <c r="D291" s="657">
        <v>50882</v>
      </c>
    </row>
    <row r="292" spans="1:4" ht="30" thickTop="1" thickBot="1">
      <c r="A292" s="200" t="s">
        <v>662</v>
      </c>
      <c r="B292" s="200" t="s">
        <v>377</v>
      </c>
      <c r="C292" s="205" t="s">
        <v>663</v>
      </c>
      <c r="D292" s="657">
        <v>3122</v>
      </c>
    </row>
    <row r="293" spans="1:4" ht="15.6" thickTop="1" thickBot="1">
      <c r="A293" s="200" t="s">
        <v>664</v>
      </c>
      <c r="B293" s="200" t="s">
        <v>377</v>
      </c>
      <c r="C293" s="205" t="s">
        <v>2013</v>
      </c>
      <c r="D293" s="657">
        <v>9649</v>
      </c>
    </row>
    <row r="294" spans="1:4" ht="15.6" thickTop="1" thickBot="1">
      <c r="A294" s="200" t="s">
        <v>665</v>
      </c>
      <c r="B294" s="200" t="s">
        <v>92</v>
      </c>
      <c r="C294" s="205" t="s">
        <v>666</v>
      </c>
      <c r="D294" s="657">
        <v>2011</v>
      </c>
    </row>
    <row r="295" spans="1:4" ht="15.6" thickTop="1" thickBot="1">
      <c r="A295" s="200" t="s">
        <v>671</v>
      </c>
      <c r="B295" s="200" t="s">
        <v>92</v>
      </c>
      <c r="C295" s="205" t="s">
        <v>2014</v>
      </c>
      <c r="D295" s="657">
        <v>258077</v>
      </c>
    </row>
    <row r="296" spans="1:4" ht="15.6" thickTop="1" thickBot="1">
      <c r="A296" s="200" t="s">
        <v>667</v>
      </c>
      <c r="B296" s="200" t="s">
        <v>92</v>
      </c>
      <c r="C296" s="205" t="s">
        <v>668</v>
      </c>
      <c r="D296" s="657">
        <v>60000</v>
      </c>
    </row>
    <row r="297" spans="1:4" ht="15.6" thickTop="1" thickBot="1">
      <c r="A297" s="200" t="s">
        <v>669</v>
      </c>
      <c r="B297" s="200" t="s">
        <v>92</v>
      </c>
      <c r="C297" s="205" t="s">
        <v>670</v>
      </c>
      <c r="D297" s="657">
        <v>45272</v>
      </c>
    </row>
    <row r="298" spans="1:4" ht="15.6" thickTop="1" thickBot="1">
      <c r="A298" s="200" t="s">
        <v>684</v>
      </c>
      <c r="B298" s="200" t="s">
        <v>144</v>
      </c>
      <c r="C298" s="205" t="s">
        <v>685</v>
      </c>
      <c r="D298" s="657">
        <v>4015</v>
      </c>
    </row>
    <row r="299" spans="1:4" ht="15.6" thickTop="1" thickBot="1">
      <c r="A299" s="200" t="s">
        <v>672</v>
      </c>
      <c r="B299" s="200" t="s">
        <v>377</v>
      </c>
      <c r="C299" s="205" t="s">
        <v>673</v>
      </c>
      <c r="D299" s="657">
        <v>26000</v>
      </c>
    </row>
    <row r="300" spans="1:4" ht="15.6" thickTop="1" thickBot="1">
      <c r="A300" s="200" t="s">
        <v>688</v>
      </c>
      <c r="B300" s="200" t="s">
        <v>377</v>
      </c>
      <c r="C300" s="205" t="s">
        <v>689</v>
      </c>
      <c r="D300" s="657">
        <v>70000</v>
      </c>
    </row>
    <row r="301" spans="1:4" ht="44.4" thickTop="1" thickBot="1">
      <c r="A301" s="200" t="s">
        <v>690</v>
      </c>
      <c r="B301" s="200" t="s">
        <v>92</v>
      </c>
      <c r="C301" s="205" t="s">
        <v>691</v>
      </c>
      <c r="D301" s="657">
        <v>280000</v>
      </c>
    </row>
    <row r="302" spans="1:4" ht="44.4" thickTop="1" thickBot="1">
      <c r="A302" s="200" t="s">
        <v>692</v>
      </c>
      <c r="B302" s="200" t="s">
        <v>92</v>
      </c>
      <c r="C302" s="205" t="s">
        <v>693</v>
      </c>
      <c r="D302" s="657">
        <v>210000</v>
      </c>
    </row>
    <row r="303" spans="1:4" ht="44.4" thickTop="1" thickBot="1">
      <c r="A303" s="200" t="s">
        <v>694</v>
      </c>
      <c r="B303" s="200" t="s">
        <v>92</v>
      </c>
      <c r="C303" s="205" t="s">
        <v>695</v>
      </c>
      <c r="D303" s="657">
        <v>220000</v>
      </c>
    </row>
    <row r="304" spans="1:4" ht="44.4" thickTop="1" thickBot="1">
      <c r="A304" s="200" t="s">
        <v>696</v>
      </c>
      <c r="B304" s="200" t="s">
        <v>92</v>
      </c>
      <c r="C304" s="205" t="s">
        <v>697</v>
      </c>
      <c r="D304" s="657">
        <v>295000</v>
      </c>
    </row>
    <row r="305" spans="1:4" ht="44.4" thickTop="1" thickBot="1">
      <c r="A305" s="200" t="s">
        <v>698</v>
      </c>
      <c r="B305" s="200" t="s">
        <v>92</v>
      </c>
      <c r="C305" s="205" t="s">
        <v>699</v>
      </c>
      <c r="D305" s="657">
        <v>200000</v>
      </c>
    </row>
    <row r="306" spans="1:4" ht="44.4" thickTop="1" thickBot="1">
      <c r="A306" s="200" t="s">
        <v>700</v>
      </c>
      <c r="B306" s="200" t="s">
        <v>233</v>
      </c>
      <c r="C306" s="205" t="s">
        <v>701</v>
      </c>
      <c r="D306" s="657">
        <v>268000</v>
      </c>
    </row>
    <row r="307" spans="1:4" ht="15.6" thickTop="1" thickBot="1">
      <c r="A307" s="200" t="s">
        <v>702</v>
      </c>
      <c r="B307" s="200" t="s">
        <v>92</v>
      </c>
      <c r="C307" s="205" t="s">
        <v>703</v>
      </c>
      <c r="D307" s="657">
        <v>210000</v>
      </c>
    </row>
    <row r="308" spans="1:4" ht="15.6" thickTop="1" thickBot="1">
      <c r="A308" s="200" t="s">
        <v>674</v>
      </c>
      <c r="B308" s="200" t="s">
        <v>377</v>
      </c>
      <c r="C308" s="205" t="s">
        <v>675</v>
      </c>
      <c r="D308" s="657">
        <v>114573</v>
      </c>
    </row>
    <row r="309" spans="1:4" ht="15.6" thickTop="1" thickBot="1">
      <c r="A309" s="200" t="s">
        <v>680</v>
      </c>
      <c r="B309" s="200" t="s">
        <v>377</v>
      </c>
      <c r="C309" s="205" t="s">
        <v>681</v>
      </c>
      <c r="D309" s="657">
        <v>8983</v>
      </c>
    </row>
    <row r="310" spans="1:4" ht="15.6" thickTop="1" thickBot="1">
      <c r="A310" s="200" t="s">
        <v>678</v>
      </c>
      <c r="B310" s="200" t="s">
        <v>377</v>
      </c>
      <c r="C310" s="205" t="s">
        <v>679</v>
      </c>
      <c r="D310" s="657">
        <v>68449</v>
      </c>
    </row>
    <row r="311" spans="1:4" ht="15.6" thickTop="1" thickBot="1">
      <c r="A311" s="200" t="s">
        <v>676</v>
      </c>
      <c r="B311" s="200" t="s">
        <v>377</v>
      </c>
      <c r="C311" s="205" t="s">
        <v>677</v>
      </c>
      <c r="D311" s="657">
        <v>60000</v>
      </c>
    </row>
    <row r="312" spans="1:4" ht="15.6" thickTop="1" thickBot="1">
      <c r="A312" s="200" t="s">
        <v>682</v>
      </c>
      <c r="B312" s="200" t="s">
        <v>377</v>
      </c>
      <c r="C312" s="205" t="s">
        <v>683</v>
      </c>
      <c r="D312" s="657">
        <v>16715</v>
      </c>
    </row>
    <row r="313" spans="1:4" ht="15.6" thickTop="1" thickBot="1">
      <c r="A313" s="200" t="s">
        <v>704</v>
      </c>
      <c r="B313" s="200" t="s">
        <v>377</v>
      </c>
      <c r="C313" s="205" t="s">
        <v>705</v>
      </c>
      <c r="D313" s="657">
        <v>12477</v>
      </c>
    </row>
    <row r="314" spans="1:4" ht="15.6" thickTop="1" thickBot="1">
      <c r="A314" s="200" t="s">
        <v>706</v>
      </c>
      <c r="B314" s="200" t="s">
        <v>377</v>
      </c>
      <c r="C314" s="205" t="s">
        <v>707</v>
      </c>
      <c r="D314" s="657">
        <v>10930</v>
      </c>
    </row>
    <row r="315" spans="1:4" ht="44.4" thickTop="1" thickBot="1">
      <c r="A315" s="200" t="s">
        <v>712</v>
      </c>
      <c r="B315" s="200" t="s">
        <v>377</v>
      </c>
      <c r="C315" s="205" t="s">
        <v>713</v>
      </c>
      <c r="D315" s="657">
        <v>9034</v>
      </c>
    </row>
    <row r="316" spans="1:4" ht="30" thickTop="1" thickBot="1">
      <c r="A316" s="200" t="s">
        <v>708</v>
      </c>
      <c r="B316" s="200" t="s">
        <v>92</v>
      </c>
      <c r="C316" s="205" t="s">
        <v>709</v>
      </c>
      <c r="D316" s="657">
        <v>43878</v>
      </c>
    </row>
    <row r="317" spans="1:4" ht="15.6" thickTop="1" thickBot="1">
      <c r="A317" s="200" t="s">
        <v>710</v>
      </c>
      <c r="B317" s="200" t="s">
        <v>377</v>
      </c>
      <c r="C317" s="205" t="s">
        <v>711</v>
      </c>
      <c r="D317" s="657">
        <v>20410</v>
      </c>
    </row>
    <row r="318" spans="1:4" ht="30" thickTop="1" thickBot="1">
      <c r="A318" s="200" t="s">
        <v>714</v>
      </c>
      <c r="B318" s="200" t="s">
        <v>637</v>
      </c>
      <c r="C318" s="205" t="s">
        <v>715</v>
      </c>
      <c r="D318" s="657">
        <v>42078</v>
      </c>
    </row>
    <row r="319" spans="1:4" ht="30" thickTop="1" thickBot="1">
      <c r="A319" s="200" t="s">
        <v>716</v>
      </c>
      <c r="B319" s="200" t="s">
        <v>92</v>
      </c>
      <c r="C319" s="205" t="s">
        <v>717</v>
      </c>
      <c r="D319" s="657">
        <v>15000</v>
      </c>
    </row>
    <row r="320" spans="1:4" ht="44.4" thickTop="1" thickBot="1">
      <c r="A320" s="200" t="s">
        <v>724</v>
      </c>
      <c r="B320" s="200" t="s">
        <v>92</v>
      </c>
      <c r="C320" s="205" t="s">
        <v>725</v>
      </c>
      <c r="D320" s="657">
        <v>263000</v>
      </c>
    </row>
    <row r="321" spans="1:4" ht="44.4" thickTop="1" thickBot="1">
      <c r="A321" s="200" t="s">
        <v>726</v>
      </c>
      <c r="B321" s="200" t="s">
        <v>92</v>
      </c>
      <c r="C321" s="205" t="s">
        <v>727</v>
      </c>
      <c r="D321" s="657">
        <v>295000</v>
      </c>
    </row>
    <row r="322" spans="1:4" ht="44.4" thickTop="1" thickBot="1">
      <c r="A322" s="200" t="s">
        <v>722</v>
      </c>
      <c r="B322" s="200" t="s">
        <v>92</v>
      </c>
      <c r="C322" s="205" t="s">
        <v>723</v>
      </c>
      <c r="D322" s="657">
        <v>160000</v>
      </c>
    </row>
    <row r="323" spans="1:4" ht="58.8" thickTop="1" thickBot="1">
      <c r="A323" s="200" t="s">
        <v>720</v>
      </c>
      <c r="B323" s="200" t="s">
        <v>92</v>
      </c>
      <c r="C323" s="205" t="s">
        <v>721</v>
      </c>
      <c r="D323" s="657">
        <v>225000</v>
      </c>
    </row>
    <row r="324" spans="1:4" ht="15.6" thickTop="1" thickBot="1">
      <c r="A324" s="200" t="s">
        <v>728</v>
      </c>
      <c r="B324" s="200" t="s">
        <v>92</v>
      </c>
      <c r="C324" s="205" t="s">
        <v>729</v>
      </c>
      <c r="D324" s="657">
        <v>262000</v>
      </c>
    </row>
    <row r="325" spans="1:4" ht="15.6" thickTop="1" thickBot="1">
      <c r="A325" s="200" t="s">
        <v>732</v>
      </c>
      <c r="B325" s="200" t="s">
        <v>92</v>
      </c>
      <c r="C325" s="205" t="s">
        <v>733</v>
      </c>
      <c r="D325" s="657">
        <v>13000</v>
      </c>
    </row>
    <row r="326" spans="1:4" ht="30" thickTop="1" thickBot="1">
      <c r="A326" s="200" t="s">
        <v>718</v>
      </c>
      <c r="B326" s="200" t="s">
        <v>92</v>
      </c>
      <c r="C326" s="205" t="s">
        <v>719</v>
      </c>
      <c r="D326" s="657">
        <v>24000</v>
      </c>
    </row>
    <row r="327" spans="1:4" ht="30" thickTop="1" thickBot="1">
      <c r="A327" s="200" t="s">
        <v>730</v>
      </c>
      <c r="B327" s="200" t="s">
        <v>92</v>
      </c>
      <c r="C327" s="205" t="s">
        <v>731</v>
      </c>
      <c r="D327" s="657">
        <v>28000</v>
      </c>
    </row>
    <row r="328" spans="1:4" ht="30" thickTop="1" thickBot="1">
      <c r="A328" s="200" t="s">
        <v>734</v>
      </c>
      <c r="B328" s="200" t="s">
        <v>92</v>
      </c>
      <c r="C328" s="205" t="s">
        <v>735</v>
      </c>
      <c r="D328" s="657">
        <v>80602</v>
      </c>
    </row>
    <row r="329" spans="1:4" ht="15.6" thickTop="1" thickBot="1">
      <c r="A329" s="200" t="s">
        <v>736</v>
      </c>
      <c r="B329" s="200" t="s">
        <v>92</v>
      </c>
      <c r="C329" s="205" t="s">
        <v>737</v>
      </c>
      <c r="D329" s="657">
        <v>6500</v>
      </c>
    </row>
    <row r="330" spans="1:4" ht="30" thickTop="1" thickBot="1">
      <c r="A330" s="200" t="s">
        <v>738</v>
      </c>
      <c r="B330" s="200" t="s">
        <v>92</v>
      </c>
      <c r="C330" s="205" t="s">
        <v>739</v>
      </c>
      <c r="D330" s="657">
        <v>62000</v>
      </c>
    </row>
    <row r="331" spans="1:4" ht="30" thickTop="1" thickBot="1">
      <c r="A331" s="200" t="s">
        <v>740</v>
      </c>
      <c r="B331" s="200" t="s">
        <v>92</v>
      </c>
      <c r="C331" s="205" t="s">
        <v>741</v>
      </c>
      <c r="D331" s="657">
        <v>1673</v>
      </c>
    </row>
    <row r="332" spans="1:4" ht="15.6" thickTop="1" thickBot="1">
      <c r="A332" s="200" t="s">
        <v>743</v>
      </c>
      <c r="B332" s="200" t="s">
        <v>388</v>
      </c>
      <c r="C332" s="205" t="s">
        <v>744</v>
      </c>
      <c r="D332" s="657">
        <v>90000</v>
      </c>
    </row>
    <row r="333" spans="1:4" ht="30" thickTop="1" thickBot="1">
      <c r="A333" s="200" t="s">
        <v>742</v>
      </c>
      <c r="B333" s="200" t="s">
        <v>388</v>
      </c>
      <c r="C333" s="205" t="s">
        <v>2017</v>
      </c>
      <c r="D333" s="657">
        <v>150000</v>
      </c>
    </row>
    <row r="334" spans="1:4" ht="15.6" thickTop="1" thickBot="1">
      <c r="A334" s="200" t="s">
        <v>747</v>
      </c>
      <c r="B334" s="200" t="s">
        <v>92</v>
      </c>
      <c r="C334" s="205" t="s">
        <v>2018</v>
      </c>
      <c r="D334" s="657">
        <v>706</v>
      </c>
    </row>
    <row r="335" spans="1:4" ht="15.6" thickTop="1" thickBot="1">
      <c r="A335" s="200" t="s">
        <v>745</v>
      </c>
      <c r="B335" s="200" t="s">
        <v>92</v>
      </c>
      <c r="C335" s="205" t="s">
        <v>746</v>
      </c>
      <c r="D335" s="657">
        <v>1200</v>
      </c>
    </row>
    <row r="336" spans="1:4" ht="15.6" thickTop="1" thickBot="1">
      <c r="A336" s="200" t="s">
        <v>748</v>
      </c>
      <c r="B336" s="200" t="s">
        <v>377</v>
      </c>
      <c r="C336" s="205" t="s">
        <v>749</v>
      </c>
      <c r="D336" s="657">
        <v>6958</v>
      </c>
    </row>
    <row r="337" spans="1:4" ht="15.6" thickTop="1" thickBot="1">
      <c r="A337" s="200" t="s">
        <v>753</v>
      </c>
      <c r="B337" s="200" t="s">
        <v>92</v>
      </c>
      <c r="C337" s="205" t="s">
        <v>754</v>
      </c>
      <c r="D337" s="657">
        <v>359721</v>
      </c>
    </row>
    <row r="338" spans="1:4" ht="15.6" thickTop="1" thickBot="1">
      <c r="A338" s="200" t="s">
        <v>751</v>
      </c>
      <c r="B338" s="200" t="s">
        <v>92</v>
      </c>
      <c r="C338" s="205" t="s">
        <v>752</v>
      </c>
      <c r="D338" s="657">
        <v>60000</v>
      </c>
    </row>
    <row r="339" spans="1:4" ht="30" thickTop="1" thickBot="1">
      <c r="A339" s="200" t="s">
        <v>750</v>
      </c>
      <c r="B339" s="200" t="s">
        <v>144</v>
      </c>
      <c r="C339" s="205" t="s">
        <v>2019</v>
      </c>
      <c r="D339" s="657">
        <v>145000</v>
      </c>
    </row>
    <row r="340" spans="1:4" ht="30" thickTop="1" thickBot="1">
      <c r="A340" s="200" t="s">
        <v>686</v>
      </c>
      <c r="B340" s="200" t="s">
        <v>92</v>
      </c>
      <c r="C340" s="205" t="s">
        <v>2015</v>
      </c>
      <c r="D340" s="657">
        <v>1512620</v>
      </c>
    </row>
    <row r="341" spans="1:4" ht="30" thickTop="1" thickBot="1">
      <c r="A341" s="200" t="s">
        <v>755</v>
      </c>
      <c r="B341" s="200" t="s">
        <v>92</v>
      </c>
      <c r="C341" s="205" t="s">
        <v>756</v>
      </c>
      <c r="D341" s="657">
        <v>2122795</v>
      </c>
    </row>
    <row r="342" spans="1:4" ht="30" thickTop="1" thickBot="1">
      <c r="A342" s="200" t="s">
        <v>687</v>
      </c>
      <c r="B342" s="200" t="s">
        <v>92</v>
      </c>
      <c r="C342" s="205" t="s">
        <v>2016</v>
      </c>
      <c r="D342" s="657">
        <v>1260812</v>
      </c>
    </row>
    <row r="343" spans="1:4" ht="30" thickTop="1" thickBot="1">
      <c r="A343" s="200" t="s">
        <v>757</v>
      </c>
      <c r="B343" s="200" t="s">
        <v>92</v>
      </c>
      <c r="C343" s="205" t="s">
        <v>758</v>
      </c>
      <c r="D343" s="657">
        <v>918720</v>
      </c>
    </row>
    <row r="344" spans="1:4" ht="30" thickTop="1" thickBot="1">
      <c r="A344" s="200" t="s">
        <v>802</v>
      </c>
      <c r="B344" s="200" t="s">
        <v>388</v>
      </c>
      <c r="C344" s="205" t="s">
        <v>803</v>
      </c>
      <c r="D344" s="657">
        <v>43000</v>
      </c>
    </row>
    <row r="345" spans="1:4" ht="30" thickTop="1" thickBot="1">
      <c r="A345" s="200" t="s">
        <v>759</v>
      </c>
      <c r="B345" s="200" t="s">
        <v>377</v>
      </c>
      <c r="C345" s="205" t="s">
        <v>760</v>
      </c>
      <c r="D345" s="657">
        <v>73349</v>
      </c>
    </row>
    <row r="346" spans="1:4" ht="30" thickTop="1" thickBot="1">
      <c r="A346" s="200" t="s">
        <v>761</v>
      </c>
      <c r="B346" s="200" t="s">
        <v>144</v>
      </c>
      <c r="C346" s="205" t="s">
        <v>762</v>
      </c>
      <c r="D346" s="657">
        <v>20000</v>
      </c>
    </row>
    <row r="347" spans="1:4" ht="30" thickTop="1" thickBot="1">
      <c r="A347" s="200" t="s">
        <v>768</v>
      </c>
      <c r="B347" s="200" t="s">
        <v>92</v>
      </c>
      <c r="C347" s="205" t="s">
        <v>2023</v>
      </c>
      <c r="D347" s="657">
        <v>88015</v>
      </c>
    </row>
    <row r="348" spans="1:4" ht="15.6" thickTop="1" thickBot="1">
      <c r="A348" s="200" t="s">
        <v>773</v>
      </c>
      <c r="B348" s="200" t="s">
        <v>144</v>
      </c>
      <c r="C348" s="205" t="s">
        <v>2024</v>
      </c>
      <c r="D348" s="657">
        <v>13274</v>
      </c>
    </row>
    <row r="349" spans="1:4" ht="30" thickTop="1" thickBot="1">
      <c r="A349" s="200" t="s">
        <v>763</v>
      </c>
      <c r="B349" s="200" t="s">
        <v>144</v>
      </c>
      <c r="C349" s="205" t="s">
        <v>764</v>
      </c>
      <c r="D349" s="657">
        <v>56952</v>
      </c>
    </row>
    <row r="350" spans="1:4" ht="30" thickTop="1" thickBot="1">
      <c r="A350" s="200" t="s">
        <v>765</v>
      </c>
      <c r="B350" s="200" t="s">
        <v>144</v>
      </c>
      <c r="C350" s="205" t="s">
        <v>2020</v>
      </c>
      <c r="D350" s="657">
        <v>24344</v>
      </c>
    </row>
    <row r="351" spans="1:4" ht="15.6" thickTop="1" thickBot="1">
      <c r="A351" s="200" t="s">
        <v>801</v>
      </c>
      <c r="B351" s="200" t="s">
        <v>144</v>
      </c>
      <c r="C351" s="205" t="s">
        <v>2026</v>
      </c>
      <c r="D351" s="657">
        <v>137129</v>
      </c>
    </row>
    <row r="352" spans="1:4" ht="15.6" thickTop="1" thickBot="1">
      <c r="A352" s="200" t="s">
        <v>769</v>
      </c>
      <c r="B352" s="200" t="s">
        <v>144</v>
      </c>
      <c r="C352" s="205" t="s">
        <v>770</v>
      </c>
      <c r="D352" s="657">
        <v>360678</v>
      </c>
    </row>
    <row r="353" spans="1:4" ht="15.6" thickTop="1" thickBot="1">
      <c r="A353" s="200" t="s">
        <v>771</v>
      </c>
      <c r="B353" s="200" t="s">
        <v>144</v>
      </c>
      <c r="C353" s="205" t="s">
        <v>772</v>
      </c>
      <c r="D353" s="657">
        <v>1320000</v>
      </c>
    </row>
    <row r="354" spans="1:4" ht="30" thickTop="1" thickBot="1">
      <c r="A354" s="200" t="s">
        <v>767</v>
      </c>
      <c r="B354" s="200" t="s">
        <v>144</v>
      </c>
      <c r="C354" s="205" t="s">
        <v>2022</v>
      </c>
      <c r="D354" s="657">
        <v>3714</v>
      </c>
    </row>
    <row r="355" spans="1:4" ht="15.6" thickTop="1" thickBot="1">
      <c r="A355" s="200" t="s">
        <v>766</v>
      </c>
      <c r="B355" s="200" t="s">
        <v>144</v>
      </c>
      <c r="C355" s="205" t="s">
        <v>2021</v>
      </c>
      <c r="D355" s="657">
        <v>4085</v>
      </c>
    </row>
    <row r="356" spans="1:4" ht="15.6" thickTop="1" thickBot="1">
      <c r="A356" s="200" t="s">
        <v>778</v>
      </c>
      <c r="B356" s="200" t="s">
        <v>144</v>
      </c>
      <c r="C356" s="205" t="s">
        <v>779</v>
      </c>
      <c r="D356" s="657">
        <v>35702</v>
      </c>
    </row>
    <row r="357" spans="1:4" ht="30" thickTop="1" thickBot="1">
      <c r="A357" s="200" t="s">
        <v>774</v>
      </c>
      <c r="B357" s="200" t="s">
        <v>144</v>
      </c>
      <c r="C357" s="205" t="s">
        <v>775</v>
      </c>
      <c r="D357" s="657">
        <v>185000</v>
      </c>
    </row>
    <row r="358" spans="1:4" ht="30" thickTop="1" thickBot="1">
      <c r="A358" s="200" t="s">
        <v>776</v>
      </c>
      <c r="B358" s="200" t="s">
        <v>144</v>
      </c>
      <c r="C358" s="205" t="s">
        <v>777</v>
      </c>
      <c r="D358" s="657">
        <v>178000</v>
      </c>
    </row>
    <row r="359" spans="1:4" ht="15.6" thickTop="1" thickBot="1">
      <c r="A359" s="200" t="s">
        <v>780</v>
      </c>
      <c r="B359" s="200" t="s">
        <v>144</v>
      </c>
      <c r="C359" s="205" t="s">
        <v>781</v>
      </c>
      <c r="D359" s="657">
        <v>130000</v>
      </c>
    </row>
    <row r="360" spans="1:4" ht="15.6" thickTop="1" thickBot="1">
      <c r="A360" s="200" t="s">
        <v>782</v>
      </c>
      <c r="B360" s="200" t="s">
        <v>144</v>
      </c>
      <c r="C360" s="205" t="s">
        <v>783</v>
      </c>
      <c r="D360" s="657">
        <v>140000</v>
      </c>
    </row>
    <row r="361" spans="1:4" ht="15.6" thickTop="1" thickBot="1">
      <c r="A361" s="200" t="s">
        <v>784</v>
      </c>
      <c r="B361" s="200" t="s">
        <v>144</v>
      </c>
      <c r="C361" s="205" t="s">
        <v>785</v>
      </c>
      <c r="D361" s="657">
        <v>150000</v>
      </c>
    </row>
    <row r="362" spans="1:4" ht="15.6" thickTop="1" thickBot="1">
      <c r="A362" s="200" t="s">
        <v>786</v>
      </c>
      <c r="B362" s="200" t="s">
        <v>144</v>
      </c>
      <c r="C362" s="205" t="s">
        <v>787</v>
      </c>
      <c r="D362" s="657">
        <v>165000</v>
      </c>
    </row>
    <row r="363" spans="1:4" ht="30" thickTop="1" thickBot="1">
      <c r="A363" s="200" t="s">
        <v>788</v>
      </c>
      <c r="B363" s="200" t="s">
        <v>144</v>
      </c>
      <c r="C363" s="205" t="s">
        <v>789</v>
      </c>
      <c r="D363" s="657">
        <v>180120</v>
      </c>
    </row>
    <row r="364" spans="1:4" ht="30" thickTop="1" thickBot="1">
      <c r="A364" s="200" t="s">
        <v>804</v>
      </c>
      <c r="B364" s="200" t="s">
        <v>144</v>
      </c>
      <c r="C364" s="205" t="s">
        <v>805</v>
      </c>
      <c r="D364" s="657">
        <v>140047</v>
      </c>
    </row>
    <row r="365" spans="1:4" ht="15.6" thickTop="1" thickBot="1">
      <c r="A365" s="200" t="s">
        <v>790</v>
      </c>
      <c r="B365" s="200" t="s">
        <v>144</v>
      </c>
      <c r="C365" s="205" t="s">
        <v>791</v>
      </c>
      <c r="D365" s="657">
        <v>79097</v>
      </c>
    </row>
    <row r="366" spans="1:4" ht="15.6" thickTop="1" thickBot="1">
      <c r="A366" s="200" t="s">
        <v>792</v>
      </c>
      <c r="B366" s="200" t="s">
        <v>144</v>
      </c>
      <c r="C366" s="205" t="s">
        <v>2025</v>
      </c>
      <c r="D366" s="657">
        <v>60362</v>
      </c>
    </row>
    <row r="367" spans="1:4" ht="30" thickTop="1" thickBot="1">
      <c r="A367" s="200" t="s">
        <v>793</v>
      </c>
      <c r="B367" s="200" t="s">
        <v>92</v>
      </c>
      <c r="C367" s="205" t="s">
        <v>794</v>
      </c>
      <c r="D367" s="657">
        <v>11948</v>
      </c>
    </row>
    <row r="368" spans="1:4" ht="15.6" thickTop="1" thickBot="1">
      <c r="A368" s="200" t="s">
        <v>797</v>
      </c>
      <c r="B368" s="200" t="s">
        <v>92</v>
      </c>
      <c r="C368" s="205" t="s">
        <v>798</v>
      </c>
      <c r="D368" s="657">
        <v>2300</v>
      </c>
    </row>
    <row r="369" spans="1:9" ht="30" thickTop="1" thickBot="1">
      <c r="A369" s="200" t="s">
        <v>795</v>
      </c>
      <c r="B369" s="200" t="s">
        <v>92</v>
      </c>
      <c r="C369" s="205" t="s">
        <v>796</v>
      </c>
      <c r="D369" s="657">
        <v>1000</v>
      </c>
    </row>
    <row r="370" spans="1:9" ht="15.6" thickTop="1" thickBot="1">
      <c r="A370" s="200" t="s">
        <v>799</v>
      </c>
      <c r="B370" s="200" t="s">
        <v>92</v>
      </c>
      <c r="C370" s="205" t="s">
        <v>800</v>
      </c>
      <c r="D370" s="657">
        <v>39638</v>
      </c>
    </row>
    <row r="371" spans="1:9" ht="15.6" thickTop="1" thickBot="1">
      <c r="A371" s="200" t="s">
        <v>808</v>
      </c>
      <c r="B371" s="200" t="s">
        <v>92</v>
      </c>
      <c r="C371" s="205" t="s">
        <v>2027</v>
      </c>
      <c r="D371" s="657">
        <v>28142</v>
      </c>
    </row>
    <row r="372" spans="1:9" ht="15.6" thickTop="1" thickBot="1">
      <c r="A372" s="200" t="s">
        <v>806</v>
      </c>
      <c r="B372" s="200" t="s">
        <v>377</v>
      </c>
      <c r="C372" s="205" t="s">
        <v>807</v>
      </c>
      <c r="D372" s="657">
        <v>3852</v>
      </c>
    </row>
    <row r="373" spans="1:9" ht="15.6" thickTop="1" thickBot="1">
      <c r="A373" s="200"/>
      <c r="B373" s="200"/>
      <c r="C373" s="205"/>
      <c r="D373" s="201"/>
    </row>
    <row r="374" spans="1:9" ht="15" thickTop="1"/>
    <row r="381" spans="1:9">
      <c r="E381" s="224"/>
      <c r="F381" s="224"/>
      <c r="G381" s="224"/>
      <c r="H381" s="224"/>
      <c r="I381" s="224"/>
    </row>
    <row r="382" spans="1:9">
      <c r="E382" s="224"/>
      <c r="F382" s="224"/>
      <c r="G382" s="224"/>
      <c r="H382" s="224"/>
      <c r="I382" s="224"/>
    </row>
    <row r="383" spans="1:9">
      <c r="E383" s="224"/>
      <c r="F383" s="224"/>
      <c r="G383" s="224"/>
      <c r="H383" s="224"/>
      <c r="I383" s="224"/>
    </row>
    <row r="384" spans="1:9">
      <c r="E384" s="224"/>
      <c r="F384" s="224"/>
      <c r="G384" s="224"/>
      <c r="H384" s="224"/>
      <c r="I384" s="224"/>
    </row>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9"/>
  <sheetViews>
    <sheetView tabSelected="1" zoomScale="69" zoomScaleNormal="69" workbookViewId="0">
      <pane xSplit="4" ySplit="4" topLeftCell="E29" activePane="bottomRight" state="frozen"/>
      <selection activeCell="D20" sqref="D20"/>
      <selection pane="topRight" activeCell="D20" sqref="D20"/>
      <selection pane="bottomLeft" activeCell="D20" sqref="D20"/>
      <selection pane="bottomRight" activeCell="H32" sqref="H32"/>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5" ht="99.75" customHeight="1" thickTop="1" thickBot="1">
      <c r="A1" s="684" t="s">
        <v>1934</v>
      </c>
      <c r="B1" s="685"/>
      <c r="C1" s="685"/>
      <c r="D1" s="686"/>
    </row>
    <row r="2" spans="1:5" ht="15.6" thickTop="1" thickBot="1">
      <c r="A2" s="683" t="s">
        <v>1493</v>
      </c>
      <c r="B2" s="683"/>
      <c r="C2" s="683"/>
      <c r="D2" s="683"/>
    </row>
    <row r="3" spans="1:5" ht="15.6" thickTop="1" thickBot="1">
      <c r="A3" s="687"/>
      <c r="B3" s="687"/>
      <c r="C3" s="687"/>
      <c r="D3" s="687"/>
    </row>
    <row r="4" spans="1:5" ht="15.6" thickTop="1" thickBot="1">
      <c r="A4" s="688"/>
      <c r="B4" s="688"/>
      <c r="C4" s="688"/>
      <c r="D4" s="688"/>
    </row>
    <row r="5" spans="1:5" ht="30" customHeight="1" thickTop="1" thickBot="1">
      <c r="A5" s="207"/>
      <c r="B5" s="106"/>
      <c r="C5" s="107"/>
      <c r="D5" s="195"/>
    </row>
    <row r="6" spans="1:5" ht="30" customHeight="1" thickTop="1" thickBot="1">
      <c r="A6" s="208" t="s">
        <v>1350</v>
      </c>
      <c r="B6" s="106" t="s">
        <v>339</v>
      </c>
      <c r="C6" s="108" t="s">
        <v>2132</v>
      </c>
      <c r="D6" s="658">
        <v>1343</v>
      </c>
    </row>
    <row r="7" spans="1:5" ht="30" customHeight="1" thickTop="1" thickBot="1">
      <c r="A7" s="208" t="s">
        <v>1436</v>
      </c>
      <c r="B7" s="106" t="s">
        <v>339</v>
      </c>
      <c r="C7" s="108" t="s">
        <v>2131</v>
      </c>
      <c r="D7" s="658">
        <v>1343</v>
      </c>
      <c r="E7" s="109"/>
    </row>
    <row r="8" spans="1:5" ht="30" customHeight="1" thickTop="1" thickBot="1">
      <c r="A8" s="208" t="s">
        <v>1448</v>
      </c>
      <c r="B8" s="106" t="s">
        <v>339</v>
      </c>
      <c r="C8" s="108" t="s">
        <v>2133</v>
      </c>
      <c r="D8" s="658">
        <v>1343</v>
      </c>
    </row>
    <row r="9" spans="1:5" ht="30" customHeight="1" thickTop="1" thickBot="1">
      <c r="A9" s="208" t="s">
        <v>1309</v>
      </c>
      <c r="B9" s="106" t="s">
        <v>1307</v>
      </c>
      <c r="C9" s="108" t="s">
        <v>1310</v>
      </c>
      <c r="D9" s="658">
        <v>1343</v>
      </c>
    </row>
    <row r="10" spans="1:5" ht="30" customHeight="1" thickTop="1" thickBot="1">
      <c r="A10" s="208" t="s">
        <v>1472</v>
      </c>
      <c r="B10" s="106" t="s">
        <v>339</v>
      </c>
      <c r="C10" s="108" t="s">
        <v>1473</v>
      </c>
      <c r="D10" s="658">
        <v>1343</v>
      </c>
    </row>
    <row r="11" spans="1:5" ht="30" customHeight="1" thickTop="1" thickBot="1">
      <c r="A11" s="208" t="s">
        <v>1413</v>
      </c>
      <c r="B11" s="106" t="s">
        <v>339</v>
      </c>
      <c r="C11" s="108" t="s">
        <v>1414</v>
      </c>
      <c r="D11" s="658">
        <v>1343</v>
      </c>
    </row>
    <row r="12" spans="1:5" ht="30" customHeight="1" thickTop="1" thickBot="1">
      <c r="A12" s="208" t="s">
        <v>1415</v>
      </c>
      <c r="B12" s="106" t="s">
        <v>339</v>
      </c>
      <c r="C12" s="108" t="s">
        <v>1416</v>
      </c>
      <c r="D12" s="658">
        <v>1343</v>
      </c>
    </row>
    <row r="13" spans="1:5" ht="30" customHeight="1" thickTop="1" thickBot="1">
      <c r="A13" s="208" t="s">
        <v>1417</v>
      </c>
      <c r="B13" s="106" t="s">
        <v>339</v>
      </c>
      <c r="C13" s="108" t="s">
        <v>1418</v>
      </c>
      <c r="D13" s="658">
        <v>1343</v>
      </c>
    </row>
    <row r="14" spans="1:5" ht="30" customHeight="1" thickTop="1" thickBot="1">
      <c r="A14" s="208" t="s">
        <v>1419</v>
      </c>
      <c r="B14" s="106" t="s">
        <v>339</v>
      </c>
      <c r="C14" s="108" t="s">
        <v>1420</v>
      </c>
      <c r="D14" s="658">
        <v>1343</v>
      </c>
    </row>
    <row r="15" spans="1:5" ht="30" customHeight="1" thickTop="1" thickBot="1">
      <c r="A15" s="208" t="s">
        <v>1401</v>
      </c>
      <c r="B15" s="106" t="s">
        <v>339</v>
      </c>
      <c r="C15" s="108" t="s">
        <v>1944</v>
      </c>
      <c r="D15" s="658">
        <v>1343</v>
      </c>
    </row>
    <row r="16" spans="1:5" ht="30" customHeight="1" thickTop="1" thickBot="1">
      <c r="A16" s="208" t="s">
        <v>1311</v>
      </c>
      <c r="B16" s="106" t="s">
        <v>339</v>
      </c>
      <c r="C16" s="108" t="s">
        <v>1312</v>
      </c>
      <c r="D16" s="658">
        <v>1343</v>
      </c>
    </row>
    <row r="17" spans="1:4" ht="30" customHeight="1" thickTop="1" thickBot="1">
      <c r="A17" s="208" t="s">
        <v>1313</v>
      </c>
      <c r="B17" s="106" t="s">
        <v>339</v>
      </c>
      <c r="C17" s="108" t="s">
        <v>1314</v>
      </c>
      <c r="D17" s="658">
        <v>1343</v>
      </c>
    </row>
    <row r="18" spans="1:4" ht="30" customHeight="1" thickTop="1" thickBot="1">
      <c r="A18" s="208" t="s">
        <v>1315</v>
      </c>
      <c r="B18" s="106" t="s">
        <v>339</v>
      </c>
      <c r="C18" s="108" t="s">
        <v>1316</v>
      </c>
      <c r="D18" s="658">
        <v>1343</v>
      </c>
    </row>
    <row r="19" spans="1:4" ht="30" customHeight="1" thickTop="1" thickBot="1">
      <c r="A19" s="208" t="s">
        <v>1319</v>
      </c>
      <c r="B19" s="106" t="s">
        <v>339</v>
      </c>
      <c r="C19" s="108" t="s">
        <v>1320</v>
      </c>
      <c r="D19" s="658">
        <v>1343</v>
      </c>
    </row>
    <row r="20" spans="1:4" ht="30" customHeight="1" thickTop="1" thickBot="1">
      <c r="A20" s="208" t="s">
        <v>1491</v>
      </c>
      <c r="B20" s="106" t="s">
        <v>339</v>
      </c>
      <c r="C20" s="108" t="s">
        <v>1953</v>
      </c>
      <c r="D20" s="658">
        <v>1343</v>
      </c>
    </row>
    <row r="21" spans="1:4" ht="30" customHeight="1" thickTop="1" thickBot="1">
      <c r="A21" s="208" t="s">
        <v>1323</v>
      </c>
      <c r="B21" s="106" t="s">
        <v>339</v>
      </c>
      <c r="C21" s="108" t="s">
        <v>1324</v>
      </c>
      <c r="D21" s="658">
        <v>1343</v>
      </c>
    </row>
    <row r="22" spans="1:4" ht="30" customHeight="1" thickTop="1" thickBot="1">
      <c r="A22" s="208" t="s">
        <v>1474</v>
      </c>
      <c r="B22" s="106" t="s">
        <v>339</v>
      </c>
      <c r="C22" s="108" t="s">
        <v>1475</v>
      </c>
      <c r="D22" s="658">
        <v>1343</v>
      </c>
    </row>
    <row r="23" spans="1:4" ht="30" customHeight="1" thickTop="1" thickBot="1">
      <c r="A23" s="208" t="s">
        <v>1331</v>
      </c>
      <c r="B23" s="106" t="s">
        <v>339</v>
      </c>
      <c r="C23" s="108" t="s">
        <v>1332</v>
      </c>
      <c r="D23" s="658">
        <v>1343</v>
      </c>
    </row>
    <row r="24" spans="1:4" ht="30" customHeight="1" thickTop="1" thickBot="1">
      <c r="A24" s="208" t="s">
        <v>1353</v>
      </c>
      <c r="B24" s="106" t="s">
        <v>339</v>
      </c>
      <c r="C24" s="108" t="s">
        <v>1354</v>
      </c>
      <c r="D24" s="658">
        <v>1343</v>
      </c>
    </row>
    <row r="25" spans="1:4" ht="30" customHeight="1" thickTop="1" thickBot="1">
      <c r="A25" s="208" t="s">
        <v>1325</v>
      </c>
      <c r="B25" s="106" t="s">
        <v>339</v>
      </c>
      <c r="C25" s="108" t="s">
        <v>1326</v>
      </c>
      <c r="D25" s="658">
        <v>1343</v>
      </c>
    </row>
    <row r="26" spans="1:4" ht="30" customHeight="1" thickTop="1" thickBot="1">
      <c r="A26" s="208" t="s">
        <v>1330</v>
      </c>
      <c r="B26" s="106" t="s">
        <v>339</v>
      </c>
      <c r="C26" s="108" t="s">
        <v>1326</v>
      </c>
      <c r="D26" s="658">
        <v>1343</v>
      </c>
    </row>
    <row r="27" spans="1:4" ht="30" customHeight="1" thickTop="1" thickBot="1">
      <c r="A27" s="208" t="s">
        <v>1387</v>
      </c>
      <c r="B27" s="106" t="s">
        <v>339</v>
      </c>
      <c r="C27" s="108" t="s">
        <v>1388</v>
      </c>
      <c r="D27" s="658">
        <v>1343</v>
      </c>
    </row>
    <row r="28" spans="1:4" ht="30" customHeight="1" thickTop="1" thickBot="1">
      <c r="A28" s="208" t="s">
        <v>1333</v>
      </c>
      <c r="B28" s="106" t="s">
        <v>339</v>
      </c>
      <c r="C28" s="108" t="s">
        <v>1334</v>
      </c>
      <c r="D28" s="658">
        <v>1343</v>
      </c>
    </row>
    <row r="29" spans="1:4" ht="30" customHeight="1" thickTop="1" thickBot="1">
      <c r="A29" s="208" t="s">
        <v>1338</v>
      </c>
      <c r="B29" s="106" t="s">
        <v>339</v>
      </c>
      <c r="C29" s="108" t="s">
        <v>1339</v>
      </c>
      <c r="D29" s="658">
        <v>1343</v>
      </c>
    </row>
    <row r="30" spans="1:4" ht="30" customHeight="1" thickTop="1" thickBot="1">
      <c r="A30" s="208" t="s">
        <v>1336</v>
      </c>
      <c r="B30" s="106" t="s">
        <v>339</v>
      </c>
      <c r="C30" s="108" t="s">
        <v>1337</v>
      </c>
      <c r="D30" s="658">
        <v>1343</v>
      </c>
    </row>
    <row r="31" spans="1:4" ht="30" customHeight="1" thickTop="1" thickBot="1">
      <c r="A31" s="208" t="s">
        <v>1351</v>
      </c>
      <c r="B31" s="106" t="s">
        <v>339</v>
      </c>
      <c r="C31" s="108" t="s">
        <v>1352</v>
      </c>
      <c r="D31" s="658">
        <v>1343</v>
      </c>
    </row>
    <row r="32" spans="1:4" ht="30" customHeight="1" thickTop="1" thickBot="1">
      <c r="A32" s="208" t="s">
        <v>1340</v>
      </c>
      <c r="B32" s="106" t="s">
        <v>339</v>
      </c>
      <c r="C32" s="108" t="s">
        <v>1341</v>
      </c>
      <c r="D32" s="658">
        <v>1343</v>
      </c>
    </row>
    <row r="33" spans="1:4" ht="30" customHeight="1" thickTop="1" thickBot="1">
      <c r="A33" s="208" t="s">
        <v>1356</v>
      </c>
      <c r="B33" s="106" t="s">
        <v>339</v>
      </c>
      <c r="C33" s="108" t="s">
        <v>1341</v>
      </c>
      <c r="D33" s="658">
        <v>1343</v>
      </c>
    </row>
    <row r="34" spans="1:4" ht="30" customHeight="1" thickTop="1" thickBot="1">
      <c r="A34" s="208" t="s">
        <v>1357</v>
      </c>
      <c r="B34" s="106" t="s">
        <v>339</v>
      </c>
      <c r="C34" s="108" t="s">
        <v>1358</v>
      </c>
      <c r="D34" s="658">
        <v>1343</v>
      </c>
    </row>
    <row r="35" spans="1:4" ht="30" customHeight="1" thickTop="1" thickBot="1">
      <c r="A35" s="208" t="s">
        <v>1407</v>
      </c>
      <c r="B35" s="106" t="s">
        <v>339</v>
      </c>
      <c r="C35" s="108" t="s">
        <v>1948</v>
      </c>
      <c r="D35" s="658">
        <v>1343</v>
      </c>
    </row>
    <row r="36" spans="1:4" ht="30" customHeight="1" thickTop="1" thickBot="1">
      <c r="A36" s="208" t="s">
        <v>1488</v>
      </c>
      <c r="B36" s="106" t="s">
        <v>339</v>
      </c>
      <c r="C36" s="108" t="s">
        <v>1489</v>
      </c>
      <c r="D36" s="658">
        <v>1343</v>
      </c>
    </row>
    <row r="37" spans="1:4" ht="30" customHeight="1" thickTop="1" thickBot="1">
      <c r="A37" s="208" t="s">
        <v>1469</v>
      </c>
      <c r="B37" s="106" t="s">
        <v>339</v>
      </c>
      <c r="C37" s="108" t="s">
        <v>1470</v>
      </c>
      <c r="D37" s="658">
        <v>1343</v>
      </c>
    </row>
    <row r="38" spans="1:4" ht="30" customHeight="1" thickTop="1" thickBot="1">
      <c r="A38" s="208" t="s">
        <v>1348</v>
      </c>
      <c r="B38" s="106" t="s">
        <v>339</v>
      </c>
      <c r="C38" s="108" t="s">
        <v>1349</v>
      </c>
      <c r="D38" s="658">
        <v>1343</v>
      </c>
    </row>
    <row r="39" spans="1:4" ht="30" customHeight="1" thickTop="1" thickBot="1">
      <c r="A39" s="208" t="s">
        <v>1305</v>
      </c>
      <c r="B39" s="106" t="s">
        <v>1307</v>
      </c>
      <c r="C39" s="108" t="s">
        <v>1364</v>
      </c>
      <c r="D39" s="658">
        <v>1343</v>
      </c>
    </row>
    <row r="40" spans="1:4" ht="30" customHeight="1" thickTop="1" thickBot="1">
      <c r="A40" s="208" t="s">
        <v>1345</v>
      </c>
      <c r="B40" s="106" t="s">
        <v>339</v>
      </c>
      <c r="C40" s="108" t="s">
        <v>1346</v>
      </c>
      <c r="D40" s="658">
        <v>1343</v>
      </c>
    </row>
    <row r="41" spans="1:4" ht="30" customHeight="1" thickTop="1" thickBot="1">
      <c r="A41" s="208" t="s">
        <v>1343</v>
      </c>
      <c r="B41" s="106" t="s">
        <v>339</v>
      </c>
      <c r="C41" s="108" t="s">
        <v>1344</v>
      </c>
      <c r="D41" s="658">
        <v>1343</v>
      </c>
    </row>
    <row r="42" spans="1:4" ht="30" customHeight="1" thickTop="1" thickBot="1">
      <c r="A42" s="208" t="s">
        <v>1476</v>
      </c>
      <c r="B42" s="106" t="s">
        <v>339</v>
      </c>
      <c r="C42" s="108" t="s">
        <v>1344</v>
      </c>
      <c r="D42" s="658">
        <v>1343</v>
      </c>
    </row>
    <row r="43" spans="1:4" ht="30" customHeight="1" thickTop="1" thickBot="1">
      <c r="A43" s="208" t="s">
        <v>1317</v>
      </c>
      <c r="B43" s="106" t="s">
        <v>339</v>
      </c>
      <c r="C43" s="108" t="s">
        <v>1318</v>
      </c>
      <c r="D43" s="658">
        <v>1343</v>
      </c>
    </row>
    <row r="44" spans="1:4" ht="30" customHeight="1" thickTop="1" thickBot="1">
      <c r="A44" s="208" t="s">
        <v>1471</v>
      </c>
      <c r="B44" s="106" t="s">
        <v>339</v>
      </c>
      <c r="C44" s="108" t="s">
        <v>1318</v>
      </c>
      <c r="D44" s="658">
        <v>1343</v>
      </c>
    </row>
    <row r="45" spans="1:4" ht="30" customHeight="1" thickTop="1" thickBot="1">
      <c r="A45" s="208" t="s">
        <v>1362</v>
      </c>
      <c r="B45" s="106" t="s">
        <v>339</v>
      </c>
      <c r="C45" s="108" t="s">
        <v>1363</v>
      </c>
      <c r="D45" s="658">
        <v>1343</v>
      </c>
    </row>
    <row r="46" spans="1:4" ht="30" customHeight="1" thickTop="1" thickBot="1">
      <c r="A46" s="208" t="s">
        <v>1371</v>
      </c>
      <c r="B46" s="106" t="s">
        <v>339</v>
      </c>
      <c r="C46" s="108" t="s">
        <v>1372</v>
      </c>
      <c r="D46" s="658">
        <v>1343</v>
      </c>
    </row>
    <row r="47" spans="1:4" ht="30" customHeight="1" thickTop="1" thickBot="1">
      <c r="A47" s="208" t="s">
        <v>1375</v>
      </c>
      <c r="B47" s="106" t="s">
        <v>339</v>
      </c>
      <c r="C47" s="108" t="s">
        <v>1376</v>
      </c>
      <c r="D47" s="658">
        <v>1343</v>
      </c>
    </row>
    <row r="48" spans="1:4" ht="30" customHeight="1" thickTop="1" thickBot="1">
      <c r="A48" s="208" t="s">
        <v>1367</v>
      </c>
      <c r="B48" s="106" t="s">
        <v>1307</v>
      </c>
      <c r="C48" s="108" t="s">
        <v>1368</v>
      </c>
      <c r="D48" s="658">
        <v>1343</v>
      </c>
    </row>
    <row r="49" spans="1:4" ht="30" customHeight="1" thickTop="1" thickBot="1">
      <c r="A49" s="208" t="s">
        <v>1365</v>
      </c>
      <c r="B49" s="106" t="s">
        <v>339</v>
      </c>
      <c r="C49" s="108" t="s">
        <v>1366</v>
      </c>
      <c r="D49" s="658">
        <v>1343</v>
      </c>
    </row>
    <row r="50" spans="1:4" ht="30" customHeight="1" thickTop="1" thickBot="1">
      <c r="A50" s="208" t="s">
        <v>1369</v>
      </c>
      <c r="B50" s="106" t="s">
        <v>339</v>
      </c>
      <c r="C50" s="108" t="s">
        <v>1370</v>
      </c>
      <c r="D50" s="658">
        <v>1343</v>
      </c>
    </row>
    <row r="51" spans="1:4" ht="30" customHeight="1" thickTop="1" thickBot="1">
      <c r="A51" s="208" t="s">
        <v>1398</v>
      </c>
      <c r="B51" s="106" t="s">
        <v>1390</v>
      </c>
      <c r="C51" s="108" t="s">
        <v>1399</v>
      </c>
      <c r="D51" s="658">
        <v>1343</v>
      </c>
    </row>
    <row r="52" spans="1:4" ht="30" customHeight="1" thickTop="1" thickBot="1">
      <c r="A52" s="208" t="s">
        <v>1400</v>
      </c>
      <c r="B52" s="106" t="s">
        <v>1390</v>
      </c>
      <c r="C52" s="108" t="s">
        <v>1399</v>
      </c>
      <c r="D52" s="658">
        <v>1343</v>
      </c>
    </row>
    <row r="53" spans="1:4" ht="30" customHeight="1" thickTop="1" thickBot="1">
      <c r="A53" s="208" t="s">
        <v>1373</v>
      </c>
      <c r="B53" s="106" t="s">
        <v>339</v>
      </c>
      <c r="C53" s="108" t="s">
        <v>1374</v>
      </c>
      <c r="D53" s="658">
        <v>1343</v>
      </c>
    </row>
    <row r="54" spans="1:4" ht="30" customHeight="1" thickTop="1" thickBot="1">
      <c r="A54" s="208" t="s">
        <v>1377</v>
      </c>
      <c r="B54" s="106" t="s">
        <v>339</v>
      </c>
      <c r="C54" s="108" t="s">
        <v>1378</v>
      </c>
      <c r="D54" s="658">
        <v>1343</v>
      </c>
    </row>
    <row r="55" spans="1:4" ht="30" customHeight="1" thickTop="1" thickBot="1">
      <c r="A55" s="208" t="s">
        <v>1462</v>
      </c>
      <c r="B55" s="106" t="s">
        <v>339</v>
      </c>
      <c r="C55" s="108" t="s">
        <v>2135</v>
      </c>
      <c r="D55" s="658">
        <v>1343</v>
      </c>
    </row>
    <row r="56" spans="1:4" ht="30" customHeight="1" thickTop="1" thickBot="1">
      <c r="A56" s="208" t="s">
        <v>1463</v>
      </c>
      <c r="B56" s="106" t="s">
        <v>339</v>
      </c>
      <c r="C56" s="108" t="s">
        <v>2136</v>
      </c>
      <c r="D56" s="658">
        <v>1343</v>
      </c>
    </row>
    <row r="57" spans="1:4" ht="30" customHeight="1" thickTop="1" thickBot="1">
      <c r="A57" s="208" t="s">
        <v>1464</v>
      </c>
      <c r="B57" s="106" t="s">
        <v>339</v>
      </c>
      <c r="C57" s="108" t="s">
        <v>2137</v>
      </c>
      <c r="D57" s="658">
        <v>1343</v>
      </c>
    </row>
    <row r="58" spans="1:4" ht="30" customHeight="1" thickTop="1" thickBot="1">
      <c r="A58" s="208" t="s">
        <v>1441</v>
      </c>
      <c r="B58" s="106" t="s">
        <v>339</v>
      </c>
      <c r="C58" s="108" t="s">
        <v>1951</v>
      </c>
      <c r="D58" s="658">
        <v>1343</v>
      </c>
    </row>
    <row r="59" spans="1:4" ht="30" customHeight="1" thickTop="1" thickBot="1">
      <c r="A59" s="208" t="s">
        <v>1379</v>
      </c>
      <c r="B59" s="106" t="s">
        <v>339</v>
      </c>
      <c r="C59" s="108" t="s">
        <v>1380</v>
      </c>
      <c r="D59" s="658">
        <v>1343</v>
      </c>
    </row>
    <row r="60" spans="1:4" ht="30" customHeight="1" thickTop="1" thickBot="1">
      <c r="A60" s="208" t="s">
        <v>1460</v>
      </c>
      <c r="B60" s="106" t="s">
        <v>339</v>
      </c>
      <c r="C60" s="108" t="s">
        <v>1461</v>
      </c>
      <c r="D60" s="658">
        <v>1343</v>
      </c>
    </row>
    <row r="61" spans="1:4" ht="30" customHeight="1" thickTop="1" thickBot="1">
      <c r="A61" s="208" t="s">
        <v>1446</v>
      </c>
      <c r="B61" s="106" t="s">
        <v>339</v>
      </c>
      <c r="C61" s="108" t="s">
        <v>1447</v>
      </c>
      <c r="D61" s="658">
        <v>1343</v>
      </c>
    </row>
    <row r="62" spans="1:4" ht="30" customHeight="1" thickTop="1" thickBot="1">
      <c r="A62" s="208" t="s">
        <v>1453</v>
      </c>
      <c r="B62" s="106" t="s">
        <v>339</v>
      </c>
      <c r="C62" s="108" t="s">
        <v>1454</v>
      </c>
      <c r="D62" s="658">
        <v>1343</v>
      </c>
    </row>
    <row r="63" spans="1:4" ht="30" customHeight="1" thickTop="1" thickBot="1">
      <c r="A63" s="208" t="s">
        <v>1457</v>
      </c>
      <c r="B63" s="106" t="s">
        <v>339</v>
      </c>
      <c r="C63" s="108" t="s">
        <v>1458</v>
      </c>
      <c r="D63" s="658">
        <v>1343</v>
      </c>
    </row>
    <row r="64" spans="1:4" ht="30" customHeight="1" thickTop="1" thickBot="1">
      <c r="A64" s="208" t="s">
        <v>1444</v>
      </c>
      <c r="B64" s="106" t="s">
        <v>339</v>
      </c>
      <c r="C64" s="108" t="s">
        <v>1445</v>
      </c>
      <c r="D64" s="658">
        <v>1343</v>
      </c>
    </row>
    <row r="65" spans="1:4" ht="30" customHeight="1" thickTop="1" thickBot="1">
      <c r="A65" s="208" t="s">
        <v>1381</v>
      </c>
      <c r="B65" s="106" t="s">
        <v>339</v>
      </c>
      <c r="C65" s="108" t="s">
        <v>1382</v>
      </c>
      <c r="D65" s="658">
        <v>1343</v>
      </c>
    </row>
    <row r="66" spans="1:4" ht="30" customHeight="1" thickTop="1" thickBot="1">
      <c r="A66" s="208" t="s">
        <v>1451</v>
      </c>
      <c r="B66" s="106" t="s">
        <v>339</v>
      </c>
      <c r="C66" s="108" t="s">
        <v>1452</v>
      </c>
      <c r="D66" s="658">
        <v>1343</v>
      </c>
    </row>
    <row r="67" spans="1:4" ht="30" customHeight="1" thickTop="1" thickBot="1">
      <c r="A67" s="208" t="s">
        <v>1455</v>
      </c>
      <c r="B67" s="106" t="s">
        <v>339</v>
      </c>
      <c r="C67" s="108" t="s">
        <v>1456</v>
      </c>
      <c r="D67" s="658">
        <v>1343</v>
      </c>
    </row>
    <row r="68" spans="1:4" ht="30" customHeight="1" thickTop="1" thickBot="1">
      <c r="A68" s="208" t="s">
        <v>1427</v>
      </c>
      <c r="B68" s="106" t="s">
        <v>339</v>
      </c>
      <c r="C68" s="108" t="s">
        <v>1428</v>
      </c>
      <c r="D68" s="658">
        <v>1343</v>
      </c>
    </row>
    <row r="69" spans="1:4" ht="30" customHeight="1" thickTop="1" thickBot="1">
      <c r="A69" s="208" t="s">
        <v>1467</v>
      </c>
      <c r="B69" s="106" t="s">
        <v>339</v>
      </c>
      <c r="C69" s="108" t="s">
        <v>2139</v>
      </c>
      <c r="D69" s="658">
        <v>1343</v>
      </c>
    </row>
    <row r="70" spans="1:4" ht="30" customHeight="1" thickTop="1" thickBot="1">
      <c r="A70" s="208" t="s">
        <v>1468</v>
      </c>
      <c r="B70" s="106" t="s">
        <v>339</v>
      </c>
      <c r="C70" s="108" t="s">
        <v>2140</v>
      </c>
      <c r="D70" s="658">
        <v>1343</v>
      </c>
    </row>
    <row r="71" spans="1:4" ht="30" customHeight="1" thickTop="1" thickBot="1">
      <c r="A71" s="208" t="s">
        <v>1465</v>
      </c>
      <c r="B71" s="106" t="s">
        <v>339</v>
      </c>
      <c r="C71" s="108" t="s">
        <v>2141</v>
      </c>
      <c r="D71" s="658">
        <v>1343</v>
      </c>
    </row>
    <row r="72" spans="1:4" ht="30" customHeight="1" thickTop="1" thickBot="1">
      <c r="A72" s="208" t="s">
        <v>1466</v>
      </c>
      <c r="B72" s="106" t="s">
        <v>339</v>
      </c>
      <c r="C72" s="108" t="s">
        <v>2142</v>
      </c>
      <c r="D72" s="658">
        <v>1343</v>
      </c>
    </row>
    <row r="73" spans="1:4" ht="30" customHeight="1" thickTop="1" thickBot="1">
      <c r="A73" s="208" t="s">
        <v>1434</v>
      </c>
      <c r="B73" s="106" t="s">
        <v>339</v>
      </c>
      <c r="C73" s="108" t="s">
        <v>1435</v>
      </c>
      <c r="D73" s="658">
        <v>1343</v>
      </c>
    </row>
    <row r="74" spans="1:4" ht="30" customHeight="1" thickTop="1" thickBot="1">
      <c r="A74" s="208" t="s">
        <v>1433</v>
      </c>
      <c r="B74" s="106" t="s">
        <v>339</v>
      </c>
      <c r="C74" s="108" t="s">
        <v>1950</v>
      </c>
      <c r="D74" s="658">
        <v>1343</v>
      </c>
    </row>
    <row r="75" spans="1:4" ht="30" customHeight="1" thickTop="1" thickBot="1">
      <c r="A75" s="208" t="s">
        <v>1431</v>
      </c>
      <c r="B75" s="106" t="s">
        <v>339</v>
      </c>
      <c r="C75" s="108" t="s">
        <v>1432</v>
      </c>
      <c r="D75" s="658">
        <v>1343</v>
      </c>
    </row>
    <row r="76" spans="1:4" ht="30" customHeight="1" thickTop="1" thickBot="1">
      <c r="A76" s="208" t="s">
        <v>1459</v>
      </c>
      <c r="B76" s="106" t="s">
        <v>339</v>
      </c>
      <c r="C76" s="108" t="s">
        <v>2134</v>
      </c>
      <c r="D76" s="658">
        <v>1343</v>
      </c>
    </row>
    <row r="77" spans="1:4" ht="30" customHeight="1" thickTop="1" thickBot="1">
      <c r="A77" s="208" t="s">
        <v>1437</v>
      </c>
      <c r="B77" s="106" t="s">
        <v>339</v>
      </c>
      <c r="C77" s="108" t="s">
        <v>1438</v>
      </c>
      <c r="D77" s="658">
        <v>1343</v>
      </c>
    </row>
    <row r="78" spans="1:4" ht="30" customHeight="1" thickTop="1" thickBot="1">
      <c r="A78" s="208" t="s">
        <v>1439</v>
      </c>
      <c r="B78" s="106" t="s">
        <v>339</v>
      </c>
      <c r="C78" s="108" t="s">
        <v>1440</v>
      </c>
      <c r="D78" s="658">
        <v>1343</v>
      </c>
    </row>
    <row r="79" spans="1:4" ht="30" customHeight="1" thickTop="1" thickBot="1">
      <c r="A79" s="208" t="s">
        <v>1442</v>
      </c>
      <c r="B79" s="106" t="s">
        <v>339</v>
      </c>
      <c r="C79" s="108" t="s">
        <v>1443</v>
      </c>
      <c r="D79" s="658">
        <v>1343</v>
      </c>
    </row>
    <row r="80" spans="1:4" ht="30" customHeight="1" thickTop="1" thickBot="1">
      <c r="A80" s="208" t="s">
        <v>1421</v>
      </c>
      <c r="B80" s="106" t="s">
        <v>339</v>
      </c>
      <c r="C80" s="108" t="s">
        <v>1422</v>
      </c>
      <c r="D80" s="658">
        <v>1343</v>
      </c>
    </row>
    <row r="81" spans="1:4" ht="30" customHeight="1" thickTop="1" thickBot="1">
      <c r="A81" s="208" t="s">
        <v>1425</v>
      </c>
      <c r="B81" s="106" t="s">
        <v>339</v>
      </c>
      <c r="C81" s="108" t="s">
        <v>1426</v>
      </c>
      <c r="D81" s="658">
        <v>1343</v>
      </c>
    </row>
    <row r="82" spans="1:4" ht="30" customHeight="1" thickTop="1" thickBot="1">
      <c r="A82" s="208" t="s">
        <v>1429</v>
      </c>
      <c r="B82" s="106" t="s">
        <v>339</v>
      </c>
      <c r="C82" s="108" t="s">
        <v>1430</v>
      </c>
      <c r="D82" s="658">
        <v>1343</v>
      </c>
    </row>
    <row r="83" spans="1:4" ht="30" customHeight="1" thickTop="1" thickBot="1">
      <c r="A83" s="208" t="s">
        <v>1423</v>
      </c>
      <c r="B83" s="106" t="s">
        <v>339</v>
      </c>
      <c r="C83" s="108" t="s">
        <v>1424</v>
      </c>
      <c r="D83" s="658">
        <v>1343</v>
      </c>
    </row>
    <row r="84" spans="1:4" ht="30" customHeight="1" thickTop="1" thickBot="1">
      <c r="A84" s="208" t="s">
        <v>1389</v>
      </c>
      <c r="B84" s="106" t="s">
        <v>339</v>
      </c>
      <c r="C84" s="108" t="s">
        <v>1391</v>
      </c>
      <c r="D84" s="658">
        <v>1343</v>
      </c>
    </row>
    <row r="85" spans="1:4" ht="30" customHeight="1" thickTop="1" thickBot="1">
      <c r="A85" s="208" t="s">
        <v>1392</v>
      </c>
      <c r="B85" s="106" t="s">
        <v>339</v>
      </c>
      <c r="C85" s="108" t="s">
        <v>1943</v>
      </c>
      <c r="D85" s="658">
        <v>1343</v>
      </c>
    </row>
    <row r="86" spans="1:4" ht="30" customHeight="1" thickTop="1" thickBot="1">
      <c r="A86" s="208" t="s">
        <v>1393</v>
      </c>
      <c r="B86" s="106" t="s">
        <v>1390</v>
      </c>
      <c r="C86" s="108" t="s">
        <v>1394</v>
      </c>
      <c r="D86" s="658">
        <v>1343</v>
      </c>
    </row>
    <row r="87" spans="1:4" ht="30" customHeight="1" thickTop="1" thickBot="1">
      <c r="A87" s="208" t="s">
        <v>1395</v>
      </c>
      <c r="B87" s="106" t="s">
        <v>339</v>
      </c>
      <c r="C87" s="108" t="s">
        <v>1396</v>
      </c>
      <c r="D87" s="658">
        <v>1343</v>
      </c>
    </row>
    <row r="88" spans="1:4" ht="30" customHeight="1" thickTop="1" thickBot="1">
      <c r="A88" s="208" t="s">
        <v>1397</v>
      </c>
      <c r="B88" s="106" t="s">
        <v>339</v>
      </c>
      <c r="C88" s="108" t="s">
        <v>1396</v>
      </c>
      <c r="D88" s="658">
        <v>1343</v>
      </c>
    </row>
    <row r="89" spans="1:4" ht="30" customHeight="1" thickTop="1" thickBot="1">
      <c r="A89" s="208" t="s">
        <v>1327</v>
      </c>
      <c r="B89" s="106" t="s">
        <v>339</v>
      </c>
      <c r="C89" s="108" t="s">
        <v>1936</v>
      </c>
      <c r="D89" s="658">
        <v>1343</v>
      </c>
    </row>
    <row r="90" spans="1:4" ht="30" customHeight="1" thickTop="1" thickBot="1">
      <c r="A90" s="208" t="s">
        <v>1449</v>
      </c>
      <c r="B90" s="106" t="s">
        <v>339</v>
      </c>
      <c r="C90" s="108" t="s">
        <v>1450</v>
      </c>
      <c r="D90" s="658">
        <v>1343</v>
      </c>
    </row>
    <row r="91" spans="1:4" ht="30" customHeight="1" thickTop="1" thickBot="1">
      <c r="A91" s="208" t="s">
        <v>1328</v>
      </c>
      <c r="B91" s="106" t="s">
        <v>339</v>
      </c>
      <c r="C91" s="108" t="s">
        <v>1329</v>
      </c>
      <c r="D91" s="658">
        <v>1343</v>
      </c>
    </row>
    <row r="92" spans="1:4" ht="30" customHeight="1" thickTop="1" thickBot="1">
      <c r="A92" s="208" t="s">
        <v>1361</v>
      </c>
      <c r="B92" s="106" t="s">
        <v>339</v>
      </c>
      <c r="C92" s="108" t="s">
        <v>1942</v>
      </c>
      <c r="D92" s="658">
        <v>1343</v>
      </c>
    </row>
    <row r="93" spans="1:4" ht="30" customHeight="1" thickTop="1" thickBot="1">
      <c r="A93" s="208" t="s">
        <v>1492</v>
      </c>
      <c r="B93" s="106" t="s">
        <v>1490</v>
      </c>
      <c r="C93" s="108" t="s">
        <v>1954</v>
      </c>
      <c r="D93" s="658">
        <v>1343</v>
      </c>
    </row>
    <row r="94" spans="1:4" ht="30" customHeight="1" thickTop="1" thickBot="1">
      <c r="A94" s="208" t="s">
        <v>1483</v>
      </c>
      <c r="B94" s="106" t="s">
        <v>92</v>
      </c>
      <c r="C94" s="108" t="s">
        <v>1952</v>
      </c>
      <c r="D94" s="658">
        <v>368040.61581938027</v>
      </c>
    </row>
    <row r="95" spans="1:4" ht="30" customHeight="1" thickTop="1" thickBot="1">
      <c r="A95" s="208" t="s">
        <v>1306</v>
      </c>
      <c r="B95" s="106" t="s">
        <v>1307</v>
      </c>
      <c r="C95" s="108" t="s">
        <v>1308</v>
      </c>
      <c r="D95" s="658">
        <v>0.43001941087091766</v>
      </c>
    </row>
    <row r="96" spans="1:4" ht="30" customHeight="1" thickTop="1" thickBot="1">
      <c r="A96" s="208" t="s">
        <v>1715</v>
      </c>
      <c r="B96" s="106" t="s">
        <v>339</v>
      </c>
      <c r="C96" s="108" t="s">
        <v>1935</v>
      </c>
      <c r="D96" s="658">
        <v>1029.6892794908706</v>
      </c>
    </row>
    <row r="97" spans="1:4" ht="30" customHeight="1" thickTop="1" thickBot="1">
      <c r="A97" s="208" t="s">
        <v>1496</v>
      </c>
      <c r="B97" s="106" t="s">
        <v>339</v>
      </c>
      <c r="C97" s="108" t="s">
        <v>1495</v>
      </c>
      <c r="D97" s="658">
        <v>844.59539359042355</v>
      </c>
    </row>
    <row r="98" spans="1:4" ht="30" customHeight="1" thickTop="1" thickBot="1">
      <c r="A98" s="208" t="s">
        <v>1321</v>
      </c>
      <c r="B98" s="106" t="s">
        <v>92</v>
      </c>
      <c r="C98" s="108" t="s">
        <v>1322</v>
      </c>
      <c r="D98" s="658">
        <v>23791.097719524205</v>
      </c>
    </row>
    <row r="99" spans="1:4" ht="30" customHeight="1" thickTop="1" thickBot="1">
      <c r="A99" s="208" t="s">
        <v>1335</v>
      </c>
      <c r="B99" s="106" t="s">
        <v>339</v>
      </c>
      <c r="C99" s="108" t="s">
        <v>1937</v>
      </c>
      <c r="D99" s="658">
        <v>1287.0322455974933</v>
      </c>
    </row>
    <row r="100" spans="1:4" ht="30" customHeight="1" thickTop="1" thickBot="1">
      <c r="A100" s="208" t="s">
        <v>1404</v>
      </c>
      <c r="B100" s="106" t="s">
        <v>1390</v>
      </c>
      <c r="C100" s="108" t="s">
        <v>1947</v>
      </c>
      <c r="D100" s="658">
        <v>1123.7618607470263</v>
      </c>
    </row>
    <row r="101" spans="1:4" ht="30" customHeight="1" thickTop="1" thickBot="1">
      <c r="A101" s="208" t="s">
        <v>1477</v>
      </c>
      <c r="B101" s="106" t="s">
        <v>339</v>
      </c>
      <c r="C101" s="108" t="s">
        <v>1478</v>
      </c>
      <c r="D101" s="658">
        <v>5258.6983922486934</v>
      </c>
    </row>
    <row r="102" spans="1:4" ht="30" customHeight="1" thickTop="1" thickBot="1">
      <c r="A102" s="208" t="s">
        <v>1479</v>
      </c>
      <c r="B102" s="106" t="s">
        <v>141</v>
      </c>
      <c r="C102" s="108" t="s">
        <v>1480</v>
      </c>
      <c r="D102" s="658">
        <v>140845.26656409149</v>
      </c>
    </row>
    <row r="103" spans="1:4" ht="30" customHeight="1" thickTop="1" thickBot="1">
      <c r="A103" s="208" t="s">
        <v>1411</v>
      </c>
      <c r="B103" s="106" t="s">
        <v>344</v>
      </c>
      <c r="C103" s="108" t="s">
        <v>1412</v>
      </c>
      <c r="D103" s="658">
        <v>0.64877642245624667</v>
      </c>
    </row>
    <row r="104" spans="1:4" ht="30" customHeight="1" thickTop="1" thickBot="1">
      <c r="A104" s="208" t="s">
        <v>1409</v>
      </c>
      <c r="B104" s="106" t="s">
        <v>344</v>
      </c>
      <c r="C104" s="108" t="s">
        <v>1410</v>
      </c>
      <c r="D104" s="658">
        <v>0.43001941087091766</v>
      </c>
    </row>
    <row r="105" spans="1:4" ht="30" customHeight="1" thickTop="1" thickBot="1">
      <c r="A105" s="208" t="s">
        <v>1359</v>
      </c>
      <c r="B105" s="106" t="s">
        <v>339</v>
      </c>
      <c r="C105" s="108" t="s">
        <v>1360</v>
      </c>
      <c r="D105" s="658">
        <v>1000</v>
      </c>
    </row>
    <row r="106" spans="1:4" ht="30" customHeight="1" thickTop="1" thickBot="1">
      <c r="A106" s="208" t="s">
        <v>1486</v>
      </c>
      <c r="B106" s="106" t="s">
        <v>92</v>
      </c>
      <c r="C106" s="108" t="s">
        <v>1487</v>
      </c>
      <c r="D106" s="658">
        <v>133289.88940071219</v>
      </c>
    </row>
    <row r="107" spans="1:4" ht="30" customHeight="1" thickTop="1" thickBot="1">
      <c r="A107" s="208" t="s">
        <v>1385</v>
      </c>
      <c r="B107" s="106" t="s">
        <v>339</v>
      </c>
      <c r="C107" s="108" t="s">
        <v>1386</v>
      </c>
      <c r="D107" s="658">
        <v>1000</v>
      </c>
    </row>
    <row r="108" spans="1:4" ht="30" customHeight="1" thickTop="1" thickBot="1">
      <c r="A108" s="208" t="s">
        <v>1347</v>
      </c>
      <c r="B108" s="106" t="s">
        <v>339</v>
      </c>
      <c r="C108" s="108" t="s">
        <v>1939</v>
      </c>
      <c r="D108" s="658">
        <v>1000</v>
      </c>
    </row>
    <row r="109" spans="1:4" ht="30" customHeight="1" thickTop="1" thickBot="1">
      <c r="A109" s="208" t="s">
        <v>1342</v>
      </c>
      <c r="B109" s="106" t="s">
        <v>339</v>
      </c>
      <c r="C109" s="108" t="s">
        <v>1938</v>
      </c>
      <c r="D109" s="658">
        <v>1000</v>
      </c>
    </row>
    <row r="110" spans="1:4" ht="30" customHeight="1" thickTop="1" thickBot="1">
      <c r="A110" s="208" t="s">
        <v>1481</v>
      </c>
      <c r="B110" s="106" t="s">
        <v>339</v>
      </c>
      <c r="C110" s="108" t="s">
        <v>1482</v>
      </c>
      <c r="D110" s="658">
        <v>1000</v>
      </c>
    </row>
    <row r="111" spans="1:4" ht="30" customHeight="1" thickTop="1" thickBot="1">
      <c r="A111" s="208" t="s">
        <v>1402</v>
      </c>
      <c r="B111" s="106" t="s">
        <v>1390</v>
      </c>
      <c r="C111" s="108" t="s">
        <v>1945</v>
      </c>
      <c r="D111" s="658">
        <v>1000</v>
      </c>
    </row>
    <row r="112" spans="1:4" ht="30" customHeight="1" thickTop="1" thickBot="1">
      <c r="A112" s="208" t="s">
        <v>1403</v>
      </c>
      <c r="B112" s="106" t="s">
        <v>344</v>
      </c>
      <c r="C112" s="108" t="s">
        <v>1946</v>
      </c>
      <c r="D112" s="658">
        <v>2.9056347965060447</v>
      </c>
    </row>
    <row r="113" spans="1:4" ht="30" customHeight="1" thickTop="1" thickBot="1">
      <c r="A113" s="208" t="s">
        <v>1408</v>
      </c>
      <c r="B113" s="106" t="s">
        <v>1390</v>
      </c>
      <c r="C113" s="108" t="s">
        <v>1949</v>
      </c>
      <c r="D113" s="658">
        <v>1000</v>
      </c>
    </row>
    <row r="114" spans="1:4" ht="30" customHeight="1" thickTop="1" thickBot="1">
      <c r="A114" s="208" t="s">
        <v>1484</v>
      </c>
      <c r="B114" s="106" t="s">
        <v>92</v>
      </c>
      <c r="C114" s="108" t="s">
        <v>1485</v>
      </c>
      <c r="D114" s="658">
        <v>1152769.8811879689</v>
      </c>
    </row>
    <row r="115" spans="1:4" ht="30" customHeight="1" thickTop="1" thickBot="1">
      <c r="A115" s="208" t="s">
        <v>1405</v>
      </c>
      <c r="B115" s="106" t="s">
        <v>92</v>
      </c>
      <c r="C115" s="108" t="s">
        <v>1406</v>
      </c>
      <c r="D115" s="658">
        <v>1024.9856504280629</v>
      </c>
    </row>
    <row r="116" spans="1:4" ht="30" customHeight="1" thickTop="1" thickBot="1">
      <c r="A116" s="208" t="s">
        <v>1355</v>
      </c>
      <c r="B116" s="106" t="s">
        <v>339</v>
      </c>
      <c r="C116" s="108" t="s">
        <v>1941</v>
      </c>
      <c r="D116" s="658">
        <v>1000</v>
      </c>
    </row>
    <row r="117" spans="1:4" ht="30" customHeight="1" thickTop="1" thickBot="1">
      <c r="A117" s="208" t="s">
        <v>1383</v>
      </c>
      <c r="B117" s="106" t="s">
        <v>92</v>
      </c>
      <c r="C117" s="108" t="s">
        <v>1384</v>
      </c>
      <c r="D117" s="658">
        <v>531955.12941724656</v>
      </c>
    </row>
    <row r="118" spans="1:4" ht="15.6" thickTop="1" thickBot="1">
      <c r="C118" s="108"/>
    </row>
    <row r="119"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1" customWidth="1"/>
    <col min="2" max="2" width="15.44140625" style="541" customWidth="1"/>
    <col min="3" max="3" width="7.33203125" style="541" customWidth="1"/>
    <col min="4" max="4" width="11.44140625" style="541"/>
    <col min="5" max="5" width="5.6640625" style="541" customWidth="1"/>
    <col min="6" max="6" width="5.6640625" style="541" hidden="1" customWidth="1"/>
    <col min="7" max="7" width="9.5546875" style="541" customWidth="1"/>
    <col min="8" max="8" width="14" style="541" customWidth="1"/>
    <col min="9" max="9" width="16.33203125" style="541" customWidth="1"/>
    <col min="10" max="10" width="15.88671875" style="541" customWidth="1"/>
    <col min="11" max="11" width="11.6640625" style="541" customWidth="1"/>
    <col min="12" max="12" width="8.33203125" style="541" customWidth="1"/>
    <col min="13" max="13" width="16.5546875" style="541" customWidth="1"/>
    <col min="14" max="256" width="11.44140625" style="541"/>
    <col min="257" max="257" width="22.6640625" style="541" customWidth="1"/>
    <col min="258" max="258" width="15.44140625" style="541" customWidth="1"/>
    <col min="259" max="259" width="7.33203125" style="541" customWidth="1"/>
    <col min="260" max="260" width="11.44140625" style="541"/>
    <col min="261" max="261" width="5.6640625" style="541" customWidth="1"/>
    <col min="262" max="262" width="0" style="541" hidden="1" customWidth="1"/>
    <col min="263" max="263" width="9.5546875" style="541" customWidth="1"/>
    <col min="264" max="264" width="14" style="541" customWidth="1"/>
    <col min="265" max="265" width="16.33203125" style="541" customWidth="1"/>
    <col min="266" max="266" width="15.88671875" style="541" customWidth="1"/>
    <col min="267" max="267" width="11.6640625" style="541" customWidth="1"/>
    <col min="268" max="268" width="8.33203125" style="541" customWidth="1"/>
    <col min="269" max="269" width="16.5546875" style="541" customWidth="1"/>
    <col min="270" max="512" width="11.44140625" style="541"/>
    <col min="513" max="513" width="22.6640625" style="541" customWidth="1"/>
    <col min="514" max="514" width="15.44140625" style="541" customWidth="1"/>
    <col min="515" max="515" width="7.33203125" style="541" customWidth="1"/>
    <col min="516" max="516" width="11.44140625" style="541"/>
    <col min="517" max="517" width="5.6640625" style="541" customWidth="1"/>
    <col min="518" max="518" width="0" style="541" hidden="1" customWidth="1"/>
    <col min="519" max="519" width="9.5546875" style="541" customWidth="1"/>
    <col min="520" max="520" width="14" style="541" customWidth="1"/>
    <col min="521" max="521" width="16.33203125" style="541" customWidth="1"/>
    <col min="522" max="522" width="15.88671875" style="541" customWidth="1"/>
    <col min="523" max="523" width="11.6640625" style="541" customWidth="1"/>
    <col min="524" max="524" width="8.33203125" style="541" customWidth="1"/>
    <col min="525" max="525" width="16.5546875" style="541" customWidth="1"/>
    <col min="526" max="768" width="11.44140625" style="541"/>
    <col min="769" max="769" width="22.6640625" style="541" customWidth="1"/>
    <col min="770" max="770" width="15.44140625" style="541" customWidth="1"/>
    <col min="771" max="771" width="7.33203125" style="541" customWidth="1"/>
    <col min="772" max="772" width="11.44140625" style="541"/>
    <col min="773" max="773" width="5.6640625" style="541" customWidth="1"/>
    <col min="774" max="774" width="0" style="541" hidden="1" customWidth="1"/>
    <col min="775" max="775" width="9.5546875" style="541" customWidth="1"/>
    <col min="776" max="776" width="14" style="541" customWidth="1"/>
    <col min="777" max="777" width="16.33203125" style="541" customWidth="1"/>
    <col min="778" max="778" width="15.88671875" style="541" customWidth="1"/>
    <col min="779" max="779" width="11.6640625" style="541" customWidth="1"/>
    <col min="780" max="780" width="8.33203125" style="541" customWidth="1"/>
    <col min="781" max="781" width="16.5546875" style="541" customWidth="1"/>
    <col min="782" max="1024" width="11.44140625" style="541"/>
    <col min="1025" max="1025" width="22.6640625" style="541" customWidth="1"/>
    <col min="1026" max="1026" width="15.44140625" style="541" customWidth="1"/>
    <col min="1027" max="1027" width="7.33203125" style="541" customWidth="1"/>
    <col min="1028" max="1028" width="11.44140625" style="541"/>
    <col min="1029" max="1029" width="5.6640625" style="541" customWidth="1"/>
    <col min="1030" max="1030" width="0" style="541" hidden="1" customWidth="1"/>
    <col min="1031" max="1031" width="9.5546875" style="541" customWidth="1"/>
    <col min="1032" max="1032" width="14" style="541" customWidth="1"/>
    <col min="1033" max="1033" width="16.33203125" style="541" customWidth="1"/>
    <col min="1034" max="1034" width="15.88671875" style="541" customWidth="1"/>
    <col min="1035" max="1035" width="11.6640625" style="541" customWidth="1"/>
    <col min="1036" max="1036" width="8.33203125" style="541" customWidth="1"/>
    <col min="1037" max="1037" width="16.5546875" style="541" customWidth="1"/>
    <col min="1038" max="1280" width="11.44140625" style="541"/>
    <col min="1281" max="1281" width="22.6640625" style="541" customWidth="1"/>
    <col min="1282" max="1282" width="15.44140625" style="541" customWidth="1"/>
    <col min="1283" max="1283" width="7.33203125" style="541" customWidth="1"/>
    <col min="1284" max="1284" width="11.44140625" style="541"/>
    <col min="1285" max="1285" width="5.6640625" style="541" customWidth="1"/>
    <col min="1286" max="1286" width="0" style="541" hidden="1" customWidth="1"/>
    <col min="1287" max="1287" width="9.5546875" style="541" customWidth="1"/>
    <col min="1288" max="1288" width="14" style="541" customWidth="1"/>
    <col min="1289" max="1289" width="16.33203125" style="541" customWidth="1"/>
    <col min="1290" max="1290" width="15.88671875" style="541" customWidth="1"/>
    <col min="1291" max="1291" width="11.6640625" style="541" customWidth="1"/>
    <col min="1292" max="1292" width="8.33203125" style="541" customWidth="1"/>
    <col min="1293" max="1293" width="16.5546875" style="541" customWidth="1"/>
    <col min="1294" max="1536" width="11.44140625" style="541"/>
    <col min="1537" max="1537" width="22.6640625" style="541" customWidth="1"/>
    <col min="1538" max="1538" width="15.44140625" style="541" customWidth="1"/>
    <col min="1539" max="1539" width="7.33203125" style="541" customWidth="1"/>
    <col min="1540" max="1540" width="11.44140625" style="541"/>
    <col min="1541" max="1541" width="5.6640625" style="541" customWidth="1"/>
    <col min="1542" max="1542" width="0" style="541" hidden="1" customWidth="1"/>
    <col min="1543" max="1543" width="9.5546875" style="541" customWidth="1"/>
    <col min="1544" max="1544" width="14" style="541" customWidth="1"/>
    <col min="1545" max="1545" width="16.33203125" style="541" customWidth="1"/>
    <col min="1546" max="1546" width="15.88671875" style="541" customWidth="1"/>
    <col min="1547" max="1547" width="11.6640625" style="541" customWidth="1"/>
    <col min="1548" max="1548" width="8.33203125" style="541" customWidth="1"/>
    <col min="1549" max="1549" width="16.5546875" style="541" customWidth="1"/>
    <col min="1550" max="1792" width="11.44140625" style="541"/>
    <col min="1793" max="1793" width="22.6640625" style="541" customWidth="1"/>
    <col min="1794" max="1794" width="15.44140625" style="541" customWidth="1"/>
    <col min="1795" max="1795" width="7.33203125" style="541" customWidth="1"/>
    <col min="1796" max="1796" width="11.44140625" style="541"/>
    <col min="1797" max="1797" width="5.6640625" style="541" customWidth="1"/>
    <col min="1798" max="1798" width="0" style="541" hidden="1" customWidth="1"/>
    <col min="1799" max="1799" width="9.5546875" style="541" customWidth="1"/>
    <col min="1800" max="1800" width="14" style="541" customWidth="1"/>
    <col min="1801" max="1801" width="16.33203125" style="541" customWidth="1"/>
    <col min="1802" max="1802" width="15.88671875" style="541" customWidth="1"/>
    <col min="1803" max="1803" width="11.6640625" style="541" customWidth="1"/>
    <col min="1804" max="1804" width="8.33203125" style="541" customWidth="1"/>
    <col min="1805" max="1805" width="16.5546875" style="541" customWidth="1"/>
    <col min="1806" max="2048" width="11.44140625" style="541"/>
    <col min="2049" max="2049" width="22.6640625" style="541" customWidth="1"/>
    <col min="2050" max="2050" width="15.44140625" style="541" customWidth="1"/>
    <col min="2051" max="2051" width="7.33203125" style="541" customWidth="1"/>
    <col min="2052" max="2052" width="11.44140625" style="541"/>
    <col min="2053" max="2053" width="5.6640625" style="541" customWidth="1"/>
    <col min="2054" max="2054" width="0" style="541" hidden="1" customWidth="1"/>
    <col min="2055" max="2055" width="9.5546875" style="541" customWidth="1"/>
    <col min="2056" max="2056" width="14" style="541" customWidth="1"/>
    <col min="2057" max="2057" width="16.33203125" style="541" customWidth="1"/>
    <col min="2058" max="2058" width="15.88671875" style="541" customWidth="1"/>
    <col min="2059" max="2059" width="11.6640625" style="541" customWidth="1"/>
    <col min="2060" max="2060" width="8.33203125" style="541" customWidth="1"/>
    <col min="2061" max="2061" width="16.5546875" style="541" customWidth="1"/>
    <col min="2062" max="2304" width="11.44140625" style="541"/>
    <col min="2305" max="2305" width="22.6640625" style="541" customWidth="1"/>
    <col min="2306" max="2306" width="15.44140625" style="541" customWidth="1"/>
    <col min="2307" max="2307" width="7.33203125" style="541" customWidth="1"/>
    <col min="2308" max="2308" width="11.44140625" style="541"/>
    <col min="2309" max="2309" width="5.6640625" style="541" customWidth="1"/>
    <col min="2310" max="2310" width="0" style="541" hidden="1" customWidth="1"/>
    <col min="2311" max="2311" width="9.5546875" style="541" customWidth="1"/>
    <col min="2312" max="2312" width="14" style="541" customWidth="1"/>
    <col min="2313" max="2313" width="16.33203125" style="541" customWidth="1"/>
    <col min="2314" max="2314" width="15.88671875" style="541" customWidth="1"/>
    <col min="2315" max="2315" width="11.6640625" style="541" customWidth="1"/>
    <col min="2316" max="2316" width="8.33203125" style="541" customWidth="1"/>
    <col min="2317" max="2317" width="16.5546875" style="541" customWidth="1"/>
    <col min="2318" max="2560" width="11.44140625" style="541"/>
    <col min="2561" max="2561" width="22.6640625" style="541" customWidth="1"/>
    <col min="2562" max="2562" width="15.44140625" style="541" customWidth="1"/>
    <col min="2563" max="2563" width="7.33203125" style="541" customWidth="1"/>
    <col min="2564" max="2564" width="11.44140625" style="541"/>
    <col min="2565" max="2565" width="5.6640625" style="541" customWidth="1"/>
    <col min="2566" max="2566" width="0" style="541" hidden="1" customWidth="1"/>
    <col min="2567" max="2567" width="9.5546875" style="541" customWidth="1"/>
    <col min="2568" max="2568" width="14" style="541" customWidth="1"/>
    <col min="2569" max="2569" width="16.33203125" style="541" customWidth="1"/>
    <col min="2570" max="2570" width="15.88671875" style="541" customWidth="1"/>
    <col min="2571" max="2571" width="11.6640625" style="541" customWidth="1"/>
    <col min="2572" max="2572" width="8.33203125" style="541" customWidth="1"/>
    <col min="2573" max="2573" width="16.5546875" style="541" customWidth="1"/>
    <col min="2574" max="2816" width="11.44140625" style="541"/>
    <col min="2817" max="2817" width="22.6640625" style="541" customWidth="1"/>
    <col min="2818" max="2818" width="15.44140625" style="541" customWidth="1"/>
    <col min="2819" max="2819" width="7.33203125" style="541" customWidth="1"/>
    <col min="2820" max="2820" width="11.44140625" style="541"/>
    <col min="2821" max="2821" width="5.6640625" style="541" customWidth="1"/>
    <col min="2822" max="2822" width="0" style="541" hidden="1" customWidth="1"/>
    <col min="2823" max="2823" width="9.5546875" style="541" customWidth="1"/>
    <col min="2824" max="2824" width="14" style="541" customWidth="1"/>
    <col min="2825" max="2825" width="16.33203125" style="541" customWidth="1"/>
    <col min="2826" max="2826" width="15.88671875" style="541" customWidth="1"/>
    <col min="2827" max="2827" width="11.6640625" style="541" customWidth="1"/>
    <col min="2828" max="2828" width="8.33203125" style="541" customWidth="1"/>
    <col min="2829" max="2829" width="16.5546875" style="541" customWidth="1"/>
    <col min="2830" max="3072" width="11.44140625" style="541"/>
    <col min="3073" max="3073" width="22.6640625" style="541" customWidth="1"/>
    <col min="3074" max="3074" width="15.44140625" style="541" customWidth="1"/>
    <col min="3075" max="3075" width="7.33203125" style="541" customWidth="1"/>
    <col min="3076" max="3076" width="11.44140625" style="541"/>
    <col min="3077" max="3077" width="5.6640625" style="541" customWidth="1"/>
    <col min="3078" max="3078" width="0" style="541" hidden="1" customWidth="1"/>
    <col min="3079" max="3079" width="9.5546875" style="541" customWidth="1"/>
    <col min="3080" max="3080" width="14" style="541" customWidth="1"/>
    <col min="3081" max="3081" width="16.33203125" style="541" customWidth="1"/>
    <col min="3082" max="3082" width="15.88671875" style="541" customWidth="1"/>
    <col min="3083" max="3083" width="11.6640625" style="541" customWidth="1"/>
    <col min="3084" max="3084" width="8.33203125" style="541" customWidth="1"/>
    <col min="3085" max="3085" width="16.5546875" style="541" customWidth="1"/>
    <col min="3086" max="3328" width="11.44140625" style="541"/>
    <col min="3329" max="3329" width="22.6640625" style="541" customWidth="1"/>
    <col min="3330" max="3330" width="15.44140625" style="541" customWidth="1"/>
    <col min="3331" max="3331" width="7.33203125" style="541" customWidth="1"/>
    <col min="3332" max="3332" width="11.44140625" style="541"/>
    <col min="3333" max="3333" width="5.6640625" style="541" customWidth="1"/>
    <col min="3334" max="3334" width="0" style="541" hidden="1" customWidth="1"/>
    <col min="3335" max="3335" width="9.5546875" style="541" customWidth="1"/>
    <col min="3336" max="3336" width="14" style="541" customWidth="1"/>
    <col min="3337" max="3337" width="16.33203125" style="541" customWidth="1"/>
    <col min="3338" max="3338" width="15.88671875" style="541" customWidth="1"/>
    <col min="3339" max="3339" width="11.6640625" style="541" customWidth="1"/>
    <col min="3340" max="3340" width="8.33203125" style="541" customWidth="1"/>
    <col min="3341" max="3341" width="16.5546875" style="541" customWidth="1"/>
    <col min="3342" max="3584" width="11.44140625" style="541"/>
    <col min="3585" max="3585" width="22.6640625" style="541" customWidth="1"/>
    <col min="3586" max="3586" width="15.44140625" style="541" customWidth="1"/>
    <col min="3587" max="3587" width="7.33203125" style="541" customWidth="1"/>
    <col min="3588" max="3588" width="11.44140625" style="541"/>
    <col min="3589" max="3589" width="5.6640625" style="541" customWidth="1"/>
    <col min="3590" max="3590" width="0" style="541" hidden="1" customWidth="1"/>
    <col min="3591" max="3591" width="9.5546875" style="541" customWidth="1"/>
    <col min="3592" max="3592" width="14" style="541" customWidth="1"/>
    <col min="3593" max="3593" width="16.33203125" style="541" customWidth="1"/>
    <col min="3594" max="3594" width="15.88671875" style="541" customWidth="1"/>
    <col min="3595" max="3595" width="11.6640625" style="541" customWidth="1"/>
    <col min="3596" max="3596" width="8.33203125" style="541" customWidth="1"/>
    <col min="3597" max="3597" width="16.5546875" style="541" customWidth="1"/>
    <col min="3598" max="3840" width="11.44140625" style="541"/>
    <col min="3841" max="3841" width="22.6640625" style="541" customWidth="1"/>
    <col min="3842" max="3842" width="15.44140625" style="541" customWidth="1"/>
    <col min="3843" max="3843" width="7.33203125" style="541" customWidth="1"/>
    <col min="3844" max="3844" width="11.44140625" style="541"/>
    <col min="3845" max="3845" width="5.6640625" style="541" customWidth="1"/>
    <col min="3846" max="3846" width="0" style="541" hidden="1" customWidth="1"/>
    <col min="3847" max="3847" width="9.5546875" style="541" customWidth="1"/>
    <col min="3848" max="3848" width="14" style="541" customWidth="1"/>
    <col min="3849" max="3849" width="16.33203125" style="541" customWidth="1"/>
    <col min="3850" max="3850" width="15.88671875" style="541" customWidth="1"/>
    <col min="3851" max="3851" width="11.6640625" style="541" customWidth="1"/>
    <col min="3852" max="3852" width="8.33203125" style="541" customWidth="1"/>
    <col min="3853" max="3853" width="16.5546875" style="541" customWidth="1"/>
    <col min="3854" max="4096" width="11.44140625" style="541"/>
    <col min="4097" max="4097" width="22.6640625" style="541" customWidth="1"/>
    <col min="4098" max="4098" width="15.44140625" style="541" customWidth="1"/>
    <col min="4099" max="4099" width="7.33203125" style="541" customWidth="1"/>
    <col min="4100" max="4100" width="11.44140625" style="541"/>
    <col min="4101" max="4101" width="5.6640625" style="541" customWidth="1"/>
    <col min="4102" max="4102" width="0" style="541" hidden="1" customWidth="1"/>
    <col min="4103" max="4103" width="9.5546875" style="541" customWidth="1"/>
    <col min="4104" max="4104" width="14" style="541" customWidth="1"/>
    <col min="4105" max="4105" width="16.33203125" style="541" customWidth="1"/>
    <col min="4106" max="4106" width="15.88671875" style="541" customWidth="1"/>
    <col min="4107" max="4107" width="11.6640625" style="541" customWidth="1"/>
    <col min="4108" max="4108" width="8.33203125" style="541" customWidth="1"/>
    <col min="4109" max="4109" width="16.5546875" style="541" customWidth="1"/>
    <col min="4110" max="4352" width="11.44140625" style="541"/>
    <col min="4353" max="4353" width="22.6640625" style="541" customWidth="1"/>
    <col min="4354" max="4354" width="15.44140625" style="541" customWidth="1"/>
    <col min="4355" max="4355" width="7.33203125" style="541" customWidth="1"/>
    <col min="4356" max="4356" width="11.44140625" style="541"/>
    <col min="4357" max="4357" width="5.6640625" style="541" customWidth="1"/>
    <col min="4358" max="4358" width="0" style="541" hidden="1" customWidth="1"/>
    <col min="4359" max="4359" width="9.5546875" style="541" customWidth="1"/>
    <col min="4360" max="4360" width="14" style="541" customWidth="1"/>
    <col min="4361" max="4361" width="16.33203125" style="541" customWidth="1"/>
    <col min="4362" max="4362" width="15.88671875" style="541" customWidth="1"/>
    <col min="4363" max="4363" width="11.6640625" style="541" customWidth="1"/>
    <col min="4364" max="4364" width="8.33203125" style="541" customWidth="1"/>
    <col min="4365" max="4365" width="16.5546875" style="541" customWidth="1"/>
    <col min="4366" max="4608" width="11.44140625" style="541"/>
    <col min="4609" max="4609" width="22.6640625" style="541" customWidth="1"/>
    <col min="4610" max="4610" width="15.44140625" style="541" customWidth="1"/>
    <col min="4611" max="4611" width="7.33203125" style="541" customWidth="1"/>
    <col min="4612" max="4612" width="11.44140625" style="541"/>
    <col min="4613" max="4613" width="5.6640625" style="541" customWidth="1"/>
    <col min="4614" max="4614" width="0" style="541" hidden="1" customWidth="1"/>
    <col min="4615" max="4615" width="9.5546875" style="541" customWidth="1"/>
    <col min="4616" max="4616" width="14" style="541" customWidth="1"/>
    <col min="4617" max="4617" width="16.33203125" style="541" customWidth="1"/>
    <col min="4618" max="4618" width="15.88671875" style="541" customWidth="1"/>
    <col min="4619" max="4619" width="11.6640625" style="541" customWidth="1"/>
    <col min="4620" max="4620" width="8.33203125" style="541" customWidth="1"/>
    <col min="4621" max="4621" width="16.5546875" style="541" customWidth="1"/>
    <col min="4622" max="4864" width="11.44140625" style="541"/>
    <col min="4865" max="4865" width="22.6640625" style="541" customWidth="1"/>
    <col min="4866" max="4866" width="15.44140625" style="541" customWidth="1"/>
    <col min="4867" max="4867" width="7.33203125" style="541" customWidth="1"/>
    <col min="4868" max="4868" width="11.44140625" style="541"/>
    <col min="4869" max="4869" width="5.6640625" style="541" customWidth="1"/>
    <col min="4870" max="4870" width="0" style="541" hidden="1" customWidth="1"/>
    <col min="4871" max="4871" width="9.5546875" style="541" customWidth="1"/>
    <col min="4872" max="4872" width="14" style="541" customWidth="1"/>
    <col min="4873" max="4873" width="16.33203125" style="541" customWidth="1"/>
    <col min="4874" max="4874" width="15.88671875" style="541" customWidth="1"/>
    <col min="4875" max="4875" width="11.6640625" style="541" customWidth="1"/>
    <col min="4876" max="4876" width="8.33203125" style="541" customWidth="1"/>
    <col min="4877" max="4877" width="16.5546875" style="541" customWidth="1"/>
    <col min="4878" max="5120" width="11.44140625" style="541"/>
    <col min="5121" max="5121" width="22.6640625" style="541" customWidth="1"/>
    <col min="5122" max="5122" width="15.44140625" style="541" customWidth="1"/>
    <col min="5123" max="5123" width="7.33203125" style="541" customWidth="1"/>
    <col min="5124" max="5124" width="11.44140625" style="541"/>
    <col min="5125" max="5125" width="5.6640625" style="541" customWidth="1"/>
    <col min="5126" max="5126" width="0" style="541" hidden="1" customWidth="1"/>
    <col min="5127" max="5127" width="9.5546875" style="541" customWidth="1"/>
    <col min="5128" max="5128" width="14" style="541" customWidth="1"/>
    <col min="5129" max="5129" width="16.33203125" style="541" customWidth="1"/>
    <col min="5130" max="5130" width="15.88671875" style="541" customWidth="1"/>
    <col min="5131" max="5131" width="11.6640625" style="541" customWidth="1"/>
    <col min="5132" max="5132" width="8.33203125" style="541" customWidth="1"/>
    <col min="5133" max="5133" width="16.5546875" style="541" customWidth="1"/>
    <col min="5134" max="5376" width="11.44140625" style="541"/>
    <col min="5377" max="5377" width="22.6640625" style="541" customWidth="1"/>
    <col min="5378" max="5378" width="15.44140625" style="541" customWidth="1"/>
    <col min="5379" max="5379" width="7.33203125" style="541" customWidth="1"/>
    <col min="5380" max="5380" width="11.44140625" style="541"/>
    <col min="5381" max="5381" width="5.6640625" style="541" customWidth="1"/>
    <col min="5382" max="5382" width="0" style="541" hidden="1" customWidth="1"/>
    <col min="5383" max="5383" width="9.5546875" style="541" customWidth="1"/>
    <col min="5384" max="5384" width="14" style="541" customWidth="1"/>
    <col min="5385" max="5385" width="16.33203125" style="541" customWidth="1"/>
    <col min="5386" max="5386" width="15.88671875" style="541" customWidth="1"/>
    <col min="5387" max="5387" width="11.6640625" style="541" customWidth="1"/>
    <col min="5388" max="5388" width="8.33203125" style="541" customWidth="1"/>
    <col min="5389" max="5389" width="16.5546875" style="541" customWidth="1"/>
    <col min="5390" max="5632" width="11.44140625" style="541"/>
    <col min="5633" max="5633" width="22.6640625" style="541" customWidth="1"/>
    <col min="5634" max="5634" width="15.44140625" style="541" customWidth="1"/>
    <col min="5635" max="5635" width="7.33203125" style="541" customWidth="1"/>
    <col min="5636" max="5636" width="11.44140625" style="541"/>
    <col min="5637" max="5637" width="5.6640625" style="541" customWidth="1"/>
    <col min="5638" max="5638" width="0" style="541" hidden="1" customWidth="1"/>
    <col min="5639" max="5639" width="9.5546875" style="541" customWidth="1"/>
    <col min="5640" max="5640" width="14" style="541" customWidth="1"/>
    <col min="5641" max="5641" width="16.33203125" style="541" customWidth="1"/>
    <col min="5642" max="5642" width="15.88671875" style="541" customWidth="1"/>
    <col min="5643" max="5643" width="11.6640625" style="541" customWidth="1"/>
    <col min="5644" max="5644" width="8.33203125" style="541" customWidth="1"/>
    <col min="5645" max="5645" width="16.5546875" style="541" customWidth="1"/>
    <col min="5646" max="5888" width="11.44140625" style="541"/>
    <col min="5889" max="5889" width="22.6640625" style="541" customWidth="1"/>
    <col min="5890" max="5890" width="15.44140625" style="541" customWidth="1"/>
    <col min="5891" max="5891" width="7.33203125" style="541" customWidth="1"/>
    <col min="5892" max="5892" width="11.44140625" style="541"/>
    <col min="5893" max="5893" width="5.6640625" style="541" customWidth="1"/>
    <col min="5894" max="5894" width="0" style="541" hidden="1" customWidth="1"/>
    <col min="5895" max="5895" width="9.5546875" style="541" customWidth="1"/>
    <col min="5896" max="5896" width="14" style="541" customWidth="1"/>
    <col min="5897" max="5897" width="16.33203125" style="541" customWidth="1"/>
    <col min="5898" max="5898" width="15.88671875" style="541" customWidth="1"/>
    <col min="5899" max="5899" width="11.6640625" style="541" customWidth="1"/>
    <col min="5900" max="5900" width="8.33203125" style="541" customWidth="1"/>
    <col min="5901" max="5901" width="16.5546875" style="541" customWidth="1"/>
    <col min="5902" max="6144" width="11.44140625" style="541"/>
    <col min="6145" max="6145" width="22.6640625" style="541" customWidth="1"/>
    <col min="6146" max="6146" width="15.44140625" style="541" customWidth="1"/>
    <col min="6147" max="6147" width="7.33203125" style="541" customWidth="1"/>
    <col min="6148" max="6148" width="11.44140625" style="541"/>
    <col min="6149" max="6149" width="5.6640625" style="541" customWidth="1"/>
    <col min="6150" max="6150" width="0" style="541" hidden="1" customWidth="1"/>
    <col min="6151" max="6151" width="9.5546875" style="541" customWidth="1"/>
    <col min="6152" max="6152" width="14" style="541" customWidth="1"/>
    <col min="6153" max="6153" width="16.33203125" style="541" customWidth="1"/>
    <col min="6154" max="6154" width="15.88671875" style="541" customWidth="1"/>
    <col min="6155" max="6155" width="11.6640625" style="541" customWidth="1"/>
    <col min="6156" max="6156" width="8.33203125" style="541" customWidth="1"/>
    <col min="6157" max="6157" width="16.5546875" style="541" customWidth="1"/>
    <col min="6158" max="6400" width="11.44140625" style="541"/>
    <col min="6401" max="6401" width="22.6640625" style="541" customWidth="1"/>
    <col min="6402" max="6402" width="15.44140625" style="541" customWidth="1"/>
    <col min="6403" max="6403" width="7.33203125" style="541" customWidth="1"/>
    <col min="6404" max="6404" width="11.44140625" style="541"/>
    <col min="6405" max="6405" width="5.6640625" style="541" customWidth="1"/>
    <col min="6406" max="6406" width="0" style="541" hidden="1" customWidth="1"/>
    <col min="6407" max="6407" width="9.5546875" style="541" customWidth="1"/>
    <col min="6408" max="6408" width="14" style="541" customWidth="1"/>
    <col min="6409" max="6409" width="16.33203125" style="541" customWidth="1"/>
    <col min="6410" max="6410" width="15.88671875" style="541" customWidth="1"/>
    <col min="6411" max="6411" width="11.6640625" style="541" customWidth="1"/>
    <col min="6412" max="6412" width="8.33203125" style="541" customWidth="1"/>
    <col min="6413" max="6413" width="16.5546875" style="541" customWidth="1"/>
    <col min="6414" max="6656" width="11.44140625" style="541"/>
    <col min="6657" max="6657" width="22.6640625" style="541" customWidth="1"/>
    <col min="6658" max="6658" width="15.44140625" style="541" customWidth="1"/>
    <col min="6659" max="6659" width="7.33203125" style="541" customWidth="1"/>
    <col min="6660" max="6660" width="11.44140625" style="541"/>
    <col min="6661" max="6661" width="5.6640625" style="541" customWidth="1"/>
    <col min="6662" max="6662" width="0" style="541" hidden="1" customWidth="1"/>
    <col min="6663" max="6663" width="9.5546875" style="541" customWidth="1"/>
    <col min="6664" max="6664" width="14" style="541" customWidth="1"/>
    <col min="6665" max="6665" width="16.33203125" style="541" customWidth="1"/>
    <col min="6666" max="6666" width="15.88671875" style="541" customWidth="1"/>
    <col min="6667" max="6667" width="11.6640625" style="541" customWidth="1"/>
    <col min="6668" max="6668" width="8.33203125" style="541" customWidth="1"/>
    <col min="6669" max="6669" width="16.5546875" style="541" customWidth="1"/>
    <col min="6670" max="6912" width="11.44140625" style="541"/>
    <col min="6913" max="6913" width="22.6640625" style="541" customWidth="1"/>
    <col min="6914" max="6914" width="15.44140625" style="541" customWidth="1"/>
    <col min="6915" max="6915" width="7.33203125" style="541" customWidth="1"/>
    <col min="6916" max="6916" width="11.44140625" style="541"/>
    <col min="6917" max="6917" width="5.6640625" style="541" customWidth="1"/>
    <col min="6918" max="6918" width="0" style="541" hidden="1" customWidth="1"/>
    <col min="6919" max="6919" width="9.5546875" style="541" customWidth="1"/>
    <col min="6920" max="6920" width="14" style="541" customWidth="1"/>
    <col min="6921" max="6921" width="16.33203125" style="541" customWidth="1"/>
    <col min="6922" max="6922" width="15.88671875" style="541" customWidth="1"/>
    <col min="6923" max="6923" width="11.6640625" style="541" customWidth="1"/>
    <col min="6924" max="6924" width="8.33203125" style="541" customWidth="1"/>
    <col min="6925" max="6925" width="16.5546875" style="541" customWidth="1"/>
    <col min="6926" max="7168" width="11.44140625" style="541"/>
    <col min="7169" max="7169" width="22.6640625" style="541" customWidth="1"/>
    <col min="7170" max="7170" width="15.44140625" style="541" customWidth="1"/>
    <col min="7171" max="7171" width="7.33203125" style="541" customWidth="1"/>
    <col min="7172" max="7172" width="11.44140625" style="541"/>
    <col min="7173" max="7173" width="5.6640625" style="541" customWidth="1"/>
    <col min="7174" max="7174" width="0" style="541" hidden="1" customWidth="1"/>
    <col min="7175" max="7175" width="9.5546875" style="541" customWidth="1"/>
    <col min="7176" max="7176" width="14" style="541" customWidth="1"/>
    <col min="7177" max="7177" width="16.33203125" style="541" customWidth="1"/>
    <col min="7178" max="7178" width="15.88671875" style="541" customWidth="1"/>
    <col min="7179" max="7179" width="11.6640625" style="541" customWidth="1"/>
    <col min="7180" max="7180" width="8.33203125" style="541" customWidth="1"/>
    <col min="7181" max="7181" width="16.5546875" style="541" customWidth="1"/>
    <col min="7182" max="7424" width="11.44140625" style="541"/>
    <col min="7425" max="7425" width="22.6640625" style="541" customWidth="1"/>
    <col min="7426" max="7426" width="15.44140625" style="541" customWidth="1"/>
    <col min="7427" max="7427" width="7.33203125" style="541" customWidth="1"/>
    <col min="7428" max="7428" width="11.44140625" style="541"/>
    <col min="7429" max="7429" width="5.6640625" style="541" customWidth="1"/>
    <col min="7430" max="7430" width="0" style="541" hidden="1" customWidth="1"/>
    <col min="7431" max="7431" width="9.5546875" style="541" customWidth="1"/>
    <col min="7432" max="7432" width="14" style="541" customWidth="1"/>
    <col min="7433" max="7433" width="16.33203125" style="541" customWidth="1"/>
    <col min="7434" max="7434" width="15.88671875" style="541" customWidth="1"/>
    <col min="7435" max="7435" width="11.6640625" style="541" customWidth="1"/>
    <col min="7436" max="7436" width="8.33203125" style="541" customWidth="1"/>
    <col min="7437" max="7437" width="16.5546875" style="541" customWidth="1"/>
    <col min="7438" max="7680" width="11.44140625" style="541"/>
    <col min="7681" max="7681" width="22.6640625" style="541" customWidth="1"/>
    <col min="7682" max="7682" width="15.44140625" style="541" customWidth="1"/>
    <col min="7683" max="7683" width="7.33203125" style="541" customWidth="1"/>
    <col min="7684" max="7684" width="11.44140625" style="541"/>
    <col min="7685" max="7685" width="5.6640625" style="541" customWidth="1"/>
    <col min="7686" max="7686" width="0" style="541" hidden="1" customWidth="1"/>
    <col min="7687" max="7687" width="9.5546875" style="541" customWidth="1"/>
    <col min="7688" max="7688" width="14" style="541" customWidth="1"/>
    <col min="7689" max="7689" width="16.33203125" style="541" customWidth="1"/>
    <col min="7690" max="7690" width="15.88671875" style="541" customWidth="1"/>
    <col min="7691" max="7691" width="11.6640625" style="541" customWidth="1"/>
    <col min="7692" max="7692" width="8.33203125" style="541" customWidth="1"/>
    <col min="7693" max="7693" width="16.5546875" style="541" customWidth="1"/>
    <col min="7694" max="7936" width="11.44140625" style="541"/>
    <col min="7937" max="7937" width="22.6640625" style="541" customWidth="1"/>
    <col min="7938" max="7938" width="15.44140625" style="541" customWidth="1"/>
    <col min="7939" max="7939" width="7.33203125" style="541" customWidth="1"/>
    <col min="7940" max="7940" width="11.44140625" style="541"/>
    <col min="7941" max="7941" width="5.6640625" style="541" customWidth="1"/>
    <col min="7942" max="7942" width="0" style="541" hidden="1" customWidth="1"/>
    <col min="7943" max="7943" width="9.5546875" style="541" customWidth="1"/>
    <col min="7944" max="7944" width="14" style="541" customWidth="1"/>
    <col min="7945" max="7945" width="16.33203125" style="541" customWidth="1"/>
    <col min="7946" max="7946" width="15.88671875" style="541" customWidth="1"/>
    <col min="7947" max="7947" width="11.6640625" style="541" customWidth="1"/>
    <col min="7948" max="7948" width="8.33203125" style="541" customWidth="1"/>
    <col min="7949" max="7949" width="16.5546875" style="541" customWidth="1"/>
    <col min="7950" max="8192" width="11.44140625" style="541"/>
    <col min="8193" max="8193" width="22.6640625" style="541" customWidth="1"/>
    <col min="8194" max="8194" width="15.44140625" style="541" customWidth="1"/>
    <col min="8195" max="8195" width="7.33203125" style="541" customWidth="1"/>
    <col min="8196" max="8196" width="11.44140625" style="541"/>
    <col min="8197" max="8197" width="5.6640625" style="541" customWidth="1"/>
    <col min="8198" max="8198" width="0" style="541" hidden="1" customWidth="1"/>
    <col min="8199" max="8199" width="9.5546875" style="541" customWidth="1"/>
    <col min="8200" max="8200" width="14" style="541" customWidth="1"/>
    <col min="8201" max="8201" width="16.33203125" style="541" customWidth="1"/>
    <col min="8202" max="8202" width="15.88671875" style="541" customWidth="1"/>
    <col min="8203" max="8203" width="11.6640625" style="541" customWidth="1"/>
    <col min="8204" max="8204" width="8.33203125" style="541" customWidth="1"/>
    <col min="8205" max="8205" width="16.5546875" style="541" customWidth="1"/>
    <col min="8206" max="8448" width="11.44140625" style="541"/>
    <col min="8449" max="8449" width="22.6640625" style="541" customWidth="1"/>
    <col min="8450" max="8450" width="15.44140625" style="541" customWidth="1"/>
    <col min="8451" max="8451" width="7.33203125" style="541" customWidth="1"/>
    <col min="8452" max="8452" width="11.44140625" style="541"/>
    <col min="8453" max="8453" width="5.6640625" style="541" customWidth="1"/>
    <col min="8454" max="8454" width="0" style="541" hidden="1" customWidth="1"/>
    <col min="8455" max="8455" width="9.5546875" style="541" customWidth="1"/>
    <col min="8456" max="8456" width="14" style="541" customWidth="1"/>
    <col min="8457" max="8457" width="16.33203125" style="541" customWidth="1"/>
    <col min="8458" max="8458" width="15.88671875" style="541" customWidth="1"/>
    <col min="8459" max="8459" width="11.6640625" style="541" customWidth="1"/>
    <col min="8460" max="8460" width="8.33203125" style="541" customWidth="1"/>
    <col min="8461" max="8461" width="16.5546875" style="541" customWidth="1"/>
    <col min="8462" max="8704" width="11.44140625" style="541"/>
    <col min="8705" max="8705" width="22.6640625" style="541" customWidth="1"/>
    <col min="8706" max="8706" width="15.44140625" style="541" customWidth="1"/>
    <col min="8707" max="8707" width="7.33203125" style="541" customWidth="1"/>
    <col min="8708" max="8708" width="11.44140625" style="541"/>
    <col min="8709" max="8709" width="5.6640625" style="541" customWidth="1"/>
    <col min="8710" max="8710" width="0" style="541" hidden="1" customWidth="1"/>
    <col min="8711" max="8711" width="9.5546875" style="541" customWidth="1"/>
    <col min="8712" max="8712" width="14" style="541" customWidth="1"/>
    <col min="8713" max="8713" width="16.33203125" style="541" customWidth="1"/>
    <col min="8714" max="8714" width="15.88671875" style="541" customWidth="1"/>
    <col min="8715" max="8715" width="11.6640625" style="541" customWidth="1"/>
    <col min="8716" max="8716" width="8.33203125" style="541" customWidth="1"/>
    <col min="8717" max="8717" width="16.5546875" style="541" customWidth="1"/>
    <col min="8718" max="8960" width="11.44140625" style="541"/>
    <col min="8961" max="8961" width="22.6640625" style="541" customWidth="1"/>
    <col min="8962" max="8962" width="15.44140625" style="541" customWidth="1"/>
    <col min="8963" max="8963" width="7.33203125" style="541" customWidth="1"/>
    <col min="8964" max="8964" width="11.44140625" style="541"/>
    <col min="8965" max="8965" width="5.6640625" style="541" customWidth="1"/>
    <col min="8966" max="8966" width="0" style="541" hidden="1" customWidth="1"/>
    <col min="8967" max="8967" width="9.5546875" style="541" customWidth="1"/>
    <col min="8968" max="8968" width="14" style="541" customWidth="1"/>
    <col min="8969" max="8969" width="16.33203125" style="541" customWidth="1"/>
    <col min="8970" max="8970" width="15.88671875" style="541" customWidth="1"/>
    <col min="8971" max="8971" width="11.6640625" style="541" customWidth="1"/>
    <col min="8972" max="8972" width="8.33203125" style="541" customWidth="1"/>
    <col min="8973" max="8973" width="16.5546875" style="541" customWidth="1"/>
    <col min="8974" max="9216" width="11.44140625" style="541"/>
    <col min="9217" max="9217" width="22.6640625" style="541" customWidth="1"/>
    <col min="9218" max="9218" width="15.44140625" style="541" customWidth="1"/>
    <col min="9219" max="9219" width="7.33203125" style="541" customWidth="1"/>
    <col min="9220" max="9220" width="11.44140625" style="541"/>
    <col min="9221" max="9221" width="5.6640625" style="541" customWidth="1"/>
    <col min="9222" max="9222" width="0" style="541" hidden="1" customWidth="1"/>
    <col min="9223" max="9223" width="9.5546875" style="541" customWidth="1"/>
    <col min="9224" max="9224" width="14" style="541" customWidth="1"/>
    <col min="9225" max="9225" width="16.33203125" style="541" customWidth="1"/>
    <col min="9226" max="9226" width="15.88671875" style="541" customWidth="1"/>
    <col min="9227" max="9227" width="11.6640625" style="541" customWidth="1"/>
    <col min="9228" max="9228" width="8.33203125" style="541" customWidth="1"/>
    <col min="9229" max="9229" width="16.5546875" style="541" customWidth="1"/>
    <col min="9230" max="9472" width="11.44140625" style="541"/>
    <col min="9473" max="9473" width="22.6640625" style="541" customWidth="1"/>
    <col min="9474" max="9474" width="15.44140625" style="541" customWidth="1"/>
    <col min="9475" max="9475" width="7.33203125" style="541" customWidth="1"/>
    <col min="9476" max="9476" width="11.44140625" style="541"/>
    <col min="9477" max="9477" width="5.6640625" style="541" customWidth="1"/>
    <col min="9478" max="9478" width="0" style="541" hidden="1" customWidth="1"/>
    <col min="9479" max="9479" width="9.5546875" style="541" customWidth="1"/>
    <col min="9480" max="9480" width="14" style="541" customWidth="1"/>
    <col min="9481" max="9481" width="16.33203125" style="541" customWidth="1"/>
    <col min="9482" max="9482" width="15.88671875" style="541" customWidth="1"/>
    <col min="9483" max="9483" width="11.6640625" style="541" customWidth="1"/>
    <col min="9484" max="9484" width="8.33203125" style="541" customWidth="1"/>
    <col min="9485" max="9485" width="16.5546875" style="541" customWidth="1"/>
    <col min="9486" max="9728" width="11.44140625" style="541"/>
    <col min="9729" max="9729" width="22.6640625" style="541" customWidth="1"/>
    <col min="9730" max="9730" width="15.44140625" style="541" customWidth="1"/>
    <col min="9731" max="9731" width="7.33203125" style="541" customWidth="1"/>
    <col min="9732" max="9732" width="11.44140625" style="541"/>
    <col min="9733" max="9733" width="5.6640625" style="541" customWidth="1"/>
    <col min="9734" max="9734" width="0" style="541" hidden="1" customWidth="1"/>
    <col min="9735" max="9735" width="9.5546875" style="541" customWidth="1"/>
    <col min="9736" max="9736" width="14" style="541" customWidth="1"/>
    <col min="9737" max="9737" width="16.33203125" style="541" customWidth="1"/>
    <col min="9738" max="9738" width="15.88671875" style="541" customWidth="1"/>
    <col min="9739" max="9739" width="11.6640625" style="541" customWidth="1"/>
    <col min="9740" max="9740" width="8.33203125" style="541" customWidth="1"/>
    <col min="9741" max="9741" width="16.5546875" style="541" customWidth="1"/>
    <col min="9742" max="9984" width="11.44140625" style="541"/>
    <col min="9985" max="9985" width="22.6640625" style="541" customWidth="1"/>
    <col min="9986" max="9986" width="15.44140625" style="541" customWidth="1"/>
    <col min="9987" max="9987" width="7.33203125" style="541" customWidth="1"/>
    <col min="9988" max="9988" width="11.44140625" style="541"/>
    <col min="9989" max="9989" width="5.6640625" style="541" customWidth="1"/>
    <col min="9990" max="9990" width="0" style="541" hidden="1" customWidth="1"/>
    <col min="9991" max="9991" width="9.5546875" style="541" customWidth="1"/>
    <col min="9992" max="9992" width="14" style="541" customWidth="1"/>
    <col min="9993" max="9993" width="16.33203125" style="541" customWidth="1"/>
    <col min="9994" max="9994" width="15.88671875" style="541" customWidth="1"/>
    <col min="9995" max="9995" width="11.6640625" style="541" customWidth="1"/>
    <col min="9996" max="9996" width="8.33203125" style="541" customWidth="1"/>
    <col min="9997" max="9997" width="16.5546875" style="541" customWidth="1"/>
    <col min="9998" max="10240" width="11.44140625" style="541"/>
    <col min="10241" max="10241" width="22.6640625" style="541" customWidth="1"/>
    <col min="10242" max="10242" width="15.44140625" style="541" customWidth="1"/>
    <col min="10243" max="10243" width="7.33203125" style="541" customWidth="1"/>
    <col min="10244" max="10244" width="11.44140625" style="541"/>
    <col min="10245" max="10245" width="5.6640625" style="541" customWidth="1"/>
    <col min="10246" max="10246" width="0" style="541" hidden="1" customWidth="1"/>
    <col min="10247" max="10247" width="9.5546875" style="541" customWidth="1"/>
    <col min="10248" max="10248" width="14" style="541" customWidth="1"/>
    <col min="10249" max="10249" width="16.33203125" style="541" customWidth="1"/>
    <col min="10250" max="10250" width="15.88671875" style="541" customWidth="1"/>
    <col min="10251" max="10251" width="11.6640625" style="541" customWidth="1"/>
    <col min="10252" max="10252" width="8.33203125" style="541" customWidth="1"/>
    <col min="10253" max="10253" width="16.5546875" style="541" customWidth="1"/>
    <col min="10254" max="10496" width="11.44140625" style="541"/>
    <col min="10497" max="10497" width="22.6640625" style="541" customWidth="1"/>
    <col min="10498" max="10498" width="15.44140625" style="541" customWidth="1"/>
    <col min="10499" max="10499" width="7.33203125" style="541" customWidth="1"/>
    <col min="10500" max="10500" width="11.44140625" style="541"/>
    <col min="10501" max="10501" width="5.6640625" style="541" customWidth="1"/>
    <col min="10502" max="10502" width="0" style="541" hidden="1" customWidth="1"/>
    <col min="10503" max="10503" width="9.5546875" style="541" customWidth="1"/>
    <col min="10504" max="10504" width="14" style="541" customWidth="1"/>
    <col min="10505" max="10505" width="16.33203125" style="541" customWidth="1"/>
    <col min="10506" max="10506" width="15.88671875" style="541" customWidth="1"/>
    <col min="10507" max="10507" width="11.6640625" style="541" customWidth="1"/>
    <col min="10508" max="10508" width="8.33203125" style="541" customWidth="1"/>
    <col min="10509" max="10509" width="16.5546875" style="541" customWidth="1"/>
    <col min="10510" max="10752" width="11.44140625" style="541"/>
    <col min="10753" max="10753" width="22.6640625" style="541" customWidth="1"/>
    <col min="10754" max="10754" width="15.44140625" style="541" customWidth="1"/>
    <col min="10755" max="10755" width="7.33203125" style="541" customWidth="1"/>
    <col min="10756" max="10756" width="11.44140625" style="541"/>
    <col min="10757" max="10757" width="5.6640625" style="541" customWidth="1"/>
    <col min="10758" max="10758" width="0" style="541" hidden="1" customWidth="1"/>
    <col min="10759" max="10759" width="9.5546875" style="541" customWidth="1"/>
    <col min="10760" max="10760" width="14" style="541" customWidth="1"/>
    <col min="10761" max="10761" width="16.33203125" style="541" customWidth="1"/>
    <col min="10762" max="10762" width="15.88671875" style="541" customWidth="1"/>
    <col min="10763" max="10763" width="11.6640625" style="541" customWidth="1"/>
    <col min="10764" max="10764" width="8.33203125" style="541" customWidth="1"/>
    <col min="10765" max="10765" width="16.5546875" style="541" customWidth="1"/>
    <col min="10766" max="11008" width="11.44140625" style="541"/>
    <col min="11009" max="11009" width="22.6640625" style="541" customWidth="1"/>
    <col min="11010" max="11010" width="15.44140625" style="541" customWidth="1"/>
    <col min="11011" max="11011" width="7.33203125" style="541" customWidth="1"/>
    <col min="11012" max="11012" width="11.44140625" style="541"/>
    <col min="11013" max="11013" width="5.6640625" style="541" customWidth="1"/>
    <col min="11014" max="11014" width="0" style="541" hidden="1" customWidth="1"/>
    <col min="11015" max="11015" width="9.5546875" style="541" customWidth="1"/>
    <col min="11016" max="11016" width="14" style="541" customWidth="1"/>
    <col min="11017" max="11017" width="16.33203125" style="541" customWidth="1"/>
    <col min="11018" max="11018" width="15.88671875" style="541" customWidth="1"/>
    <col min="11019" max="11019" width="11.6640625" style="541" customWidth="1"/>
    <col min="11020" max="11020" width="8.33203125" style="541" customWidth="1"/>
    <col min="11021" max="11021" width="16.5546875" style="541" customWidth="1"/>
    <col min="11022" max="11264" width="11.44140625" style="541"/>
    <col min="11265" max="11265" width="22.6640625" style="541" customWidth="1"/>
    <col min="11266" max="11266" width="15.44140625" style="541" customWidth="1"/>
    <col min="11267" max="11267" width="7.33203125" style="541" customWidth="1"/>
    <col min="11268" max="11268" width="11.44140625" style="541"/>
    <col min="11269" max="11269" width="5.6640625" style="541" customWidth="1"/>
    <col min="11270" max="11270" width="0" style="541" hidden="1" customWidth="1"/>
    <col min="11271" max="11271" width="9.5546875" style="541" customWidth="1"/>
    <col min="11272" max="11272" width="14" style="541" customWidth="1"/>
    <col min="11273" max="11273" width="16.33203125" style="541" customWidth="1"/>
    <col min="11274" max="11274" width="15.88671875" style="541" customWidth="1"/>
    <col min="11275" max="11275" width="11.6640625" style="541" customWidth="1"/>
    <col min="11276" max="11276" width="8.33203125" style="541" customWidth="1"/>
    <col min="11277" max="11277" width="16.5546875" style="541" customWidth="1"/>
    <col min="11278" max="11520" width="11.44140625" style="541"/>
    <col min="11521" max="11521" width="22.6640625" style="541" customWidth="1"/>
    <col min="11522" max="11522" width="15.44140625" style="541" customWidth="1"/>
    <col min="11523" max="11523" width="7.33203125" style="541" customWidth="1"/>
    <col min="11524" max="11524" width="11.44140625" style="541"/>
    <col min="11525" max="11525" width="5.6640625" style="541" customWidth="1"/>
    <col min="11526" max="11526" width="0" style="541" hidden="1" customWidth="1"/>
    <col min="11527" max="11527" width="9.5546875" style="541" customWidth="1"/>
    <col min="11528" max="11528" width="14" style="541" customWidth="1"/>
    <col min="11529" max="11529" width="16.33203125" style="541" customWidth="1"/>
    <col min="11530" max="11530" width="15.88671875" style="541" customWidth="1"/>
    <col min="11531" max="11531" width="11.6640625" style="541" customWidth="1"/>
    <col min="11532" max="11532" width="8.33203125" style="541" customWidth="1"/>
    <col min="11533" max="11533" width="16.5546875" style="541" customWidth="1"/>
    <col min="11534" max="11776" width="11.44140625" style="541"/>
    <col min="11777" max="11777" width="22.6640625" style="541" customWidth="1"/>
    <col min="11778" max="11778" width="15.44140625" style="541" customWidth="1"/>
    <col min="11779" max="11779" width="7.33203125" style="541" customWidth="1"/>
    <col min="11780" max="11780" width="11.44140625" style="541"/>
    <col min="11781" max="11781" width="5.6640625" style="541" customWidth="1"/>
    <col min="11782" max="11782" width="0" style="541" hidden="1" customWidth="1"/>
    <col min="11783" max="11783" width="9.5546875" style="541" customWidth="1"/>
    <col min="11784" max="11784" width="14" style="541" customWidth="1"/>
    <col min="11785" max="11785" width="16.33203125" style="541" customWidth="1"/>
    <col min="11786" max="11786" width="15.88671875" style="541" customWidth="1"/>
    <col min="11787" max="11787" width="11.6640625" style="541" customWidth="1"/>
    <col min="11788" max="11788" width="8.33203125" style="541" customWidth="1"/>
    <col min="11789" max="11789" width="16.5546875" style="541" customWidth="1"/>
    <col min="11790" max="12032" width="11.44140625" style="541"/>
    <col min="12033" max="12033" width="22.6640625" style="541" customWidth="1"/>
    <col min="12034" max="12034" width="15.44140625" style="541" customWidth="1"/>
    <col min="12035" max="12035" width="7.33203125" style="541" customWidth="1"/>
    <col min="12036" max="12036" width="11.44140625" style="541"/>
    <col min="12037" max="12037" width="5.6640625" style="541" customWidth="1"/>
    <col min="12038" max="12038" width="0" style="541" hidden="1" customWidth="1"/>
    <col min="12039" max="12039" width="9.5546875" style="541" customWidth="1"/>
    <col min="12040" max="12040" width="14" style="541" customWidth="1"/>
    <col min="12041" max="12041" width="16.33203125" style="541" customWidth="1"/>
    <col min="12042" max="12042" width="15.88671875" style="541" customWidth="1"/>
    <col min="12043" max="12043" width="11.6640625" style="541" customWidth="1"/>
    <col min="12044" max="12044" width="8.33203125" style="541" customWidth="1"/>
    <col min="12045" max="12045" width="16.5546875" style="541" customWidth="1"/>
    <col min="12046" max="12288" width="11.44140625" style="541"/>
    <col min="12289" max="12289" width="22.6640625" style="541" customWidth="1"/>
    <col min="12290" max="12290" width="15.44140625" style="541" customWidth="1"/>
    <col min="12291" max="12291" width="7.33203125" style="541" customWidth="1"/>
    <col min="12292" max="12292" width="11.44140625" style="541"/>
    <col min="12293" max="12293" width="5.6640625" style="541" customWidth="1"/>
    <col min="12294" max="12294" width="0" style="541" hidden="1" customWidth="1"/>
    <col min="12295" max="12295" width="9.5546875" style="541" customWidth="1"/>
    <col min="12296" max="12296" width="14" style="541" customWidth="1"/>
    <col min="12297" max="12297" width="16.33203125" style="541" customWidth="1"/>
    <col min="12298" max="12298" width="15.88671875" style="541" customWidth="1"/>
    <col min="12299" max="12299" width="11.6640625" style="541" customWidth="1"/>
    <col min="12300" max="12300" width="8.33203125" style="541" customWidth="1"/>
    <col min="12301" max="12301" width="16.5546875" style="541" customWidth="1"/>
    <col min="12302" max="12544" width="11.44140625" style="541"/>
    <col min="12545" max="12545" width="22.6640625" style="541" customWidth="1"/>
    <col min="12546" max="12546" width="15.44140625" style="541" customWidth="1"/>
    <col min="12547" max="12547" width="7.33203125" style="541" customWidth="1"/>
    <col min="12548" max="12548" width="11.44140625" style="541"/>
    <col min="12549" max="12549" width="5.6640625" style="541" customWidth="1"/>
    <col min="12550" max="12550" width="0" style="541" hidden="1" customWidth="1"/>
    <col min="12551" max="12551" width="9.5546875" style="541" customWidth="1"/>
    <col min="12552" max="12552" width="14" style="541" customWidth="1"/>
    <col min="12553" max="12553" width="16.33203125" style="541" customWidth="1"/>
    <col min="12554" max="12554" width="15.88671875" style="541" customWidth="1"/>
    <col min="12555" max="12555" width="11.6640625" style="541" customWidth="1"/>
    <col min="12556" max="12556" width="8.33203125" style="541" customWidth="1"/>
    <col min="12557" max="12557" width="16.5546875" style="541" customWidth="1"/>
    <col min="12558" max="12800" width="11.44140625" style="541"/>
    <col min="12801" max="12801" width="22.6640625" style="541" customWidth="1"/>
    <col min="12802" max="12802" width="15.44140625" style="541" customWidth="1"/>
    <col min="12803" max="12803" width="7.33203125" style="541" customWidth="1"/>
    <col min="12804" max="12804" width="11.44140625" style="541"/>
    <col min="12805" max="12805" width="5.6640625" style="541" customWidth="1"/>
    <col min="12806" max="12806" width="0" style="541" hidden="1" customWidth="1"/>
    <col min="12807" max="12807" width="9.5546875" style="541" customWidth="1"/>
    <col min="12808" max="12808" width="14" style="541" customWidth="1"/>
    <col min="12809" max="12809" width="16.33203125" style="541" customWidth="1"/>
    <col min="12810" max="12810" width="15.88671875" style="541" customWidth="1"/>
    <col min="12811" max="12811" width="11.6640625" style="541" customWidth="1"/>
    <col min="12812" max="12812" width="8.33203125" style="541" customWidth="1"/>
    <col min="12813" max="12813" width="16.5546875" style="541" customWidth="1"/>
    <col min="12814" max="13056" width="11.44140625" style="541"/>
    <col min="13057" max="13057" width="22.6640625" style="541" customWidth="1"/>
    <col min="13058" max="13058" width="15.44140625" style="541" customWidth="1"/>
    <col min="13059" max="13059" width="7.33203125" style="541" customWidth="1"/>
    <col min="13060" max="13060" width="11.44140625" style="541"/>
    <col min="13061" max="13061" width="5.6640625" style="541" customWidth="1"/>
    <col min="13062" max="13062" width="0" style="541" hidden="1" customWidth="1"/>
    <col min="13063" max="13063" width="9.5546875" style="541" customWidth="1"/>
    <col min="13064" max="13064" width="14" style="541" customWidth="1"/>
    <col min="13065" max="13065" width="16.33203125" style="541" customWidth="1"/>
    <col min="13066" max="13066" width="15.88671875" style="541" customWidth="1"/>
    <col min="13067" max="13067" width="11.6640625" style="541" customWidth="1"/>
    <col min="13068" max="13068" width="8.33203125" style="541" customWidth="1"/>
    <col min="13069" max="13069" width="16.5546875" style="541" customWidth="1"/>
    <col min="13070" max="13312" width="11.44140625" style="541"/>
    <col min="13313" max="13313" width="22.6640625" style="541" customWidth="1"/>
    <col min="13314" max="13314" width="15.44140625" style="541" customWidth="1"/>
    <col min="13315" max="13315" width="7.33203125" style="541" customWidth="1"/>
    <col min="13316" max="13316" width="11.44140625" style="541"/>
    <col min="13317" max="13317" width="5.6640625" style="541" customWidth="1"/>
    <col min="13318" max="13318" width="0" style="541" hidden="1" customWidth="1"/>
    <col min="13319" max="13319" width="9.5546875" style="541" customWidth="1"/>
    <col min="13320" max="13320" width="14" style="541" customWidth="1"/>
    <col min="13321" max="13321" width="16.33203125" style="541" customWidth="1"/>
    <col min="13322" max="13322" width="15.88671875" style="541" customWidth="1"/>
    <col min="13323" max="13323" width="11.6640625" style="541" customWidth="1"/>
    <col min="13324" max="13324" width="8.33203125" style="541" customWidth="1"/>
    <col min="13325" max="13325" width="16.5546875" style="541" customWidth="1"/>
    <col min="13326" max="13568" width="11.44140625" style="541"/>
    <col min="13569" max="13569" width="22.6640625" style="541" customWidth="1"/>
    <col min="13570" max="13570" width="15.44140625" style="541" customWidth="1"/>
    <col min="13571" max="13571" width="7.33203125" style="541" customWidth="1"/>
    <col min="13572" max="13572" width="11.44140625" style="541"/>
    <col min="13573" max="13573" width="5.6640625" style="541" customWidth="1"/>
    <col min="13574" max="13574" width="0" style="541" hidden="1" customWidth="1"/>
    <col min="13575" max="13575" width="9.5546875" style="541" customWidth="1"/>
    <col min="13576" max="13576" width="14" style="541" customWidth="1"/>
    <col min="13577" max="13577" width="16.33203125" style="541" customWidth="1"/>
    <col min="13578" max="13578" width="15.88671875" style="541" customWidth="1"/>
    <col min="13579" max="13579" width="11.6640625" style="541" customWidth="1"/>
    <col min="13580" max="13580" width="8.33203125" style="541" customWidth="1"/>
    <col min="13581" max="13581" width="16.5546875" style="541" customWidth="1"/>
    <col min="13582" max="13824" width="11.44140625" style="541"/>
    <col min="13825" max="13825" width="22.6640625" style="541" customWidth="1"/>
    <col min="13826" max="13826" width="15.44140625" style="541" customWidth="1"/>
    <col min="13827" max="13827" width="7.33203125" style="541" customWidth="1"/>
    <col min="13828" max="13828" width="11.44140625" style="541"/>
    <col min="13829" max="13829" width="5.6640625" style="541" customWidth="1"/>
    <col min="13830" max="13830" width="0" style="541" hidden="1" customWidth="1"/>
    <col min="13831" max="13831" width="9.5546875" style="541" customWidth="1"/>
    <col min="13832" max="13832" width="14" style="541" customWidth="1"/>
    <col min="13833" max="13833" width="16.33203125" style="541" customWidth="1"/>
    <col min="13834" max="13834" width="15.88671875" style="541" customWidth="1"/>
    <col min="13835" max="13835" width="11.6640625" style="541" customWidth="1"/>
    <col min="13836" max="13836" width="8.33203125" style="541" customWidth="1"/>
    <col min="13837" max="13837" width="16.5546875" style="541" customWidth="1"/>
    <col min="13838" max="14080" width="11.44140625" style="541"/>
    <col min="14081" max="14081" width="22.6640625" style="541" customWidth="1"/>
    <col min="14082" max="14082" width="15.44140625" style="541" customWidth="1"/>
    <col min="14083" max="14083" width="7.33203125" style="541" customWidth="1"/>
    <col min="14084" max="14084" width="11.44140625" style="541"/>
    <col min="14085" max="14085" width="5.6640625" style="541" customWidth="1"/>
    <col min="14086" max="14086" width="0" style="541" hidden="1" customWidth="1"/>
    <col min="14087" max="14087" width="9.5546875" style="541" customWidth="1"/>
    <col min="14088" max="14088" width="14" style="541" customWidth="1"/>
    <col min="14089" max="14089" width="16.33203125" style="541" customWidth="1"/>
    <col min="14090" max="14090" width="15.88671875" style="541" customWidth="1"/>
    <col min="14091" max="14091" width="11.6640625" style="541" customWidth="1"/>
    <col min="14092" max="14092" width="8.33203125" style="541" customWidth="1"/>
    <col min="14093" max="14093" width="16.5546875" style="541" customWidth="1"/>
    <col min="14094" max="14336" width="11.44140625" style="541"/>
    <col min="14337" max="14337" width="22.6640625" style="541" customWidth="1"/>
    <col min="14338" max="14338" width="15.44140625" style="541" customWidth="1"/>
    <col min="14339" max="14339" width="7.33203125" style="541" customWidth="1"/>
    <col min="14340" max="14340" width="11.44140625" style="541"/>
    <col min="14341" max="14341" width="5.6640625" style="541" customWidth="1"/>
    <col min="14342" max="14342" width="0" style="541" hidden="1" customWidth="1"/>
    <col min="14343" max="14343" width="9.5546875" style="541" customWidth="1"/>
    <col min="14344" max="14344" width="14" style="541" customWidth="1"/>
    <col min="14345" max="14345" width="16.33203125" style="541" customWidth="1"/>
    <col min="14346" max="14346" width="15.88671875" style="541" customWidth="1"/>
    <col min="14347" max="14347" width="11.6640625" style="541" customWidth="1"/>
    <col min="14348" max="14348" width="8.33203125" style="541" customWidth="1"/>
    <col min="14349" max="14349" width="16.5546875" style="541" customWidth="1"/>
    <col min="14350" max="14592" width="11.44140625" style="541"/>
    <col min="14593" max="14593" width="22.6640625" style="541" customWidth="1"/>
    <col min="14594" max="14594" width="15.44140625" style="541" customWidth="1"/>
    <col min="14595" max="14595" width="7.33203125" style="541" customWidth="1"/>
    <col min="14596" max="14596" width="11.44140625" style="541"/>
    <col min="14597" max="14597" width="5.6640625" style="541" customWidth="1"/>
    <col min="14598" max="14598" width="0" style="541" hidden="1" customWidth="1"/>
    <col min="14599" max="14599" width="9.5546875" style="541" customWidth="1"/>
    <col min="14600" max="14600" width="14" style="541" customWidth="1"/>
    <col min="14601" max="14601" width="16.33203125" style="541" customWidth="1"/>
    <col min="14602" max="14602" width="15.88671875" style="541" customWidth="1"/>
    <col min="14603" max="14603" width="11.6640625" style="541" customWidth="1"/>
    <col min="14604" max="14604" width="8.33203125" style="541" customWidth="1"/>
    <col min="14605" max="14605" width="16.5546875" style="541" customWidth="1"/>
    <col min="14606" max="14848" width="11.44140625" style="541"/>
    <col min="14849" max="14849" width="22.6640625" style="541" customWidth="1"/>
    <col min="14850" max="14850" width="15.44140625" style="541" customWidth="1"/>
    <col min="14851" max="14851" width="7.33203125" style="541" customWidth="1"/>
    <col min="14852" max="14852" width="11.44140625" style="541"/>
    <col min="14853" max="14853" width="5.6640625" style="541" customWidth="1"/>
    <col min="14854" max="14854" width="0" style="541" hidden="1" customWidth="1"/>
    <col min="14855" max="14855" width="9.5546875" style="541" customWidth="1"/>
    <col min="14856" max="14856" width="14" style="541" customWidth="1"/>
    <col min="14857" max="14857" width="16.33203125" style="541" customWidth="1"/>
    <col min="14858" max="14858" width="15.88671875" style="541" customWidth="1"/>
    <col min="14859" max="14859" width="11.6640625" style="541" customWidth="1"/>
    <col min="14860" max="14860" width="8.33203125" style="541" customWidth="1"/>
    <col min="14861" max="14861" width="16.5546875" style="541" customWidth="1"/>
    <col min="14862" max="15104" width="11.44140625" style="541"/>
    <col min="15105" max="15105" width="22.6640625" style="541" customWidth="1"/>
    <col min="15106" max="15106" width="15.44140625" style="541" customWidth="1"/>
    <col min="15107" max="15107" width="7.33203125" style="541" customWidth="1"/>
    <col min="15108" max="15108" width="11.44140625" style="541"/>
    <col min="15109" max="15109" width="5.6640625" style="541" customWidth="1"/>
    <col min="15110" max="15110" width="0" style="541" hidden="1" customWidth="1"/>
    <col min="15111" max="15111" width="9.5546875" style="541" customWidth="1"/>
    <col min="15112" max="15112" width="14" style="541" customWidth="1"/>
    <col min="15113" max="15113" width="16.33203125" style="541" customWidth="1"/>
    <col min="15114" max="15114" width="15.88671875" style="541" customWidth="1"/>
    <col min="15115" max="15115" width="11.6640625" style="541" customWidth="1"/>
    <col min="15116" max="15116" width="8.33203125" style="541" customWidth="1"/>
    <col min="15117" max="15117" width="16.5546875" style="541" customWidth="1"/>
    <col min="15118" max="15360" width="11.44140625" style="541"/>
    <col min="15361" max="15361" width="22.6640625" style="541" customWidth="1"/>
    <col min="15362" max="15362" width="15.44140625" style="541" customWidth="1"/>
    <col min="15363" max="15363" width="7.33203125" style="541" customWidth="1"/>
    <col min="15364" max="15364" width="11.44140625" style="541"/>
    <col min="15365" max="15365" width="5.6640625" style="541" customWidth="1"/>
    <col min="15366" max="15366" width="0" style="541" hidden="1" customWidth="1"/>
    <col min="15367" max="15367" width="9.5546875" style="541" customWidth="1"/>
    <col min="15368" max="15368" width="14" style="541" customWidth="1"/>
    <col min="15369" max="15369" width="16.33203125" style="541" customWidth="1"/>
    <col min="15370" max="15370" width="15.88671875" style="541" customWidth="1"/>
    <col min="15371" max="15371" width="11.6640625" style="541" customWidth="1"/>
    <col min="15372" max="15372" width="8.33203125" style="541" customWidth="1"/>
    <col min="15373" max="15373" width="16.5546875" style="541" customWidth="1"/>
    <col min="15374" max="15616" width="11.44140625" style="541"/>
    <col min="15617" max="15617" width="22.6640625" style="541" customWidth="1"/>
    <col min="15618" max="15618" width="15.44140625" style="541" customWidth="1"/>
    <col min="15619" max="15619" width="7.33203125" style="541" customWidth="1"/>
    <col min="15620" max="15620" width="11.44140625" style="541"/>
    <col min="15621" max="15621" width="5.6640625" style="541" customWidth="1"/>
    <col min="15622" max="15622" width="0" style="541" hidden="1" customWidth="1"/>
    <col min="15623" max="15623" width="9.5546875" style="541" customWidth="1"/>
    <col min="15624" max="15624" width="14" style="541" customWidth="1"/>
    <col min="15625" max="15625" width="16.33203125" style="541" customWidth="1"/>
    <col min="15626" max="15626" width="15.88671875" style="541" customWidth="1"/>
    <col min="15627" max="15627" width="11.6640625" style="541" customWidth="1"/>
    <col min="15628" max="15628" width="8.33203125" style="541" customWidth="1"/>
    <col min="15629" max="15629" width="16.5546875" style="541" customWidth="1"/>
    <col min="15630" max="15872" width="11.44140625" style="541"/>
    <col min="15873" max="15873" width="22.6640625" style="541" customWidth="1"/>
    <col min="15874" max="15874" width="15.44140625" style="541" customWidth="1"/>
    <col min="15875" max="15875" width="7.33203125" style="541" customWidth="1"/>
    <col min="15876" max="15876" width="11.44140625" style="541"/>
    <col min="15877" max="15877" width="5.6640625" style="541" customWidth="1"/>
    <col min="15878" max="15878" width="0" style="541" hidden="1" customWidth="1"/>
    <col min="15879" max="15879" width="9.5546875" style="541" customWidth="1"/>
    <col min="15880" max="15880" width="14" style="541" customWidth="1"/>
    <col min="15881" max="15881" width="16.33203125" style="541" customWidth="1"/>
    <col min="15882" max="15882" width="15.88671875" style="541" customWidth="1"/>
    <col min="15883" max="15883" width="11.6640625" style="541" customWidth="1"/>
    <col min="15884" max="15884" width="8.33203125" style="541" customWidth="1"/>
    <col min="15885" max="15885" width="16.5546875" style="541" customWidth="1"/>
    <col min="15886" max="16128" width="11.44140625" style="541"/>
    <col min="16129" max="16129" width="22.6640625" style="541" customWidth="1"/>
    <col min="16130" max="16130" width="15.44140625" style="541" customWidth="1"/>
    <col min="16131" max="16131" width="7.33203125" style="541" customWidth="1"/>
    <col min="16132" max="16132" width="11.44140625" style="541"/>
    <col min="16133" max="16133" width="5.6640625" style="541" customWidth="1"/>
    <col min="16134" max="16134" width="0" style="541" hidden="1" customWidth="1"/>
    <col min="16135" max="16135" width="9.5546875" style="541" customWidth="1"/>
    <col min="16136" max="16136" width="14" style="541" customWidth="1"/>
    <col min="16137" max="16137" width="16.33203125" style="541" customWidth="1"/>
    <col min="16138" max="16138" width="15.88671875" style="541" customWidth="1"/>
    <col min="16139" max="16139" width="11.6640625" style="541" customWidth="1"/>
    <col min="16140" max="16140" width="8.33203125" style="541" customWidth="1"/>
    <col min="16141" max="16141" width="16.5546875" style="541" customWidth="1"/>
    <col min="16142" max="16384" width="11.44140625" style="541"/>
  </cols>
  <sheetData>
    <row r="1" spans="1:13" s="498" customFormat="1">
      <c r="A1" s="786"/>
      <c r="B1" s="789"/>
      <c r="C1" s="790"/>
      <c r="D1" s="790"/>
      <c r="E1" s="790"/>
      <c r="F1" s="790"/>
      <c r="G1" s="790"/>
      <c r="H1" s="790"/>
      <c r="I1" s="791"/>
      <c r="J1" s="752" t="s">
        <v>1017</v>
      </c>
      <c r="K1" s="759" t="s">
        <v>2304</v>
      </c>
      <c r="L1" s="760"/>
      <c r="M1" s="761"/>
    </row>
    <row r="2" spans="1:13" s="498" customFormat="1">
      <c r="A2" s="787"/>
      <c r="B2" s="765" t="s">
        <v>1018</v>
      </c>
      <c r="C2" s="766"/>
      <c r="D2" s="766"/>
      <c r="E2" s="766"/>
      <c r="F2" s="766"/>
      <c r="G2" s="766"/>
      <c r="H2" s="766"/>
      <c r="I2" s="767"/>
      <c r="J2" s="753"/>
      <c r="K2" s="762"/>
      <c r="L2" s="763"/>
      <c r="M2" s="764"/>
    </row>
    <row r="3" spans="1:13" s="498" customFormat="1">
      <c r="A3" s="787"/>
      <c r="B3" s="768" t="s">
        <v>2305</v>
      </c>
      <c r="C3" s="769"/>
      <c r="D3" s="769"/>
      <c r="E3" s="769"/>
      <c r="F3" s="769"/>
      <c r="G3" s="769"/>
      <c r="H3" s="769"/>
      <c r="I3" s="770"/>
      <c r="J3" s="757" t="s">
        <v>1019</v>
      </c>
      <c r="K3" s="772">
        <v>1</v>
      </c>
      <c r="L3" s="773"/>
      <c r="M3" s="774"/>
    </row>
    <row r="4" spans="1:13" s="498" customFormat="1">
      <c r="A4" s="787"/>
      <c r="B4" s="768" t="s">
        <v>2306</v>
      </c>
      <c r="C4" s="769"/>
      <c r="D4" s="769"/>
      <c r="E4" s="769"/>
      <c r="F4" s="769"/>
      <c r="G4" s="769"/>
      <c r="H4" s="769"/>
      <c r="I4" s="770"/>
      <c r="J4" s="771"/>
      <c r="K4" s="775"/>
      <c r="L4" s="776"/>
      <c r="M4" s="777"/>
    </row>
    <row r="5" spans="1:13" s="498" customFormat="1">
      <c r="A5" s="787"/>
      <c r="B5" s="754" t="s">
        <v>2307</v>
      </c>
      <c r="C5" s="755"/>
      <c r="D5" s="755"/>
      <c r="E5" s="755"/>
      <c r="F5" s="755"/>
      <c r="G5" s="755"/>
      <c r="H5" s="755"/>
      <c r="I5" s="756"/>
      <c r="J5" s="757" t="s">
        <v>1020</v>
      </c>
      <c r="K5" s="778"/>
      <c r="L5" s="778" t="s">
        <v>1021</v>
      </c>
      <c r="M5" s="780"/>
    </row>
    <row r="6" spans="1:13" s="498" customFormat="1" ht="13.5" customHeight="1" thickBot="1">
      <c r="A6" s="788"/>
      <c r="B6" s="792"/>
      <c r="C6" s="793"/>
      <c r="D6" s="793"/>
      <c r="E6" s="793"/>
      <c r="F6" s="793"/>
      <c r="G6" s="793"/>
      <c r="H6" s="793"/>
      <c r="I6" s="794"/>
      <c r="J6" s="758"/>
      <c r="K6" s="779"/>
      <c r="L6" s="779"/>
      <c r="M6" s="781"/>
    </row>
    <row r="7" spans="1:13" s="503" customFormat="1" ht="8.4" thickBot="1">
      <c r="A7" s="499"/>
      <c r="B7" s="500"/>
      <c r="C7" s="500"/>
      <c r="D7" s="500"/>
      <c r="E7" s="500"/>
      <c r="F7" s="500"/>
      <c r="G7" s="500"/>
      <c r="H7" s="500"/>
      <c r="I7" s="500"/>
      <c r="J7" s="500"/>
      <c r="K7" s="501"/>
      <c r="L7" s="501"/>
      <c r="M7" s="502"/>
    </row>
    <row r="8" spans="1:13" s="498" customFormat="1" ht="21.9" customHeight="1">
      <c r="A8" s="504"/>
      <c r="B8" s="505"/>
      <c r="C8" s="505"/>
      <c r="D8" s="505"/>
      <c r="E8" s="505"/>
      <c r="F8" s="505"/>
      <c r="G8" s="506"/>
      <c r="H8" s="505"/>
      <c r="I8" s="505"/>
      <c r="J8" s="507" t="s">
        <v>1022</v>
      </c>
      <c r="K8" s="508"/>
      <c r="L8" s="508"/>
      <c r="M8" s="509"/>
    </row>
    <row r="9" spans="1:13" s="516" customFormat="1" ht="10.199999999999999">
      <c r="A9" s="510"/>
      <c r="B9" s="511"/>
      <c r="C9" s="511"/>
      <c r="D9" s="511"/>
      <c r="E9" s="511"/>
      <c r="F9" s="511"/>
      <c r="G9" s="512"/>
      <c r="H9" s="511"/>
      <c r="I9" s="511"/>
      <c r="J9" s="513"/>
      <c r="K9" s="514" t="s">
        <v>2308</v>
      </c>
      <c r="L9" s="514" t="s">
        <v>2309</v>
      </c>
      <c r="M9" s="515" t="s">
        <v>2310</v>
      </c>
    </row>
    <row r="10" spans="1:13" s="498" customFormat="1" ht="27.75" customHeight="1">
      <c r="A10" s="783" t="s">
        <v>2311</v>
      </c>
      <c r="B10" s="784"/>
      <c r="C10" s="784"/>
      <c r="D10" s="784"/>
      <c r="E10" s="517" t="s">
        <v>2312</v>
      </c>
      <c r="F10" s="518"/>
      <c r="H10" s="785" t="s">
        <v>2313</v>
      </c>
      <c r="I10" s="785"/>
      <c r="J10" s="519" t="s">
        <v>2312</v>
      </c>
      <c r="K10" s="520"/>
      <c r="L10" s="520"/>
      <c r="M10" s="521"/>
    </row>
    <row r="11" spans="1:13" s="498" customFormat="1" ht="24" customHeight="1">
      <c r="A11" s="522" t="s">
        <v>1023</v>
      </c>
      <c r="B11" s="523"/>
      <c r="C11" s="782"/>
      <c r="D11" s="782"/>
      <c r="E11" s="524"/>
      <c r="F11" s="524"/>
      <c r="G11" s="525"/>
      <c r="I11" s="526" t="s">
        <v>1024</v>
      </c>
      <c r="J11" s="523"/>
      <c r="K11" s="527"/>
      <c r="L11" s="527"/>
      <c r="M11" s="528"/>
    </row>
    <row r="12" spans="1:13" s="498" customFormat="1" ht="13.8" thickBot="1">
      <c r="A12" s="529"/>
      <c r="B12" s="530"/>
      <c r="C12" s="531"/>
      <c r="D12" s="531"/>
      <c r="E12" s="531"/>
      <c r="F12" s="531"/>
      <c r="G12" s="530"/>
      <c r="H12" s="531"/>
      <c r="I12" s="530"/>
      <c r="J12" s="531"/>
      <c r="K12" s="741"/>
      <c r="L12" s="741"/>
      <c r="M12" s="742"/>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0.199999999999999">
      <c r="A25" s="557"/>
      <c r="B25" s="558"/>
      <c r="C25" s="559"/>
      <c r="D25" s="559"/>
      <c r="E25" s="743" t="s">
        <v>2308</v>
      </c>
      <c r="F25" s="743"/>
      <c r="G25" s="743"/>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3.8">
      <c r="A27" s="744" t="s">
        <v>1026</v>
      </c>
      <c r="B27" s="745"/>
      <c r="C27" s="745"/>
      <c r="D27" s="745"/>
      <c r="E27" s="745"/>
      <c r="F27" s="745"/>
      <c r="G27" s="745"/>
      <c r="H27" s="745"/>
      <c r="I27" s="745"/>
      <c r="J27" s="745"/>
      <c r="K27" s="745"/>
      <c r="L27" s="745"/>
      <c r="M27" s="746"/>
    </row>
    <row r="28" spans="1:13" ht="13.8" thickBot="1">
      <c r="A28" s="564"/>
      <c r="B28" s="565"/>
      <c r="C28" s="565"/>
      <c r="D28" s="565"/>
      <c r="E28" s="565"/>
      <c r="F28" s="565"/>
      <c r="G28" s="565"/>
      <c r="H28" s="565"/>
      <c r="I28" s="565"/>
      <c r="J28" s="565"/>
      <c r="K28" s="565"/>
      <c r="L28" s="565"/>
      <c r="M28" s="566"/>
    </row>
    <row r="29" spans="1:13" ht="26.4">
      <c r="A29" s="567" t="s">
        <v>1027</v>
      </c>
      <c r="B29" s="747" t="s">
        <v>1028</v>
      </c>
      <c r="C29" s="748"/>
      <c r="D29" s="748"/>
      <c r="E29" s="748"/>
      <c r="F29" s="748"/>
      <c r="G29" s="748"/>
      <c r="H29" s="748"/>
      <c r="I29" s="749"/>
      <c r="J29" s="568" t="s">
        <v>2321</v>
      </c>
      <c r="K29" s="750" t="s">
        <v>1029</v>
      </c>
      <c r="L29" s="751"/>
      <c r="M29" s="567" t="s">
        <v>1030</v>
      </c>
    </row>
    <row r="30" spans="1:13" ht="13.8" thickBot="1">
      <c r="A30" s="569"/>
      <c r="B30" s="570"/>
      <c r="C30" s="571"/>
      <c r="D30" s="571"/>
      <c r="E30" s="571"/>
      <c r="F30" s="571"/>
      <c r="G30" s="571"/>
      <c r="H30" s="571"/>
      <c r="I30" s="571"/>
      <c r="J30" s="572"/>
      <c r="K30" s="734"/>
      <c r="L30" s="735"/>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12" t="s">
        <v>1028</v>
      </c>
      <c r="B34" s="713"/>
      <c r="C34" s="713"/>
      <c r="D34" s="713"/>
      <c r="E34" s="713"/>
      <c r="F34" s="713"/>
      <c r="G34" s="732"/>
      <c r="H34" s="736" t="s">
        <v>1032</v>
      </c>
      <c r="I34" s="737"/>
      <c r="J34" s="580" t="s">
        <v>1033</v>
      </c>
      <c r="K34" s="733" t="s">
        <v>1034</v>
      </c>
      <c r="L34" s="732"/>
      <c r="M34" s="581" t="s">
        <v>1035</v>
      </c>
    </row>
    <row r="35" spans="1:13" s="582" customFormat="1" ht="11.4">
      <c r="A35" s="738"/>
      <c r="B35" s="739"/>
      <c r="C35" s="739"/>
      <c r="D35" s="739"/>
      <c r="E35" s="739"/>
      <c r="F35" s="739"/>
      <c r="G35" s="717"/>
      <c r="H35" s="740"/>
      <c r="I35" s="718"/>
      <c r="J35" s="583"/>
      <c r="K35" s="716"/>
      <c r="L35" s="717"/>
      <c r="M35" s="584"/>
    </row>
    <row r="36" spans="1:13" s="582" customFormat="1" ht="12" thickBot="1">
      <c r="A36" s="729"/>
      <c r="B36" s="730"/>
      <c r="C36" s="730"/>
      <c r="D36" s="730"/>
      <c r="E36" s="730"/>
      <c r="F36" s="730"/>
      <c r="G36" s="711"/>
      <c r="H36" s="731"/>
      <c r="I36" s="719"/>
      <c r="J36" s="585"/>
      <c r="K36" s="710"/>
      <c r="L36" s="711"/>
      <c r="M36" s="586"/>
    </row>
    <row r="37" spans="1:13" s="582" customFormat="1" ht="12.6" thickBot="1">
      <c r="A37" s="705" t="s">
        <v>1037</v>
      </c>
      <c r="B37" s="706"/>
      <c r="C37" s="706"/>
      <c r="D37" s="706"/>
      <c r="E37" s="706"/>
      <c r="F37" s="706"/>
      <c r="G37" s="706"/>
      <c r="H37" s="706"/>
      <c r="I37" s="706"/>
      <c r="J37" s="706"/>
      <c r="K37" s="706"/>
      <c r="L37" s="707"/>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12" t="s">
        <v>1028</v>
      </c>
      <c r="B41" s="713"/>
      <c r="C41" s="713"/>
      <c r="D41" s="713"/>
      <c r="E41" s="713"/>
      <c r="F41" s="713"/>
      <c r="G41" s="713"/>
      <c r="H41" s="732"/>
      <c r="I41" s="596" t="s">
        <v>1029</v>
      </c>
      <c r="J41" s="580" t="s">
        <v>1030</v>
      </c>
      <c r="K41" s="733" t="s">
        <v>1039</v>
      </c>
      <c r="L41" s="732"/>
      <c r="M41" s="581" t="s">
        <v>1035</v>
      </c>
    </row>
    <row r="42" spans="1:13" s="582" customFormat="1" ht="11.4">
      <c r="A42" s="699"/>
      <c r="B42" s="700"/>
      <c r="C42" s="700"/>
      <c r="D42" s="700"/>
      <c r="E42" s="700"/>
      <c r="F42" s="700"/>
      <c r="G42" s="700"/>
      <c r="H42" s="718"/>
      <c r="I42" s="597"/>
      <c r="J42" s="583"/>
      <c r="K42" s="716"/>
      <c r="L42" s="717"/>
      <c r="M42" s="584"/>
    </row>
    <row r="43" spans="1:13" s="582" customFormat="1" ht="12" thickBot="1">
      <c r="A43" s="708"/>
      <c r="B43" s="709"/>
      <c r="C43" s="709"/>
      <c r="D43" s="709"/>
      <c r="E43" s="709"/>
      <c r="F43" s="709"/>
      <c r="G43" s="709"/>
      <c r="H43" s="719"/>
      <c r="I43" s="598"/>
      <c r="J43" s="599"/>
      <c r="K43" s="710"/>
      <c r="L43" s="711"/>
      <c r="M43" s="600"/>
    </row>
    <row r="44" spans="1:13" s="582" customFormat="1" ht="12.6" thickBot="1">
      <c r="A44" s="705" t="s">
        <v>1037</v>
      </c>
      <c r="B44" s="706"/>
      <c r="C44" s="706"/>
      <c r="D44" s="706"/>
      <c r="E44" s="706"/>
      <c r="F44" s="706"/>
      <c r="G44" s="706"/>
      <c r="H44" s="706"/>
      <c r="I44" s="706"/>
      <c r="J44" s="706"/>
      <c r="K44" s="706"/>
      <c r="L44" s="707"/>
      <c r="M44" s="587">
        <v>0</v>
      </c>
    </row>
    <row r="45" spans="1:13" s="582" customFormat="1" ht="11.4">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20" t="s">
        <v>1041</v>
      </c>
      <c r="B48" s="721"/>
      <c r="C48" s="721"/>
      <c r="D48" s="721"/>
      <c r="E48" s="722"/>
      <c r="F48" s="603"/>
      <c r="G48" s="604" t="s">
        <v>1029</v>
      </c>
      <c r="H48" s="605" t="s">
        <v>1042</v>
      </c>
      <c r="I48" s="606" t="s">
        <v>2339</v>
      </c>
      <c r="J48" s="605" t="s">
        <v>2340</v>
      </c>
      <c r="K48" s="723" t="s">
        <v>1045</v>
      </c>
      <c r="L48" s="722"/>
      <c r="M48" s="607" t="s">
        <v>1035</v>
      </c>
    </row>
    <row r="49" spans="1:13" s="582" customFormat="1" ht="11.4">
      <c r="A49" s="608"/>
      <c r="B49" s="609"/>
      <c r="C49" s="609"/>
      <c r="D49" s="609"/>
      <c r="E49" s="609"/>
      <c r="F49" s="609"/>
      <c r="G49" s="610"/>
      <c r="H49" s="583"/>
      <c r="I49" s="597"/>
      <c r="J49" s="583"/>
      <c r="K49" s="716"/>
      <c r="L49" s="717"/>
      <c r="M49" s="584"/>
    </row>
    <row r="50" spans="1:13" s="582" customFormat="1" ht="12" thickBot="1">
      <c r="A50" s="611"/>
      <c r="B50" s="612"/>
      <c r="C50" s="612"/>
      <c r="D50" s="612"/>
      <c r="E50" s="612"/>
      <c r="F50" s="612"/>
      <c r="G50" s="613"/>
      <c r="H50" s="585"/>
      <c r="I50" s="595"/>
      <c r="J50" s="585"/>
      <c r="K50" s="710"/>
      <c r="L50" s="711"/>
      <c r="M50" s="586"/>
    </row>
    <row r="51" spans="1:13" s="582" customFormat="1" ht="12.6" thickBot="1">
      <c r="A51" s="724" t="s">
        <v>1037</v>
      </c>
      <c r="B51" s="725"/>
      <c r="C51" s="725"/>
      <c r="D51" s="725"/>
      <c r="E51" s="725"/>
      <c r="F51" s="725"/>
      <c r="G51" s="725"/>
      <c r="H51" s="725"/>
      <c r="I51" s="725"/>
      <c r="J51" s="725"/>
      <c r="K51" s="725"/>
      <c r="L51" s="726"/>
      <c r="M51" s="614">
        <v>0</v>
      </c>
    </row>
    <row r="52" spans="1:13" s="582" customFormat="1" ht="11.4">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20" t="s">
        <v>1028</v>
      </c>
      <c r="B55" s="721"/>
      <c r="C55" s="721"/>
      <c r="D55" s="721"/>
      <c r="E55" s="721"/>
      <c r="F55" s="721"/>
      <c r="G55" s="722"/>
      <c r="H55" s="604" t="s">
        <v>1048</v>
      </c>
      <c r="I55" s="606" t="s">
        <v>1049</v>
      </c>
      <c r="J55" s="605" t="s">
        <v>1050</v>
      </c>
      <c r="K55" s="727" t="s">
        <v>1034</v>
      </c>
      <c r="L55" s="728"/>
      <c r="M55" s="615" t="s">
        <v>1035</v>
      </c>
    </row>
    <row r="56" spans="1:13" s="582" customFormat="1" ht="11.4">
      <c r="A56" s="699"/>
      <c r="B56" s="700"/>
      <c r="C56" s="700"/>
      <c r="D56" s="700"/>
      <c r="E56" s="700"/>
      <c r="F56" s="700"/>
      <c r="G56" s="700"/>
      <c r="H56" s="583"/>
      <c r="I56" s="597"/>
      <c r="J56" s="583"/>
      <c r="K56" s="716"/>
      <c r="L56" s="717"/>
      <c r="M56" s="584"/>
    </row>
    <row r="57" spans="1:13" s="582" customFormat="1" ht="12" thickBot="1">
      <c r="A57" s="708"/>
      <c r="B57" s="709"/>
      <c r="C57" s="709"/>
      <c r="D57" s="709"/>
      <c r="E57" s="709"/>
      <c r="F57" s="709"/>
      <c r="G57" s="709"/>
      <c r="H57" s="585"/>
      <c r="I57" s="595"/>
      <c r="J57" s="585"/>
      <c r="K57" s="710"/>
      <c r="L57" s="711"/>
      <c r="M57" s="586"/>
    </row>
    <row r="58" spans="1:13" s="582" customFormat="1" ht="12.6" thickBot="1">
      <c r="A58" s="705" t="s">
        <v>1037</v>
      </c>
      <c r="B58" s="706"/>
      <c r="C58" s="706"/>
      <c r="D58" s="706"/>
      <c r="E58" s="706"/>
      <c r="F58" s="706"/>
      <c r="G58" s="706"/>
      <c r="H58" s="706"/>
      <c r="I58" s="706"/>
      <c r="J58" s="706"/>
      <c r="K58" s="706"/>
      <c r="L58" s="707"/>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ht="12.6" thickBot="1">
      <c r="A60" s="705" t="s">
        <v>1051</v>
      </c>
      <c r="B60" s="706"/>
      <c r="C60" s="706"/>
      <c r="D60" s="706"/>
      <c r="E60" s="706"/>
      <c r="F60" s="706"/>
      <c r="G60" s="706"/>
      <c r="H60" s="706"/>
      <c r="I60" s="706"/>
      <c r="J60" s="706"/>
      <c r="K60" s="706"/>
      <c r="L60" s="707"/>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12" t="s">
        <v>1028</v>
      </c>
      <c r="B64" s="713"/>
      <c r="C64" s="713"/>
      <c r="D64" s="713"/>
      <c r="E64" s="713"/>
      <c r="F64" s="713"/>
      <c r="G64" s="713"/>
      <c r="H64" s="616"/>
      <c r="I64" s="617"/>
      <c r="J64" s="618" t="s">
        <v>1054</v>
      </c>
      <c r="K64" s="714" t="s">
        <v>1055</v>
      </c>
      <c r="L64" s="715"/>
      <c r="M64" s="619"/>
    </row>
    <row r="65" spans="1:13" s="582" customFormat="1" ht="11.4">
      <c r="A65" s="699" t="s">
        <v>2341</v>
      </c>
      <c r="B65" s="700"/>
      <c r="C65" s="700"/>
      <c r="D65" s="700"/>
      <c r="E65" s="700"/>
      <c r="F65" s="700"/>
      <c r="G65" s="700"/>
      <c r="H65" s="620"/>
      <c r="I65" s="621"/>
      <c r="J65" s="622"/>
      <c r="K65" s="701"/>
      <c r="L65" s="702"/>
      <c r="M65" s="623"/>
    </row>
    <row r="66" spans="1:13" s="582" customFormat="1" ht="11.4">
      <c r="A66" s="624" t="s">
        <v>1057</v>
      </c>
      <c r="B66" s="625"/>
      <c r="C66" s="625"/>
      <c r="D66" s="625"/>
      <c r="E66" s="625"/>
      <c r="F66" s="625"/>
      <c r="G66" s="625"/>
      <c r="H66" s="620"/>
      <c r="I66" s="621"/>
      <c r="J66" s="622"/>
      <c r="K66" s="701"/>
      <c r="L66" s="702"/>
      <c r="M66" s="623"/>
    </row>
    <row r="67" spans="1:13" s="582" customFormat="1" ht="12" thickBot="1">
      <c r="A67" s="611" t="s">
        <v>1058</v>
      </c>
      <c r="B67" s="612"/>
      <c r="C67" s="612"/>
      <c r="D67" s="612"/>
      <c r="E67" s="612"/>
      <c r="F67" s="612"/>
      <c r="G67" s="612"/>
      <c r="H67" s="626"/>
      <c r="I67" s="627"/>
      <c r="J67" s="622"/>
      <c r="K67" s="703"/>
      <c r="L67" s="704"/>
      <c r="M67" s="623"/>
    </row>
    <row r="68" spans="1:13" s="582" customFormat="1" ht="12.6" thickBot="1">
      <c r="A68" s="705" t="s">
        <v>1037</v>
      </c>
      <c r="B68" s="706"/>
      <c r="C68" s="706"/>
      <c r="D68" s="706"/>
      <c r="E68" s="706"/>
      <c r="F68" s="706"/>
      <c r="G68" s="706"/>
      <c r="H68" s="706"/>
      <c r="I68" s="706"/>
      <c r="J68" s="706"/>
      <c r="K68" s="706"/>
      <c r="L68" s="707"/>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ht="12.6" thickBot="1">
      <c r="A70" s="705" t="s">
        <v>2342</v>
      </c>
      <c r="B70" s="706"/>
      <c r="C70" s="706"/>
      <c r="D70" s="706"/>
      <c r="E70" s="706"/>
      <c r="F70" s="706"/>
      <c r="G70" s="706"/>
      <c r="H70" s="706"/>
      <c r="I70" s="706"/>
      <c r="J70" s="706"/>
      <c r="K70" s="706"/>
      <c r="L70" s="707"/>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1.4">
      <c r="A75" s="628"/>
      <c r="B75" s="629"/>
      <c r="C75" s="629"/>
      <c r="D75" s="630" t="s">
        <v>1060</v>
      </c>
      <c r="E75" s="630"/>
      <c r="F75" s="630"/>
      <c r="G75" s="630"/>
      <c r="H75" s="630"/>
      <c r="I75" s="630"/>
      <c r="J75" s="629"/>
      <c r="K75" s="629"/>
      <c r="L75" s="629"/>
      <c r="M75" s="631"/>
    </row>
    <row r="76" spans="1:13" s="582" customFormat="1" ht="11.4">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8"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8"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689" t="s">
        <v>2324</v>
      </c>
      <c r="B87" s="690"/>
      <c r="C87" s="690"/>
      <c r="D87" s="690"/>
      <c r="E87" s="690"/>
      <c r="F87" s="690"/>
      <c r="G87" s="690"/>
      <c r="H87" s="690"/>
      <c r="I87" s="690"/>
      <c r="J87" s="690"/>
      <c r="K87" s="690"/>
      <c r="L87" s="690"/>
      <c r="M87" s="691"/>
    </row>
    <row r="88" spans="1:13" ht="17.25" customHeight="1">
      <c r="A88" s="689"/>
      <c r="B88" s="690"/>
      <c r="C88" s="690"/>
      <c r="D88" s="690"/>
      <c r="E88" s="690"/>
      <c r="F88" s="690"/>
      <c r="G88" s="690"/>
      <c r="H88" s="690"/>
      <c r="I88" s="690"/>
      <c r="J88" s="690"/>
      <c r="K88" s="690"/>
      <c r="L88" s="690"/>
      <c r="M88" s="691"/>
    </row>
    <row r="89" spans="1:13" ht="18.75" customHeight="1">
      <c r="A89" s="692" t="s">
        <v>2325</v>
      </c>
      <c r="B89" s="693"/>
      <c r="C89" s="693"/>
      <c r="D89" s="693"/>
      <c r="E89" s="693"/>
      <c r="F89" s="693"/>
      <c r="G89" s="693"/>
      <c r="H89" s="693"/>
      <c r="I89" s="693"/>
      <c r="J89" s="693"/>
      <c r="K89" s="693"/>
      <c r="L89" s="693"/>
      <c r="M89" s="694"/>
    </row>
    <row r="90" spans="1:13" ht="21.75" customHeight="1">
      <c r="A90" s="692"/>
      <c r="B90" s="693"/>
      <c r="C90" s="693"/>
      <c r="D90" s="693"/>
      <c r="E90" s="693"/>
      <c r="F90" s="693"/>
      <c r="G90" s="693"/>
      <c r="H90" s="693"/>
      <c r="I90" s="693"/>
      <c r="J90" s="693"/>
      <c r="K90" s="693"/>
      <c r="L90" s="693"/>
      <c r="M90" s="694"/>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1.4">
      <c r="A95" s="628"/>
      <c r="B95" s="629"/>
      <c r="C95" s="629"/>
      <c r="D95" s="629" t="s">
        <v>1060</v>
      </c>
      <c r="E95" s="630"/>
      <c r="F95" s="629"/>
      <c r="G95" s="629"/>
      <c r="H95" s="629"/>
      <c r="I95" s="629"/>
      <c r="J95" s="629"/>
      <c r="K95" s="629"/>
      <c r="L95" s="629"/>
      <c r="M95" s="631"/>
    </row>
    <row r="96" spans="1:13" s="582" customFormat="1" ht="11.4">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695"/>
      <c r="J100" s="695"/>
      <c r="K100" s="695"/>
      <c r="L100" s="695"/>
      <c r="M100" s="696"/>
    </row>
    <row r="101" spans="1:13" ht="13.8" thickBot="1">
      <c r="A101" s="652" t="s">
        <v>2327</v>
      </c>
      <c r="B101" s="653"/>
      <c r="C101" s="653"/>
      <c r="D101" s="654"/>
      <c r="E101" s="654"/>
      <c r="F101" s="654"/>
      <c r="G101" s="654"/>
      <c r="H101" s="654"/>
      <c r="I101" s="697"/>
      <c r="J101" s="697"/>
      <c r="K101" s="697"/>
      <c r="L101" s="697"/>
      <c r="M101" s="698"/>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82"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5"/>
      <c r="C1" s="880"/>
      <c r="D1" s="881"/>
      <c r="E1" s="881"/>
      <c r="F1" s="881"/>
      <c r="G1" s="881"/>
      <c r="H1" s="881"/>
      <c r="I1" s="881"/>
      <c r="J1" s="882"/>
      <c r="K1" s="883" t="s">
        <v>1017</v>
      </c>
      <c r="L1" s="885" t="s">
        <v>2304</v>
      </c>
      <c r="M1" s="886"/>
      <c r="N1" s="887"/>
    </row>
    <row r="2" spans="2:14">
      <c r="B2" s="866"/>
      <c r="C2" s="877" t="s">
        <v>1018</v>
      </c>
      <c r="D2" s="878"/>
      <c r="E2" s="878"/>
      <c r="F2" s="878"/>
      <c r="G2" s="878"/>
      <c r="H2" s="878"/>
      <c r="I2" s="878"/>
      <c r="J2" s="879"/>
      <c r="K2" s="884"/>
      <c r="L2" s="888"/>
      <c r="M2" s="889"/>
      <c r="N2" s="890"/>
    </row>
    <row r="3" spans="2:14">
      <c r="B3" s="866"/>
      <c r="C3" s="877" t="s">
        <v>2305</v>
      </c>
      <c r="D3" s="878"/>
      <c r="E3" s="878"/>
      <c r="F3" s="878"/>
      <c r="G3" s="878"/>
      <c r="H3" s="878"/>
      <c r="I3" s="878"/>
      <c r="J3" s="879"/>
      <c r="K3" s="868" t="s">
        <v>1019</v>
      </c>
      <c r="L3" s="893">
        <v>1</v>
      </c>
      <c r="M3" s="894"/>
      <c r="N3" s="895"/>
    </row>
    <row r="4" spans="2:14">
      <c r="B4" s="866"/>
      <c r="C4" s="877" t="s">
        <v>2306</v>
      </c>
      <c r="D4" s="878"/>
      <c r="E4" s="878"/>
      <c r="F4" s="878"/>
      <c r="G4" s="878"/>
      <c r="H4" s="878"/>
      <c r="I4" s="878"/>
      <c r="J4" s="879"/>
      <c r="K4" s="891"/>
      <c r="L4" s="896"/>
      <c r="M4" s="897"/>
      <c r="N4" s="898"/>
    </row>
    <row r="5" spans="2:14">
      <c r="B5" s="866"/>
      <c r="C5" s="877" t="s">
        <v>2307</v>
      </c>
      <c r="D5" s="878"/>
      <c r="E5" s="878"/>
      <c r="F5" s="878"/>
      <c r="G5" s="878"/>
      <c r="H5" s="878"/>
      <c r="I5" s="878"/>
      <c r="J5" s="879"/>
      <c r="K5" s="868" t="s">
        <v>1020</v>
      </c>
      <c r="L5" s="870"/>
      <c r="M5" s="870" t="s">
        <v>1021</v>
      </c>
      <c r="N5" s="872"/>
    </row>
    <row r="6" spans="2:14" ht="15" thickBot="1">
      <c r="B6" s="867"/>
      <c r="C6" s="874"/>
      <c r="D6" s="875"/>
      <c r="E6" s="875"/>
      <c r="F6" s="875"/>
      <c r="G6" s="875"/>
      <c r="H6" s="875"/>
      <c r="I6" s="875"/>
      <c r="J6" s="876"/>
      <c r="K6" s="869"/>
      <c r="L6" s="871"/>
      <c r="M6" s="871"/>
      <c r="N6" s="873"/>
    </row>
    <row r="7" spans="2:14" ht="1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4">
      <c r="B10" s="899" t="s">
        <v>2311</v>
      </c>
      <c r="C10" s="900"/>
      <c r="D10" s="900"/>
      <c r="E10" s="900"/>
      <c r="F10" s="367" t="s">
        <v>2312</v>
      </c>
      <c r="G10" s="85"/>
      <c r="H10" s="368"/>
      <c r="I10" s="901" t="s">
        <v>2313</v>
      </c>
      <c r="J10" s="901"/>
      <c r="K10" s="369" t="s">
        <v>2312</v>
      </c>
      <c r="L10" s="365"/>
      <c r="M10" s="365"/>
      <c r="N10" s="366"/>
    </row>
    <row r="11" spans="2:14">
      <c r="B11" s="370" t="s">
        <v>1023</v>
      </c>
      <c r="C11" s="371"/>
      <c r="D11" s="892"/>
      <c r="E11" s="892"/>
      <c r="F11" s="372"/>
      <c r="G11" s="373"/>
      <c r="H11" s="371"/>
      <c r="I11" s="368"/>
      <c r="J11" s="374" t="s">
        <v>1024</v>
      </c>
      <c r="K11" s="375"/>
      <c r="L11" s="372"/>
      <c r="M11" s="372"/>
      <c r="N11" s="376"/>
    </row>
    <row r="12" spans="2:14" ht="15" thickBot="1">
      <c r="B12" s="377"/>
      <c r="C12" s="378"/>
      <c r="D12" s="379"/>
      <c r="E12" s="379"/>
      <c r="F12" s="379"/>
      <c r="G12" s="379"/>
      <c r="H12" s="378"/>
      <c r="I12" s="379"/>
      <c r="J12" s="378"/>
      <c r="K12" s="379"/>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902" t="s">
        <v>2328</v>
      </c>
      <c r="G25" s="903"/>
      <c r="H25" s="903"/>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129</v>
      </c>
      <c r="B36" s="834" t="str">
        <f>VLOOKUP(A36,EQUIPOS!A6:D154,3,FALSE)</f>
        <v xml:space="preserve">Buldozer, Potencia al volante de 140 HP, motor de 2200 RPM, longitud de hoja 4,80m. </v>
      </c>
      <c r="C36" s="835"/>
      <c r="D36" s="835"/>
      <c r="E36" s="835"/>
      <c r="F36" s="835"/>
      <c r="G36" s="835"/>
      <c r="H36" s="836"/>
      <c r="I36" s="276"/>
      <c r="J36" s="277"/>
      <c r="K36" s="278">
        <f>VLOOKUP(A36,EQUIPOS!A6:D161,4,FALSE)</f>
        <v>168333</v>
      </c>
      <c r="L36" s="279"/>
      <c r="M36" s="280">
        <v>0.15</v>
      </c>
      <c r="N36" s="281">
        <f>K36/M36</f>
        <v>1122220</v>
      </c>
    </row>
    <row r="37" spans="1:14">
      <c r="A37" t="s">
        <v>150</v>
      </c>
      <c r="B37" s="834" t="str">
        <f>VLOOKUP(A37,EQUIPOS!A7:D154,3,FALSE)</f>
        <v>Cargador : Potencia en el volante 125 hp, Clasificación de RPM del motor 2300.</v>
      </c>
      <c r="C37" s="835"/>
      <c r="D37" s="835"/>
      <c r="E37" s="835"/>
      <c r="F37" s="835"/>
      <c r="G37" s="835"/>
      <c r="H37" s="836"/>
      <c r="I37" s="276"/>
      <c r="J37" s="277"/>
      <c r="K37" s="278">
        <f>VLOOKUP(A37,EQUIPOS!A7:D162,4,FALSE)</f>
        <v>163026.11883025698</v>
      </c>
      <c r="L37" s="279"/>
      <c r="M37" s="280">
        <v>0.15</v>
      </c>
      <c r="N37" s="281">
        <f>K37/M37</f>
        <v>1086840.7922017132</v>
      </c>
    </row>
    <row r="38" spans="1:14">
      <c r="A38" t="s">
        <v>273</v>
      </c>
      <c r="B38" s="834" t="str">
        <f>VLOOKUP(A38,EQUIPOS!A8:D154,3,FALSE)</f>
        <v>Motosierra, 93.6 cm3 - 7.1 HP, 45-90 cm - 7.9 kg</v>
      </c>
      <c r="C38" s="835"/>
      <c r="D38" s="835"/>
      <c r="E38" s="835"/>
      <c r="F38" s="835"/>
      <c r="G38" s="835"/>
      <c r="H38" s="836"/>
      <c r="I38" s="276"/>
      <c r="J38" s="277"/>
      <c r="K38" s="278">
        <f>VLOOKUP(A38,EQUIPOS!A8:D163,4,FALSE)</f>
        <v>4292.5</v>
      </c>
      <c r="L38" s="279"/>
      <c r="M38" s="280">
        <v>0.15</v>
      </c>
      <c r="N38" s="282">
        <f>K38/M38</f>
        <v>28616.666666666668</v>
      </c>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8511.2008676833339</v>
      </c>
    </row>
    <row r="43" spans="1:14" ht="15" thickBot="1">
      <c r="B43" s="821" t="s">
        <v>1037</v>
      </c>
      <c r="C43" s="822"/>
      <c r="D43" s="822"/>
      <c r="E43" s="822"/>
      <c r="F43" s="822"/>
      <c r="G43" s="822"/>
      <c r="H43" s="822"/>
      <c r="I43" s="822"/>
      <c r="J43" s="822"/>
      <c r="K43" s="822"/>
      <c r="L43" s="822"/>
      <c r="M43" s="823"/>
      <c r="N43" s="105">
        <f>SUM(N36:N42)</f>
        <v>2246188.6597360629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795" t="s">
        <v>1041</v>
      </c>
      <c r="C58" s="796"/>
      <c r="D58" s="796"/>
      <c r="E58" s="796"/>
      <c r="F58" s="796"/>
      <c r="G58" s="797"/>
      <c r="H58" s="79" t="s">
        <v>1029</v>
      </c>
      <c r="I58" s="80" t="s">
        <v>1042</v>
      </c>
      <c r="J58" s="81" t="s">
        <v>1043</v>
      </c>
      <c r="K58" s="79" t="s">
        <v>1044</v>
      </c>
      <c r="L58" s="824" t="s">
        <v>1045</v>
      </c>
      <c r="M58" s="797"/>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825">
        <v>983.54</v>
      </c>
      <c r="M59" s="826"/>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54"/>
      <c r="J64" s="54"/>
      <c r="K64" s="54"/>
      <c r="L64" s="810"/>
      <c r="M64" s="811"/>
      <c r="N64" s="305"/>
    </row>
    <row r="65" spans="1:15" ht="15" thickBot="1">
      <c r="B65" s="827" t="s">
        <v>1037</v>
      </c>
      <c r="C65" s="828"/>
      <c r="D65" s="828"/>
      <c r="E65" s="828"/>
      <c r="F65" s="828"/>
      <c r="G65" s="828"/>
      <c r="H65" s="828"/>
      <c r="I65" s="828"/>
      <c r="J65" s="828"/>
      <c r="K65" s="828"/>
      <c r="L65" s="828"/>
      <c r="M65" s="829"/>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54"/>
      <c r="J75" s="54"/>
      <c r="K75" s="54"/>
      <c r="L75" s="810"/>
      <c r="M75" s="811"/>
      <c r="N75" s="305"/>
    </row>
    <row r="76" spans="1:15" ht="15" thickBot="1">
      <c r="B76" s="821" t="s">
        <v>1037</v>
      </c>
      <c r="C76" s="822"/>
      <c r="D76" s="822"/>
      <c r="E76" s="822"/>
      <c r="F76" s="822"/>
      <c r="G76" s="822"/>
      <c r="H76" s="822"/>
      <c r="I76" s="828"/>
      <c r="J76" s="828"/>
      <c r="K76" s="828"/>
      <c r="L76" s="828"/>
      <c r="M76" s="829"/>
      <c r="N76" s="310">
        <f>N70+N71+N72+N73+N74</f>
        <v>170224.01735366668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2450836.5770897293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490167.31541794585</v>
      </c>
      <c r="M83" s="856"/>
      <c r="N83" s="57"/>
    </row>
    <row r="84" spans="1:14">
      <c r="B84" s="95" t="s">
        <v>1057</v>
      </c>
      <c r="C84" s="96"/>
      <c r="D84" s="96"/>
      <c r="E84" s="96"/>
      <c r="F84" s="96"/>
      <c r="G84" s="96"/>
      <c r="H84" s="96"/>
      <c r="I84" s="93"/>
      <c r="J84" s="94"/>
      <c r="K84" s="313">
        <v>0.05</v>
      </c>
      <c r="L84" s="855">
        <f>N78*K84</f>
        <v>122541.82885448646</v>
      </c>
      <c r="M84" s="856"/>
      <c r="N84" s="57"/>
    </row>
    <row r="85" spans="1:14" ht="15" thickBot="1">
      <c r="B85" s="97" t="s">
        <v>1058</v>
      </c>
      <c r="C85" s="98"/>
      <c r="D85" s="98"/>
      <c r="E85" s="98"/>
      <c r="F85" s="98"/>
      <c r="G85" s="98"/>
      <c r="H85" s="98"/>
      <c r="I85" s="99"/>
      <c r="J85" s="100"/>
      <c r="K85" s="314">
        <v>0.05</v>
      </c>
      <c r="L85" s="857">
        <f>N78*K85</f>
        <v>122541.82885448646</v>
      </c>
      <c r="M85" s="858"/>
      <c r="N85" s="57"/>
    </row>
    <row r="86" spans="1:14" ht="15" thickBot="1">
      <c r="B86" s="821" t="s">
        <v>1037</v>
      </c>
      <c r="C86" s="822"/>
      <c r="D86" s="822"/>
      <c r="E86" s="822"/>
      <c r="F86" s="822"/>
      <c r="G86" s="822"/>
      <c r="H86" s="822"/>
      <c r="I86" s="822"/>
      <c r="J86" s="822"/>
      <c r="K86" s="822"/>
      <c r="L86" s="822"/>
      <c r="M86" s="823"/>
      <c r="N86" s="58">
        <f>L83+L84+L85</f>
        <v>735250.97312691878</v>
      </c>
    </row>
    <row r="87" spans="1:14" ht="15" thickBot="1">
      <c r="B87" s="39"/>
      <c r="C87" s="40"/>
      <c r="D87" s="40"/>
      <c r="E87" s="40"/>
      <c r="F87" s="40"/>
      <c r="G87" s="40"/>
      <c r="H87" s="40"/>
      <c r="I87" s="40"/>
      <c r="J87" s="40"/>
      <c r="K87" s="40"/>
      <c r="L87" s="40"/>
      <c r="M87" s="40"/>
      <c r="N87" s="41"/>
    </row>
    <row r="88" spans="1:14" ht="15" thickBot="1">
      <c r="A88" t="s">
        <v>2121</v>
      </c>
      <c r="B88" s="821" t="s">
        <v>1059</v>
      </c>
      <c r="C88" s="822"/>
      <c r="D88" s="822"/>
      <c r="E88" s="822"/>
      <c r="F88" s="822"/>
      <c r="G88" s="822"/>
      <c r="H88" s="822"/>
      <c r="I88" s="822"/>
      <c r="J88" s="822"/>
      <c r="K88" s="822"/>
      <c r="L88" s="822"/>
      <c r="M88" s="823"/>
      <c r="N88" s="196">
        <f>N78+N86</f>
        <v>3186087.5502166478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24"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5"/>
      <c r="C1" s="880"/>
      <c r="D1" s="881"/>
      <c r="E1" s="881"/>
      <c r="F1" s="881"/>
      <c r="G1" s="881"/>
      <c r="H1" s="881"/>
      <c r="I1" s="881"/>
      <c r="J1" s="882"/>
      <c r="K1" s="883" t="s">
        <v>1017</v>
      </c>
      <c r="L1" s="885" t="s">
        <v>2304</v>
      </c>
      <c r="M1" s="886"/>
      <c r="N1" s="887"/>
    </row>
    <row r="2" spans="2:14">
      <c r="B2" s="866"/>
      <c r="C2" s="877" t="s">
        <v>1018</v>
      </c>
      <c r="D2" s="878"/>
      <c r="E2" s="878"/>
      <c r="F2" s="878"/>
      <c r="G2" s="878"/>
      <c r="H2" s="878"/>
      <c r="I2" s="878"/>
      <c r="J2" s="879"/>
      <c r="K2" s="884"/>
      <c r="L2" s="888"/>
      <c r="M2" s="889"/>
      <c r="N2" s="890"/>
    </row>
    <row r="3" spans="2:14">
      <c r="B3" s="866"/>
      <c r="C3" s="877" t="s">
        <v>2305</v>
      </c>
      <c r="D3" s="878"/>
      <c r="E3" s="878"/>
      <c r="F3" s="878"/>
      <c r="G3" s="878"/>
      <c r="H3" s="878"/>
      <c r="I3" s="878"/>
      <c r="J3" s="879"/>
      <c r="K3" s="868" t="s">
        <v>1019</v>
      </c>
      <c r="L3" s="893">
        <v>1</v>
      </c>
      <c r="M3" s="894"/>
      <c r="N3" s="895"/>
    </row>
    <row r="4" spans="2:14">
      <c r="B4" s="866"/>
      <c r="C4" s="877" t="s">
        <v>2306</v>
      </c>
      <c r="D4" s="878"/>
      <c r="E4" s="878"/>
      <c r="F4" s="878"/>
      <c r="G4" s="878"/>
      <c r="H4" s="878"/>
      <c r="I4" s="878"/>
      <c r="J4" s="879"/>
      <c r="K4" s="891"/>
      <c r="L4" s="896"/>
      <c r="M4" s="897"/>
      <c r="N4" s="898"/>
    </row>
    <row r="5" spans="2:14">
      <c r="B5" s="866"/>
      <c r="C5" s="877" t="s">
        <v>2307</v>
      </c>
      <c r="D5" s="878"/>
      <c r="E5" s="878"/>
      <c r="F5" s="878"/>
      <c r="G5" s="878"/>
      <c r="H5" s="878"/>
      <c r="I5" s="878"/>
      <c r="J5" s="879"/>
      <c r="K5" s="868" t="s">
        <v>1020</v>
      </c>
      <c r="L5" s="870"/>
      <c r="M5" s="870" t="s">
        <v>1021</v>
      </c>
      <c r="N5" s="872"/>
    </row>
    <row r="6" spans="2:14" ht="15" thickBot="1">
      <c r="B6" s="867"/>
      <c r="C6" s="874"/>
      <c r="D6" s="875"/>
      <c r="E6" s="875"/>
      <c r="F6" s="875"/>
      <c r="G6" s="875"/>
      <c r="H6" s="875"/>
      <c r="I6" s="875"/>
      <c r="J6" s="876"/>
      <c r="K6" s="869"/>
      <c r="L6" s="871"/>
      <c r="M6" s="871"/>
      <c r="N6" s="873"/>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99" t="s">
        <v>2311</v>
      </c>
      <c r="C10" s="900"/>
      <c r="D10" s="900"/>
      <c r="E10" s="900"/>
      <c r="F10" s="400" t="s">
        <v>2312</v>
      </c>
      <c r="G10" s="85"/>
      <c r="H10" s="368"/>
      <c r="I10" s="901" t="s">
        <v>2313</v>
      </c>
      <c r="J10" s="901"/>
      <c r="K10" s="401" t="s">
        <v>2312</v>
      </c>
      <c r="L10" s="365"/>
      <c r="M10" s="365"/>
      <c r="N10" s="36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249</v>
      </c>
      <c r="B36" s="834" t="str">
        <f>VLOOKUP(A36,EQUIPOS!A6:D154,3,FALSE)</f>
        <v>Guadañadora, Cilindraje 41.5 cm3, Longitud del mango 1450 mm, Peso 7.4 kg</v>
      </c>
      <c r="C36" s="835"/>
      <c r="D36" s="835"/>
      <c r="E36" s="835"/>
      <c r="F36" s="835"/>
      <c r="G36" s="835"/>
      <c r="H36" s="836"/>
      <c r="I36" s="276"/>
      <c r="J36" s="277"/>
      <c r="K36" s="278">
        <f>VLOOKUP(A36,EQUIPOS!A6:D161,4,FALSE)</f>
        <v>4084</v>
      </c>
      <c r="L36" s="279"/>
      <c r="M36" s="280">
        <v>0.36</v>
      </c>
      <c r="N36" s="281">
        <f>K36/M36</f>
        <v>11344.444444444445</v>
      </c>
    </row>
    <row r="37" spans="1:14">
      <c r="A37" t="s">
        <v>273</v>
      </c>
      <c r="B37" s="834" t="str">
        <f>VLOOKUP(A37,EQUIPOS!A7:D154,3,FALSE)</f>
        <v>Motosierra, 93.6 cm3 - 7.1 HP, 45-90 cm - 7.9 kg</v>
      </c>
      <c r="C37" s="835"/>
      <c r="D37" s="835"/>
      <c r="E37" s="835"/>
      <c r="F37" s="835"/>
      <c r="G37" s="835"/>
      <c r="H37" s="836"/>
      <c r="I37" s="276"/>
      <c r="J37" s="277"/>
      <c r="K37" s="278">
        <f>VLOOKUP(A37,EQUIPOS!A7:D162,4,FALSE)</f>
        <v>4292.5</v>
      </c>
      <c r="L37" s="279"/>
      <c r="M37" s="280">
        <v>0.10299999999999999</v>
      </c>
      <c r="N37" s="281">
        <f>K37/M37</f>
        <v>41674.7572815534</v>
      </c>
    </row>
    <row r="38" spans="1:14">
      <c r="B38" s="834"/>
      <c r="C38" s="835"/>
      <c r="D38" s="835"/>
      <c r="E38" s="835"/>
      <c r="F38" s="835"/>
      <c r="G38" s="835"/>
      <c r="H38" s="836"/>
      <c r="I38" s="276"/>
      <c r="J38" s="277"/>
      <c r="K38" s="278"/>
      <c r="L38" s="279"/>
      <c r="M38" s="280"/>
      <c r="N38" s="282"/>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1773.1668474340277</v>
      </c>
    </row>
    <row r="43" spans="1:14" ht="15" thickBot="1">
      <c r="B43" s="821" t="s">
        <v>1037</v>
      </c>
      <c r="C43" s="822"/>
      <c r="D43" s="822"/>
      <c r="E43" s="822"/>
      <c r="F43" s="822"/>
      <c r="G43" s="822"/>
      <c r="H43" s="822"/>
      <c r="I43" s="822"/>
      <c r="J43" s="822"/>
      <c r="K43" s="822"/>
      <c r="L43" s="822"/>
      <c r="M43" s="823"/>
      <c r="N43" s="105">
        <f>SUM(N36:N42)</f>
        <v>54792.368573431871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825">
        <f>'900.2'!N78</f>
        <v>1231.060606060606</v>
      </c>
      <c r="M59" s="826"/>
      <c r="N59" s="296">
        <f>K59*L59</f>
        <v>61553.030303030304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51"/>
    </row>
    <row r="65" spans="1:15" ht="15" thickBot="1">
      <c r="B65" s="827" t="s">
        <v>1037</v>
      </c>
      <c r="C65" s="828"/>
      <c r="D65" s="828"/>
      <c r="E65" s="828"/>
      <c r="F65" s="828"/>
      <c r="G65" s="828"/>
      <c r="H65" s="828"/>
      <c r="I65" s="828"/>
      <c r="J65" s="828"/>
      <c r="K65" s="828"/>
      <c r="L65" s="828"/>
      <c r="M65" s="829"/>
      <c r="N65" s="110">
        <f>N59+N60+N61+N62+N63</f>
        <v>61553.030303030304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N70+N71+N72+N73+N74</f>
        <v>35463.336948680553</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151808.73582514274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30361.747165028548</v>
      </c>
      <c r="M83" s="856"/>
      <c r="N83" s="57"/>
    </row>
    <row r="84" spans="1:14">
      <c r="B84" s="95" t="s">
        <v>1057</v>
      </c>
      <c r="C84" s="96"/>
      <c r="D84" s="96"/>
      <c r="E84" s="96"/>
      <c r="F84" s="96"/>
      <c r="G84" s="96"/>
      <c r="H84" s="96"/>
      <c r="I84" s="93"/>
      <c r="J84" s="94"/>
      <c r="K84" s="313">
        <v>0.05</v>
      </c>
      <c r="L84" s="855">
        <f>N78*K84</f>
        <v>7590.436791257137</v>
      </c>
      <c r="M84" s="856"/>
      <c r="N84" s="57"/>
    </row>
    <row r="85" spans="1:14" ht="15" thickBot="1">
      <c r="B85" s="97" t="s">
        <v>1058</v>
      </c>
      <c r="C85" s="98"/>
      <c r="D85" s="98"/>
      <c r="E85" s="98"/>
      <c r="F85" s="98"/>
      <c r="G85" s="98"/>
      <c r="H85" s="98"/>
      <c r="I85" s="99"/>
      <c r="J85" s="100"/>
      <c r="K85" s="314">
        <v>0.05</v>
      </c>
      <c r="L85" s="857">
        <f>N78*K85</f>
        <v>7590.436791257137</v>
      </c>
      <c r="M85" s="858"/>
      <c r="N85" s="57"/>
    </row>
    <row r="86" spans="1:14" ht="15" thickBot="1">
      <c r="B86" s="821" t="s">
        <v>1037</v>
      </c>
      <c r="C86" s="822"/>
      <c r="D86" s="822"/>
      <c r="E86" s="822"/>
      <c r="F86" s="822"/>
      <c r="G86" s="822"/>
      <c r="H86" s="822"/>
      <c r="I86" s="822"/>
      <c r="J86" s="822"/>
      <c r="K86" s="822"/>
      <c r="L86" s="822"/>
      <c r="M86" s="823"/>
      <c r="N86" s="58">
        <f>L83+L84+L85</f>
        <v>45542.620747542824</v>
      </c>
    </row>
    <row r="87" spans="1:14" ht="15" thickBot="1">
      <c r="B87" s="39"/>
      <c r="C87" s="40"/>
      <c r="D87" s="40"/>
      <c r="E87" s="40"/>
      <c r="F87" s="40"/>
      <c r="G87" s="40"/>
      <c r="H87" s="40"/>
      <c r="I87" s="40"/>
      <c r="J87" s="40"/>
      <c r="K87" s="40"/>
      <c r="L87" s="40"/>
      <c r="M87" s="40"/>
      <c r="N87" s="41"/>
    </row>
    <row r="88" spans="1:14" ht="15" thickBot="1">
      <c r="A88" t="s">
        <v>2121</v>
      </c>
      <c r="B88" s="821" t="s">
        <v>1059</v>
      </c>
      <c r="C88" s="822"/>
      <c r="D88" s="822"/>
      <c r="E88" s="822"/>
      <c r="F88" s="822"/>
      <c r="G88" s="822"/>
      <c r="H88" s="822"/>
      <c r="I88" s="822"/>
      <c r="J88" s="822"/>
      <c r="K88" s="822"/>
      <c r="L88" s="822"/>
      <c r="M88" s="823"/>
      <c r="N88" s="196">
        <f>N78+N86</f>
        <v>197351.35657268556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28.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150</v>
      </c>
      <c r="B36" s="834" t="str">
        <f>VLOOKUP(A36,EQUIPOS!A6:D154,3,FALSE)</f>
        <v>Cargador : Potencia en el volante 125 hp, Clasificación de RPM del motor 2300.</v>
      </c>
      <c r="C36" s="835"/>
      <c r="D36" s="835"/>
      <c r="E36" s="835"/>
      <c r="F36" s="835"/>
      <c r="G36" s="835"/>
      <c r="H36" s="836"/>
      <c r="I36" s="276"/>
      <c r="J36" s="277"/>
      <c r="K36" s="278">
        <f>VLOOKUP(A36,EQUIPOS!A6:D161,4,FALSE)</f>
        <v>163026.11883025698</v>
      </c>
      <c r="L36" s="279"/>
      <c r="M36" s="280">
        <v>2.375</v>
      </c>
      <c r="N36" s="281">
        <f>K36/M36</f>
        <v>68642.576349581883</v>
      </c>
    </row>
    <row r="37" spans="1:14">
      <c r="A37" t="s">
        <v>180</v>
      </c>
      <c r="B37" s="834" t="str">
        <f>VLOOKUP(A37,EQUIPOS!A7:D154,3,FALSE)</f>
        <v>Compresor 120 HP, con martillo.</v>
      </c>
      <c r="C37" s="835"/>
      <c r="D37" s="835"/>
      <c r="E37" s="835"/>
      <c r="F37" s="835"/>
      <c r="G37" s="835"/>
      <c r="H37" s="836"/>
      <c r="I37" s="276"/>
      <c r="J37" s="277"/>
      <c r="K37" s="278">
        <f>VLOOKUP(A37,EQUIPOS!A7:D162,4,FALSE)</f>
        <v>96118.27819851182</v>
      </c>
      <c r="L37" s="279"/>
      <c r="M37" s="280">
        <v>2.375</v>
      </c>
      <c r="N37" s="281">
        <f>K37/M37</f>
        <v>40470.853978320767</v>
      </c>
    </row>
    <row r="38" spans="1:14">
      <c r="A38" t="s">
        <v>195</v>
      </c>
      <c r="B38" s="834" t="str">
        <f>VLOOKUP(A38,EQUIPOS!A7:D154,3,FALSE)</f>
        <v xml:space="preserve">Equipo de oxicorte, Capacidad de corte: hasta 6´´ (152mm) </v>
      </c>
      <c r="C38" s="835"/>
      <c r="D38" s="835"/>
      <c r="E38" s="835"/>
      <c r="F38" s="835"/>
      <c r="G38" s="835"/>
      <c r="H38" s="836"/>
      <c r="I38" s="276"/>
      <c r="J38" s="277"/>
      <c r="K38" s="278">
        <f>VLOOKUP(A38,EQUIPOS!A7:D162,4,FALSE)</f>
        <v>6250</v>
      </c>
      <c r="L38" s="279"/>
      <c r="M38" s="280">
        <v>2.375</v>
      </c>
      <c r="N38" s="282">
        <f>K38/M38</f>
        <v>2631.5789473684213</v>
      </c>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0.1</v>
      </c>
      <c r="M42" s="846"/>
      <c r="N42" s="111">
        <f>N76*L42</f>
        <v>1343.873821213158</v>
      </c>
    </row>
    <row r="43" spans="1:14" ht="15" thickBot="1">
      <c r="B43" s="821" t="s">
        <v>1037</v>
      </c>
      <c r="C43" s="822"/>
      <c r="D43" s="822"/>
      <c r="E43" s="822"/>
      <c r="F43" s="822"/>
      <c r="G43" s="822"/>
      <c r="H43" s="822"/>
      <c r="I43" s="822"/>
      <c r="J43" s="822"/>
      <c r="K43" s="822"/>
      <c r="L43" s="822"/>
      <c r="M43" s="823"/>
      <c r="N43" s="105">
        <f>SUM(N36:N42)</f>
        <v>113088.88309648423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5">
        <f>'900.2'!N78</f>
        <v>1231.060606060606</v>
      </c>
      <c r="M59" s="826"/>
      <c r="N59" s="296">
        <f>K59*L59</f>
        <v>1231.060606060606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51"/>
    </row>
    <row r="65" spans="1:15" ht="15" thickBot="1">
      <c r="B65" s="827" t="s">
        <v>1037</v>
      </c>
      <c r="C65" s="828"/>
      <c r="D65" s="828"/>
      <c r="E65" s="828"/>
      <c r="F65" s="828"/>
      <c r="G65" s="828"/>
      <c r="H65" s="828"/>
      <c r="I65" s="828"/>
      <c r="J65" s="828"/>
      <c r="K65" s="828"/>
      <c r="L65" s="828"/>
      <c r="M65" s="829"/>
      <c r="N65" s="110">
        <f>N59+N60+N61+N62+N63</f>
        <v>1231.060606060606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N70+N71+N72+N73+N74</f>
        <v>13438.738212131579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88">
        <f>N43+N54+N65+N76</f>
        <v>127758.68191467642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25551.736382935283</v>
      </c>
      <c r="M83" s="856"/>
      <c r="N83" s="57"/>
    </row>
    <row r="84" spans="1:14">
      <c r="B84" s="95" t="s">
        <v>1057</v>
      </c>
      <c r="C84" s="96"/>
      <c r="D84" s="96"/>
      <c r="E84" s="96"/>
      <c r="F84" s="96"/>
      <c r="G84" s="96"/>
      <c r="H84" s="96"/>
      <c r="I84" s="93"/>
      <c r="J84" s="94"/>
      <c r="K84" s="313">
        <v>0.05</v>
      </c>
      <c r="L84" s="855">
        <f>N78*K84</f>
        <v>6387.9340957338209</v>
      </c>
      <c r="M84" s="856"/>
      <c r="N84" s="57"/>
    </row>
    <row r="85" spans="1:14" ht="15" thickBot="1">
      <c r="B85" s="97" t="s">
        <v>1058</v>
      </c>
      <c r="C85" s="98"/>
      <c r="D85" s="98"/>
      <c r="E85" s="98"/>
      <c r="F85" s="98"/>
      <c r="G85" s="98"/>
      <c r="H85" s="98"/>
      <c r="I85" s="99"/>
      <c r="J85" s="100"/>
      <c r="K85" s="314">
        <v>0.05</v>
      </c>
      <c r="L85" s="857">
        <f>N78*K85</f>
        <v>6387.9340957338209</v>
      </c>
      <c r="M85" s="858"/>
      <c r="N85" s="57"/>
    </row>
    <row r="86" spans="1:14" ht="15" thickBot="1">
      <c r="B86" s="821" t="s">
        <v>1037</v>
      </c>
      <c r="C86" s="822"/>
      <c r="D86" s="822"/>
      <c r="E86" s="822"/>
      <c r="F86" s="822"/>
      <c r="G86" s="822"/>
      <c r="H86" s="822"/>
      <c r="I86" s="822"/>
      <c r="J86" s="822"/>
      <c r="K86" s="822"/>
      <c r="L86" s="822"/>
      <c r="M86" s="823"/>
      <c r="N86" s="58">
        <f>L83+L84+L85</f>
        <v>38327.604574402925</v>
      </c>
    </row>
    <row r="87" spans="1:14" ht="15" thickBot="1">
      <c r="B87" s="39"/>
      <c r="C87" s="40"/>
      <c r="D87" s="40"/>
      <c r="E87" s="40"/>
      <c r="F87" s="40"/>
      <c r="G87" s="40"/>
      <c r="H87" s="40"/>
      <c r="I87" s="40"/>
      <c r="J87" s="40"/>
      <c r="K87" s="40"/>
      <c r="L87" s="40"/>
      <c r="M87" s="40"/>
      <c r="N87" s="41"/>
    </row>
    <row r="88" spans="1:14" ht="15" thickBot="1">
      <c r="A88" t="s">
        <v>2121</v>
      </c>
      <c r="B88" s="821" t="s">
        <v>1059</v>
      </c>
      <c r="C88" s="822"/>
      <c r="D88" s="822"/>
      <c r="E88" s="822"/>
      <c r="F88" s="822"/>
      <c r="G88" s="822"/>
      <c r="H88" s="822"/>
      <c r="I88" s="822"/>
      <c r="J88" s="822"/>
      <c r="K88" s="822"/>
      <c r="L88" s="822"/>
      <c r="M88" s="823"/>
      <c r="N88" s="58">
        <f>N78+N86</f>
        <v>166086.28648907936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c r="B106" s="859"/>
      <c r="C106" s="860"/>
      <c r="D106" s="860"/>
      <c r="E106" s="860"/>
      <c r="F106" s="860"/>
      <c r="G106" s="860"/>
      <c r="H106" s="860"/>
      <c r="I106" s="860"/>
      <c r="J106" s="860"/>
      <c r="K106" s="860"/>
      <c r="L106" s="860"/>
      <c r="M106" s="860"/>
      <c r="N106" s="861"/>
    </row>
    <row r="107" spans="2:14" ht="27.7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5"/>
      <c r="C1" s="880"/>
      <c r="D1" s="881"/>
      <c r="E1" s="881"/>
      <c r="F1" s="881"/>
      <c r="G1" s="881"/>
      <c r="H1" s="881"/>
      <c r="I1" s="881"/>
      <c r="J1" s="882"/>
      <c r="K1" s="883" t="s">
        <v>1017</v>
      </c>
      <c r="L1" s="885" t="s">
        <v>2304</v>
      </c>
      <c r="M1" s="886"/>
      <c r="N1" s="887"/>
    </row>
    <row r="2" spans="2:14">
      <c r="B2" s="866"/>
      <c r="C2" s="877" t="s">
        <v>1018</v>
      </c>
      <c r="D2" s="878"/>
      <c r="E2" s="878"/>
      <c r="F2" s="878"/>
      <c r="G2" s="878"/>
      <c r="H2" s="878"/>
      <c r="I2" s="878"/>
      <c r="J2" s="879"/>
      <c r="K2" s="884"/>
      <c r="L2" s="888"/>
      <c r="M2" s="889"/>
      <c r="N2" s="890"/>
    </row>
    <row r="3" spans="2:14">
      <c r="B3" s="866"/>
      <c r="C3" s="877" t="s">
        <v>2305</v>
      </c>
      <c r="D3" s="878"/>
      <c r="E3" s="878"/>
      <c r="F3" s="878"/>
      <c r="G3" s="878"/>
      <c r="H3" s="878"/>
      <c r="I3" s="878"/>
      <c r="J3" s="879"/>
      <c r="K3" s="868" t="s">
        <v>1019</v>
      </c>
      <c r="L3" s="893">
        <v>1</v>
      </c>
      <c r="M3" s="894"/>
      <c r="N3" s="895"/>
    </row>
    <row r="4" spans="2:14">
      <c r="B4" s="866"/>
      <c r="C4" s="877" t="s">
        <v>2306</v>
      </c>
      <c r="D4" s="878"/>
      <c r="E4" s="878"/>
      <c r="F4" s="878"/>
      <c r="G4" s="878"/>
      <c r="H4" s="878"/>
      <c r="I4" s="878"/>
      <c r="J4" s="879"/>
      <c r="K4" s="891"/>
      <c r="L4" s="896"/>
      <c r="M4" s="897"/>
      <c r="N4" s="898"/>
    </row>
    <row r="5" spans="2:14">
      <c r="B5" s="866"/>
      <c r="C5" s="877" t="s">
        <v>2307</v>
      </c>
      <c r="D5" s="878"/>
      <c r="E5" s="878"/>
      <c r="F5" s="878"/>
      <c r="G5" s="878"/>
      <c r="H5" s="878"/>
      <c r="I5" s="878"/>
      <c r="J5" s="879"/>
      <c r="K5" s="868" t="s">
        <v>1020</v>
      </c>
      <c r="L5" s="870"/>
      <c r="M5" s="870" t="s">
        <v>1021</v>
      </c>
      <c r="N5" s="872"/>
    </row>
    <row r="6" spans="2:14" ht="15" thickBot="1">
      <c r="B6" s="867"/>
      <c r="C6" s="874"/>
      <c r="D6" s="875"/>
      <c r="E6" s="875"/>
      <c r="F6" s="875"/>
      <c r="G6" s="875"/>
      <c r="H6" s="875"/>
      <c r="I6" s="875"/>
      <c r="J6" s="876"/>
      <c r="K6" s="869"/>
      <c r="L6" s="871"/>
      <c r="M6" s="871"/>
      <c r="N6" s="873"/>
    </row>
    <row r="7" spans="2:14" ht="1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99" t="s">
        <v>2311</v>
      </c>
      <c r="C10" s="900"/>
      <c r="D10" s="900"/>
      <c r="E10" s="900"/>
      <c r="F10" s="400" t="s">
        <v>2312</v>
      </c>
      <c r="G10" s="85"/>
      <c r="H10" s="368"/>
      <c r="I10" s="901" t="s">
        <v>2313</v>
      </c>
      <c r="J10" s="901"/>
      <c r="K10" s="401" t="s">
        <v>2312</v>
      </c>
      <c r="L10" s="365"/>
      <c r="M10" s="365"/>
      <c r="N10" s="36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312</v>
      </c>
      <c r="B36" s="834" t="str">
        <f>VLOOKUP(A36,EQUIPOS!A6:D154,3,FALSE)</f>
        <v>Retroexcavadora sobre oruga, potencia 138 HP, balde de 1,5 m3.</v>
      </c>
      <c r="C36" s="835"/>
      <c r="D36" s="835"/>
      <c r="E36" s="835"/>
      <c r="F36" s="835"/>
      <c r="G36" s="835"/>
      <c r="H36" s="836"/>
      <c r="I36" s="276"/>
      <c r="J36" s="277"/>
      <c r="K36" s="278">
        <f>VLOOKUP(A36,EQUIPOS!A6:D161,4,FALSE)</f>
        <v>140000</v>
      </c>
      <c r="L36" s="279"/>
      <c r="M36" s="280">
        <v>2.5</v>
      </c>
      <c r="N36" s="281">
        <f>K36/M36</f>
        <v>56000</v>
      </c>
    </row>
    <row r="37" spans="1:14">
      <c r="A37" t="s">
        <v>180</v>
      </c>
      <c r="B37" s="834" t="str">
        <f>VLOOKUP(A37,EQUIPOS!A7:D154,3,FALSE)</f>
        <v>Compresor 120 HP, con martillo.</v>
      </c>
      <c r="C37" s="835"/>
      <c r="D37" s="835"/>
      <c r="E37" s="835"/>
      <c r="F37" s="835"/>
      <c r="G37" s="835"/>
      <c r="H37" s="836"/>
      <c r="I37" s="276"/>
      <c r="J37" s="277"/>
      <c r="K37" s="278">
        <f>VLOOKUP(A37,EQUIPOS!A7:D162,4,FALSE)</f>
        <v>96118.27819851182</v>
      </c>
      <c r="L37" s="279"/>
      <c r="M37" s="280">
        <v>2.5</v>
      </c>
      <c r="N37" s="281">
        <f>K37/M37</f>
        <v>38447.311279404727</v>
      </c>
    </row>
    <row r="38" spans="1:14">
      <c r="A38" t="s">
        <v>195</v>
      </c>
      <c r="B38" s="834" t="str">
        <f>VLOOKUP(A38,EQUIPOS!A8:D154,3,FALSE)</f>
        <v xml:space="preserve">Equipo de oxicorte, Capacidad de corte: hasta 6´´ (152mm) </v>
      </c>
      <c r="C38" s="835"/>
      <c r="D38" s="835"/>
      <c r="E38" s="835"/>
      <c r="F38" s="835"/>
      <c r="G38" s="835"/>
      <c r="H38" s="836"/>
      <c r="I38" s="276"/>
      <c r="J38" s="277"/>
      <c r="K38" s="278">
        <f>VLOOKUP(A38,EQUIPOS!A8:D163,4,FALSE)</f>
        <v>6250</v>
      </c>
      <c r="L38" s="279"/>
      <c r="M38" s="280">
        <v>2.5</v>
      </c>
      <c r="N38" s="281">
        <f>K38/M38</f>
        <v>2500</v>
      </c>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255.33602603049999</v>
      </c>
    </row>
    <row r="43" spans="1:14" ht="15" thickBot="1">
      <c r="B43" s="821" t="s">
        <v>1037</v>
      </c>
      <c r="C43" s="822"/>
      <c r="D43" s="822"/>
      <c r="E43" s="822"/>
      <c r="F43" s="822"/>
      <c r="G43" s="822"/>
      <c r="H43" s="822"/>
      <c r="I43" s="822"/>
      <c r="J43" s="822"/>
      <c r="K43" s="822"/>
      <c r="L43" s="822"/>
      <c r="M43" s="823"/>
      <c r="N43" s="105">
        <f>SUM(N36:N42)</f>
        <v>97202.647305435239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5">
        <f>'900.2'!N78</f>
        <v>1231.060606060606</v>
      </c>
      <c r="M59" s="826"/>
      <c r="N59" s="296">
        <f>K59*L59</f>
        <v>1231.060606060606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51"/>
    </row>
    <row r="65" spans="1:15" ht="15" thickBot="1">
      <c r="B65" s="827" t="s">
        <v>1037</v>
      </c>
      <c r="C65" s="828"/>
      <c r="D65" s="828"/>
      <c r="E65" s="828"/>
      <c r="F65" s="828"/>
      <c r="G65" s="828"/>
      <c r="H65" s="828"/>
      <c r="I65" s="828"/>
      <c r="J65" s="828"/>
      <c r="K65" s="828"/>
      <c r="L65" s="828"/>
      <c r="M65" s="829"/>
      <c r="N65" s="110">
        <f>N59+N60+N61+N62+N63</f>
        <v>1231.060606060606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N70+N71+N72+N73+N74</f>
        <v>12766.801301525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111200.50921302085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22240.10184260417</v>
      </c>
      <c r="M83" s="856"/>
      <c r="N83" s="57"/>
    </row>
    <row r="84" spans="1:14">
      <c r="B84" s="95" t="s">
        <v>1057</v>
      </c>
      <c r="C84" s="96"/>
      <c r="D84" s="96"/>
      <c r="E84" s="96"/>
      <c r="F84" s="96"/>
      <c r="G84" s="96"/>
      <c r="H84" s="96"/>
      <c r="I84" s="93"/>
      <c r="J84" s="94"/>
      <c r="K84" s="313">
        <v>0.05</v>
      </c>
      <c r="L84" s="855">
        <f>N78*K84</f>
        <v>5560.0254606510425</v>
      </c>
      <c r="M84" s="856"/>
      <c r="N84" s="57"/>
    </row>
    <row r="85" spans="1:14" ht="15" thickBot="1">
      <c r="B85" s="97" t="s">
        <v>1058</v>
      </c>
      <c r="C85" s="98"/>
      <c r="D85" s="98"/>
      <c r="E85" s="98"/>
      <c r="F85" s="98"/>
      <c r="G85" s="98"/>
      <c r="H85" s="98"/>
      <c r="I85" s="99"/>
      <c r="J85" s="100"/>
      <c r="K85" s="314">
        <v>0.05</v>
      </c>
      <c r="L85" s="857">
        <f>N78*K85</f>
        <v>5560.0254606510425</v>
      </c>
      <c r="M85" s="858"/>
      <c r="N85" s="57"/>
    </row>
    <row r="86" spans="1:14" ht="15" thickBot="1">
      <c r="B86" s="821" t="s">
        <v>1037</v>
      </c>
      <c r="C86" s="822"/>
      <c r="D86" s="822"/>
      <c r="E86" s="822"/>
      <c r="F86" s="822"/>
      <c r="G86" s="822"/>
      <c r="H86" s="822"/>
      <c r="I86" s="822"/>
      <c r="J86" s="822"/>
      <c r="K86" s="822"/>
      <c r="L86" s="822"/>
      <c r="M86" s="823"/>
      <c r="N86" s="58">
        <f>L83+L84+L85</f>
        <v>33360.152763906255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144560.66197692711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28.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5"/>
      <c r="C1" s="880"/>
      <c r="D1" s="881"/>
      <c r="E1" s="881"/>
      <c r="F1" s="881"/>
      <c r="G1" s="881"/>
      <c r="H1" s="881"/>
      <c r="I1" s="881"/>
      <c r="J1" s="882"/>
      <c r="K1" s="883" t="s">
        <v>1017</v>
      </c>
      <c r="L1" s="885" t="s">
        <v>2304</v>
      </c>
      <c r="M1" s="886"/>
      <c r="N1" s="887"/>
    </row>
    <row r="2" spans="2:14">
      <c r="B2" s="866"/>
      <c r="C2" s="877" t="s">
        <v>1018</v>
      </c>
      <c r="D2" s="878"/>
      <c r="E2" s="878"/>
      <c r="F2" s="878"/>
      <c r="G2" s="878"/>
      <c r="H2" s="878"/>
      <c r="I2" s="878"/>
      <c r="J2" s="879"/>
      <c r="K2" s="884"/>
      <c r="L2" s="888"/>
      <c r="M2" s="889"/>
      <c r="N2" s="890"/>
    </row>
    <row r="3" spans="2:14">
      <c r="B3" s="866"/>
      <c r="C3" s="877" t="s">
        <v>2305</v>
      </c>
      <c r="D3" s="878"/>
      <c r="E3" s="878"/>
      <c r="F3" s="878"/>
      <c r="G3" s="878"/>
      <c r="H3" s="878"/>
      <c r="I3" s="878"/>
      <c r="J3" s="879"/>
      <c r="K3" s="868" t="s">
        <v>1019</v>
      </c>
      <c r="L3" s="893">
        <v>1</v>
      </c>
      <c r="M3" s="894"/>
      <c r="N3" s="895"/>
    </row>
    <row r="4" spans="2:14">
      <c r="B4" s="866"/>
      <c r="C4" s="877" t="s">
        <v>2306</v>
      </c>
      <c r="D4" s="878"/>
      <c r="E4" s="878"/>
      <c r="F4" s="878"/>
      <c r="G4" s="878"/>
      <c r="H4" s="878"/>
      <c r="I4" s="878"/>
      <c r="J4" s="879"/>
      <c r="K4" s="891"/>
      <c r="L4" s="896"/>
      <c r="M4" s="897"/>
      <c r="N4" s="898"/>
    </row>
    <row r="5" spans="2:14">
      <c r="B5" s="866"/>
      <c r="C5" s="877" t="s">
        <v>2307</v>
      </c>
      <c r="D5" s="878"/>
      <c r="E5" s="878"/>
      <c r="F5" s="878"/>
      <c r="G5" s="878"/>
      <c r="H5" s="878"/>
      <c r="I5" s="878"/>
      <c r="J5" s="879"/>
      <c r="K5" s="868" t="s">
        <v>1020</v>
      </c>
      <c r="L5" s="870"/>
      <c r="M5" s="870" t="s">
        <v>1021</v>
      </c>
      <c r="N5" s="872"/>
    </row>
    <row r="6" spans="2:14" ht="15" thickBot="1">
      <c r="B6" s="867"/>
      <c r="C6" s="874"/>
      <c r="D6" s="875"/>
      <c r="E6" s="875"/>
      <c r="F6" s="875"/>
      <c r="G6" s="875"/>
      <c r="H6" s="875"/>
      <c r="I6" s="875"/>
      <c r="J6" s="876"/>
      <c r="K6" s="869"/>
      <c r="L6" s="871"/>
      <c r="M6" s="871"/>
      <c r="N6" s="873"/>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99" t="s">
        <v>2311</v>
      </c>
      <c r="C10" s="900"/>
      <c r="D10" s="900"/>
      <c r="E10" s="900"/>
      <c r="F10" s="400" t="s">
        <v>2312</v>
      </c>
      <c r="G10" s="85"/>
      <c r="H10" s="368"/>
      <c r="I10" s="901" t="s">
        <v>2313</v>
      </c>
      <c r="J10" s="901"/>
      <c r="K10" s="401" t="s">
        <v>2312</v>
      </c>
      <c r="L10" s="365"/>
      <c r="M10" s="365"/>
      <c r="N10" s="36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150</v>
      </c>
      <c r="B36" s="834" t="str">
        <f>VLOOKUP(A36,EQUIPOS!A6:D154,3,FALSE)</f>
        <v>Cargador : Potencia en el volante 125 hp, Clasificación de RPM del motor 2300.</v>
      </c>
      <c r="C36" s="835"/>
      <c r="D36" s="835"/>
      <c r="E36" s="835"/>
      <c r="F36" s="835"/>
      <c r="G36" s="835"/>
      <c r="H36" s="836"/>
      <c r="I36" s="276"/>
      <c r="J36" s="277"/>
      <c r="K36" s="278">
        <f>VLOOKUP(A36,EQUIPOS!A6:D161,4,FALSE)</f>
        <v>163026.11883025698</v>
      </c>
      <c r="L36" s="279"/>
      <c r="M36" s="280">
        <v>9.25</v>
      </c>
      <c r="N36" s="281">
        <f>K36/M36</f>
        <v>17624.4452789467</v>
      </c>
    </row>
    <row r="37" spans="1:14">
      <c r="A37" t="s">
        <v>180</v>
      </c>
      <c r="B37" s="834" t="str">
        <f>VLOOKUP(A37,EQUIPOS!A7:D154,3,FALSE)</f>
        <v>Compresor 120 HP, con martillo.</v>
      </c>
      <c r="C37" s="835"/>
      <c r="D37" s="835"/>
      <c r="E37" s="835"/>
      <c r="F37" s="835"/>
      <c r="G37" s="835"/>
      <c r="H37" s="836"/>
      <c r="I37" s="276"/>
      <c r="J37" s="277"/>
      <c r="K37" s="278">
        <f>VLOOKUP(A37,EQUIPOS!A7:D162,4,FALSE)</f>
        <v>96118.27819851182</v>
      </c>
      <c r="L37" s="279"/>
      <c r="M37" s="280">
        <v>9.25</v>
      </c>
      <c r="N37" s="281">
        <f>K37/M37</f>
        <v>10391.165210649926</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55.207789412000004</v>
      </c>
    </row>
    <row r="43" spans="1:14" ht="15" thickBot="1">
      <c r="B43" s="821" t="s">
        <v>1037</v>
      </c>
      <c r="C43" s="822"/>
      <c r="D43" s="822"/>
      <c r="E43" s="822"/>
      <c r="F43" s="822"/>
      <c r="G43" s="822"/>
      <c r="H43" s="822"/>
      <c r="I43" s="822"/>
      <c r="J43" s="822"/>
      <c r="K43" s="822"/>
      <c r="L43" s="822"/>
      <c r="M43" s="823"/>
      <c r="N43" s="105">
        <f>SUM(N36:N42)</f>
        <v>28070.818279008628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5">
        <f>'900.2'!N78</f>
        <v>1231.060606060606</v>
      </c>
      <c r="M59" s="826"/>
      <c r="N59" s="296">
        <f>K59*L59</f>
        <v>1231.060606060606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51"/>
    </row>
    <row r="65" spans="1:15" ht="15" thickBot="1">
      <c r="B65" s="827" t="s">
        <v>1037</v>
      </c>
      <c r="C65" s="828"/>
      <c r="D65" s="828"/>
      <c r="E65" s="828"/>
      <c r="F65" s="828"/>
      <c r="G65" s="828"/>
      <c r="H65" s="828"/>
      <c r="I65" s="828"/>
      <c r="J65" s="828"/>
      <c r="K65" s="828"/>
      <c r="L65" s="828"/>
      <c r="M65" s="829"/>
      <c r="N65" s="110">
        <f>N59+N60+N61+N62+N63</f>
        <v>1231.060606060606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N70+N71+N72+N73+N74</f>
        <v>2760.3894706000001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32062.268355669235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6412.4536711338478</v>
      </c>
      <c r="M83" s="856"/>
      <c r="N83" s="57"/>
    </row>
    <row r="84" spans="1:14">
      <c r="B84" s="95" t="s">
        <v>1057</v>
      </c>
      <c r="C84" s="96"/>
      <c r="D84" s="96"/>
      <c r="E84" s="96"/>
      <c r="F84" s="96"/>
      <c r="G84" s="96"/>
      <c r="H84" s="96"/>
      <c r="I84" s="93"/>
      <c r="J84" s="94"/>
      <c r="K84" s="313">
        <v>0.05</v>
      </c>
      <c r="L84" s="855">
        <f>N78*K84</f>
        <v>1603.113417783462</v>
      </c>
      <c r="M84" s="856"/>
      <c r="N84" s="57"/>
    </row>
    <row r="85" spans="1:14" ht="15" thickBot="1">
      <c r="B85" s="97" t="s">
        <v>1058</v>
      </c>
      <c r="C85" s="98"/>
      <c r="D85" s="98"/>
      <c r="E85" s="98"/>
      <c r="F85" s="98"/>
      <c r="G85" s="98"/>
      <c r="H85" s="98"/>
      <c r="I85" s="99"/>
      <c r="J85" s="100"/>
      <c r="K85" s="314">
        <v>0.05</v>
      </c>
      <c r="L85" s="857">
        <f>N78*K85</f>
        <v>1603.113417783462</v>
      </c>
      <c r="M85" s="858"/>
      <c r="N85" s="57"/>
    </row>
    <row r="86" spans="1:14" ht="15" thickBot="1">
      <c r="B86" s="821" t="s">
        <v>1037</v>
      </c>
      <c r="C86" s="822"/>
      <c r="D86" s="822"/>
      <c r="E86" s="822"/>
      <c r="F86" s="822"/>
      <c r="G86" s="822"/>
      <c r="H86" s="822"/>
      <c r="I86" s="822"/>
      <c r="J86" s="822"/>
      <c r="K86" s="822"/>
      <c r="L86" s="822"/>
      <c r="M86" s="823"/>
      <c r="N86" s="58">
        <f>L83+L84+L85</f>
        <v>9618.6805067007717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41680.948862370009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22.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180</v>
      </c>
      <c r="B36" s="834" t="str">
        <f>VLOOKUP(A36,EQUIPOS!A6:D154,3,FALSE)</f>
        <v>Compresor 120 HP, con martillo.</v>
      </c>
      <c r="C36" s="835"/>
      <c r="D36" s="835"/>
      <c r="E36" s="835"/>
      <c r="F36" s="835"/>
      <c r="G36" s="835"/>
      <c r="H36" s="836"/>
      <c r="I36" s="276"/>
      <c r="J36" s="277"/>
      <c r="K36" s="278">
        <f>VLOOKUP(A36,EQUIPOS!A6:D161,4,FALSE)</f>
        <v>96118.27819851182</v>
      </c>
      <c r="L36" s="279"/>
      <c r="M36" s="280">
        <v>2.5</v>
      </c>
      <c r="N36" s="281">
        <f>K36/M36</f>
        <v>38447.311279404727</v>
      </c>
    </row>
    <row r="37" span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0.1</v>
      </c>
      <c r="M42" s="846"/>
      <c r="N42" s="111">
        <f>N76*L42</f>
        <v>1021.344104122</v>
      </c>
    </row>
    <row r="43" spans="1:14" ht="15" thickBot="1">
      <c r="B43" s="821" t="s">
        <v>1037</v>
      </c>
      <c r="C43" s="822"/>
      <c r="D43" s="822"/>
      <c r="E43" s="822"/>
      <c r="F43" s="822"/>
      <c r="G43" s="822"/>
      <c r="H43" s="822"/>
      <c r="I43" s="822"/>
      <c r="J43" s="822"/>
      <c r="K43" s="822"/>
      <c r="L43" s="822"/>
      <c r="M43" s="823"/>
      <c r="N43" s="105">
        <f>SUM(N36:N42)</f>
        <v>39468.655383526726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5">
        <f>'900.2'!N78</f>
        <v>1231.060606060606</v>
      </c>
      <c r="M59" s="826"/>
      <c r="N59" s="296">
        <f>K59*L59</f>
        <v>1231.060606060606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10"/>
      <c r="M64" s="811"/>
      <c r="N64" s="51"/>
    </row>
    <row r="65" spans="1:15" ht="15" thickBot="1">
      <c r="B65" s="827" t="s">
        <v>1037</v>
      </c>
      <c r="C65" s="828"/>
      <c r="D65" s="828"/>
      <c r="E65" s="828"/>
      <c r="F65" s="828"/>
      <c r="G65" s="828"/>
      <c r="H65" s="828"/>
      <c r="I65" s="828"/>
      <c r="J65" s="828"/>
      <c r="K65" s="828"/>
      <c r="L65" s="828"/>
      <c r="M65" s="829"/>
      <c r="N65" s="110">
        <f>N59+N60+N61+N62+N63</f>
        <v>1231.060606060606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N70+N71+N72+N73+N74</f>
        <v>10213.44104122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50913.157030807335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10182.631406161468</v>
      </c>
      <c r="M83" s="856"/>
      <c r="N83" s="57"/>
    </row>
    <row r="84" spans="1:14">
      <c r="B84" s="95" t="s">
        <v>1057</v>
      </c>
      <c r="C84" s="96"/>
      <c r="D84" s="96"/>
      <c r="E84" s="96"/>
      <c r="F84" s="96"/>
      <c r="G84" s="96"/>
      <c r="H84" s="96"/>
      <c r="I84" s="93"/>
      <c r="J84" s="94"/>
      <c r="K84" s="313">
        <v>0.05</v>
      </c>
      <c r="L84" s="855">
        <f>N78*K84</f>
        <v>2545.6578515403671</v>
      </c>
      <c r="M84" s="856"/>
      <c r="N84" s="57"/>
    </row>
    <row r="85" spans="1:14" ht="15" thickBot="1">
      <c r="B85" s="97" t="s">
        <v>1058</v>
      </c>
      <c r="C85" s="98"/>
      <c r="D85" s="98"/>
      <c r="E85" s="98"/>
      <c r="F85" s="98"/>
      <c r="G85" s="98"/>
      <c r="H85" s="98"/>
      <c r="I85" s="99"/>
      <c r="J85" s="100"/>
      <c r="K85" s="314">
        <v>0.05</v>
      </c>
      <c r="L85" s="857">
        <f>N78*K85</f>
        <v>2545.6578515403671</v>
      </c>
      <c r="M85" s="858"/>
      <c r="N85" s="57"/>
    </row>
    <row r="86" spans="1:14" ht="15" thickBot="1">
      <c r="B86" s="821" t="s">
        <v>1037</v>
      </c>
      <c r="C86" s="822"/>
      <c r="D86" s="822"/>
      <c r="E86" s="822"/>
      <c r="F86" s="822"/>
      <c r="G86" s="822"/>
      <c r="H86" s="822"/>
      <c r="I86" s="822"/>
      <c r="J86" s="822"/>
      <c r="K86" s="822"/>
      <c r="L86" s="822"/>
      <c r="M86" s="823"/>
      <c r="N86" s="58">
        <f>L83+L84+L85</f>
        <v>15273.947109242203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66187.104140049545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150</v>
      </c>
      <c r="B36" s="834" t="str">
        <f>VLOOKUP(A36,EQUIPOS!A6:D154,3,FALSE)</f>
        <v>Cargador : Potencia en el volante 125 hp, Clasificación de RPM del motor 2300.</v>
      </c>
      <c r="C36" s="835"/>
      <c r="D36" s="835"/>
      <c r="E36" s="835"/>
      <c r="F36" s="835"/>
      <c r="G36" s="835"/>
      <c r="H36" s="836"/>
      <c r="I36" s="276"/>
      <c r="J36" s="277"/>
      <c r="K36" s="278">
        <f>VLOOKUP(A36,EQUIPOS!A6:D161,4,FALSE)</f>
        <v>163026.11883025698</v>
      </c>
      <c r="L36" s="279"/>
      <c r="M36" s="280">
        <v>2.375</v>
      </c>
      <c r="N36" s="281">
        <f>K36/M36</f>
        <v>68642.576349581883</v>
      </c>
    </row>
    <row r="37" spans="1:14">
      <c r="A37" t="s">
        <v>180</v>
      </c>
      <c r="B37" s="834" t="str">
        <f>VLOOKUP(A37,EQUIPOS!A7:D154,3,FALSE)</f>
        <v>Compresor 120 HP, con martillo.</v>
      </c>
      <c r="C37" s="835"/>
      <c r="D37" s="835"/>
      <c r="E37" s="835"/>
      <c r="F37" s="835"/>
      <c r="G37" s="835"/>
      <c r="H37" s="836"/>
      <c r="I37" s="276"/>
      <c r="J37" s="277"/>
      <c r="K37" s="278">
        <f>VLOOKUP(A37,EQUIPOS!A7:D162,4,FALSE)</f>
        <v>96118.27819851182</v>
      </c>
      <c r="L37" s="279"/>
      <c r="M37" s="280">
        <v>2.375</v>
      </c>
      <c r="N37" s="281">
        <f>K37/M37</f>
        <v>40470.853978320767</v>
      </c>
    </row>
    <row r="38" spans="1:14">
      <c r="A38" t="s">
        <v>195</v>
      </c>
      <c r="B38" s="834" t="str">
        <f>VLOOKUP(A38,EQUIPOS!A8:D154,3,FALSE)</f>
        <v xml:space="preserve">Equipo de oxicorte, Capacidad de corte: hasta 6´´ (152mm) </v>
      </c>
      <c r="C38" s="835"/>
      <c r="D38" s="835"/>
      <c r="E38" s="835"/>
      <c r="F38" s="835"/>
      <c r="G38" s="835"/>
      <c r="H38" s="836"/>
      <c r="I38" s="276"/>
      <c r="J38" s="277"/>
      <c r="K38" s="278">
        <f>VLOOKUP(A38,EQUIPOS!A8:D163,4,FALSE)</f>
        <v>6250</v>
      </c>
      <c r="L38" s="279"/>
      <c r="M38" s="280">
        <v>2.375</v>
      </c>
      <c r="N38" s="281">
        <f>K38/M38</f>
        <v>2631.5789473684213</v>
      </c>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0.1</v>
      </c>
      <c r="M42" s="846"/>
      <c r="N42" s="111">
        <f>N76*L42</f>
        <v>1343.873821213158</v>
      </c>
    </row>
    <row r="43" spans="1:14" ht="15" thickBot="1">
      <c r="B43" s="821" t="s">
        <v>1037</v>
      </c>
      <c r="C43" s="822"/>
      <c r="D43" s="822"/>
      <c r="E43" s="822"/>
      <c r="F43" s="822"/>
      <c r="G43" s="822"/>
      <c r="H43" s="822"/>
      <c r="I43" s="822"/>
      <c r="J43" s="822"/>
      <c r="K43" s="822"/>
      <c r="L43" s="822"/>
      <c r="M43" s="823"/>
      <c r="N43" s="105">
        <f>SUM(N36:N42)</f>
        <v>113088.88309648423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5">
        <f>'900.2'!N78</f>
        <v>1231.060606060606</v>
      </c>
      <c r="M59" s="826"/>
      <c r="N59" s="296">
        <f>K59*L59</f>
        <v>1231.060606060606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51"/>
    </row>
    <row r="65" spans="1:15" ht="15" thickBot="1">
      <c r="B65" s="827" t="s">
        <v>1037</v>
      </c>
      <c r="C65" s="828"/>
      <c r="D65" s="828"/>
      <c r="E65" s="828"/>
      <c r="F65" s="828"/>
      <c r="G65" s="828"/>
      <c r="H65" s="828"/>
      <c r="I65" s="828"/>
      <c r="J65" s="828"/>
      <c r="K65" s="828"/>
      <c r="L65" s="828"/>
      <c r="M65" s="829"/>
      <c r="N65" s="110">
        <f>N59+N60+N61+N62+N63</f>
        <v>1231.060606060606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N70+N71+N72+N73+N74</f>
        <v>13438.738212131579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127758.68191467642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25551.736382935283</v>
      </c>
      <c r="M83" s="856"/>
      <c r="N83" s="57"/>
    </row>
    <row r="84" spans="1:14">
      <c r="B84" s="95" t="s">
        <v>1057</v>
      </c>
      <c r="C84" s="96"/>
      <c r="D84" s="96"/>
      <c r="E84" s="96"/>
      <c r="F84" s="96"/>
      <c r="G84" s="96"/>
      <c r="H84" s="96"/>
      <c r="I84" s="93"/>
      <c r="J84" s="94"/>
      <c r="K84" s="313">
        <v>0.05</v>
      </c>
      <c r="L84" s="855">
        <f>N78*K84</f>
        <v>6387.9340957338209</v>
      </c>
      <c r="M84" s="856"/>
      <c r="N84" s="57"/>
    </row>
    <row r="85" spans="1:14" ht="15" thickBot="1">
      <c r="B85" s="97" t="s">
        <v>1058</v>
      </c>
      <c r="C85" s="98"/>
      <c r="D85" s="98"/>
      <c r="E85" s="98"/>
      <c r="F85" s="98"/>
      <c r="G85" s="98"/>
      <c r="H85" s="98"/>
      <c r="I85" s="99"/>
      <c r="J85" s="100"/>
      <c r="K85" s="314">
        <v>0.05</v>
      </c>
      <c r="L85" s="857">
        <f>N78*K85</f>
        <v>6387.9340957338209</v>
      </c>
      <c r="M85" s="858"/>
      <c r="N85" s="57"/>
    </row>
    <row r="86" spans="1:14" ht="15" thickBot="1">
      <c r="B86" s="821" t="s">
        <v>1037</v>
      </c>
      <c r="C86" s="822"/>
      <c r="D86" s="822"/>
      <c r="E86" s="822"/>
      <c r="F86" s="822"/>
      <c r="G86" s="822"/>
      <c r="H86" s="822"/>
      <c r="I86" s="822"/>
      <c r="J86" s="822"/>
      <c r="K86" s="822"/>
      <c r="L86" s="822"/>
      <c r="M86" s="823"/>
      <c r="N86" s="58">
        <f>L83+L84+L85</f>
        <v>38327.604574402925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166086.28648907936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312</v>
      </c>
      <c r="B36" s="834" t="str">
        <f>VLOOKUP(A36,EQUIPOS!A6:D154,3,FALSE)</f>
        <v>Retroexcavadora sobre oruga, potencia 138 HP, balde de 1,5 m3.</v>
      </c>
      <c r="C36" s="835"/>
      <c r="D36" s="835"/>
      <c r="E36" s="835"/>
      <c r="F36" s="835"/>
      <c r="G36" s="835"/>
      <c r="H36" s="836"/>
      <c r="I36" s="276"/>
      <c r="J36" s="277"/>
      <c r="K36" s="278">
        <f>VLOOKUP(A36,EQUIPOS!A6:D161,4,FALSE)</f>
        <v>140000</v>
      </c>
      <c r="L36" s="279"/>
      <c r="M36" s="280">
        <v>2.5</v>
      </c>
      <c r="N36" s="281">
        <f>K36/M36</f>
        <v>56000</v>
      </c>
    </row>
    <row r="37" spans="1:14">
      <c r="A37" t="s">
        <v>180</v>
      </c>
      <c r="B37" s="834" t="str">
        <f>VLOOKUP(A37,EQUIPOS!A7:D154,3,FALSE)</f>
        <v>Compresor 120 HP, con martillo.</v>
      </c>
      <c r="C37" s="835"/>
      <c r="D37" s="835"/>
      <c r="E37" s="835"/>
      <c r="F37" s="835"/>
      <c r="G37" s="835"/>
      <c r="H37" s="836"/>
      <c r="I37" s="276"/>
      <c r="J37" s="277"/>
      <c r="K37" s="278">
        <f>VLOOKUP(A37,EQUIPOS!A7:D162,4,FALSE)</f>
        <v>96118.27819851182</v>
      </c>
      <c r="L37" s="279"/>
      <c r="M37" s="280">
        <v>2.5</v>
      </c>
      <c r="N37" s="281">
        <f>K37/M37</f>
        <v>38447.311279404727</v>
      </c>
    </row>
    <row r="38" spans="1:14">
      <c r="A38" t="s">
        <v>195</v>
      </c>
      <c r="B38" s="834" t="str">
        <f>VLOOKUP(A38,EQUIPOS!A8:D154,3,FALSE)</f>
        <v xml:space="preserve">Equipo de oxicorte, Capacidad de corte: hasta 6´´ (152mm) </v>
      </c>
      <c r="C38" s="835"/>
      <c r="D38" s="835"/>
      <c r="E38" s="835"/>
      <c r="F38" s="835"/>
      <c r="G38" s="835"/>
      <c r="H38" s="836"/>
      <c r="I38" s="276"/>
      <c r="J38" s="277"/>
      <c r="K38" s="278">
        <f>VLOOKUP(A38,EQUIPOS!A8:D163,4,FALSE)</f>
        <v>6250</v>
      </c>
      <c r="L38" s="279"/>
      <c r="M38" s="280">
        <v>2.5</v>
      </c>
      <c r="N38" s="281">
        <f>K38/M38</f>
        <v>2500</v>
      </c>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255.33602603049999</v>
      </c>
    </row>
    <row r="43" spans="1:14" ht="15" thickBot="1">
      <c r="B43" s="821" t="s">
        <v>1037</v>
      </c>
      <c r="C43" s="822"/>
      <c r="D43" s="822"/>
      <c r="E43" s="822"/>
      <c r="F43" s="822"/>
      <c r="G43" s="822"/>
      <c r="H43" s="822"/>
      <c r="I43" s="822"/>
      <c r="J43" s="822"/>
      <c r="K43" s="822"/>
      <c r="L43" s="822"/>
      <c r="M43" s="823"/>
      <c r="N43" s="105">
        <f>SUM(N36:N42)</f>
        <v>97202.647305435239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5">
        <f>'900.2'!N78</f>
        <v>1231.060606060606</v>
      </c>
      <c r="M59" s="826"/>
      <c r="N59" s="296">
        <f>K59*L59</f>
        <v>1231.060606060606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51"/>
    </row>
    <row r="65" spans="1:15" ht="15" thickBot="1">
      <c r="B65" s="827" t="s">
        <v>1037</v>
      </c>
      <c r="C65" s="828"/>
      <c r="D65" s="828"/>
      <c r="E65" s="828"/>
      <c r="F65" s="828"/>
      <c r="G65" s="828"/>
      <c r="H65" s="828"/>
      <c r="I65" s="828"/>
      <c r="J65" s="828"/>
      <c r="K65" s="828"/>
      <c r="L65" s="828"/>
      <c r="M65" s="829"/>
      <c r="N65" s="110">
        <f>N59+N60+N61+N62+N63</f>
        <v>1231.060606060606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7" t="s">
        <v>1037</v>
      </c>
      <c r="C76" s="828"/>
      <c r="D76" s="828"/>
      <c r="E76" s="828"/>
      <c r="F76" s="828"/>
      <c r="G76" s="828"/>
      <c r="H76" s="828"/>
      <c r="I76" s="828"/>
      <c r="J76" s="828"/>
      <c r="K76" s="828"/>
      <c r="L76" s="828"/>
      <c r="M76" s="829"/>
      <c r="N76" s="469">
        <f>SUM(N70:N75)</f>
        <v>12766.801301525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111200.50921302085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22240.10184260417</v>
      </c>
      <c r="M83" s="856"/>
      <c r="N83" s="57"/>
    </row>
    <row r="84" spans="1:14">
      <c r="B84" s="95" t="s">
        <v>1057</v>
      </c>
      <c r="C84" s="96"/>
      <c r="D84" s="96"/>
      <c r="E84" s="96"/>
      <c r="F84" s="96"/>
      <c r="G84" s="96"/>
      <c r="H84" s="96"/>
      <c r="I84" s="93"/>
      <c r="J84" s="94"/>
      <c r="K84" s="313">
        <v>0.05</v>
      </c>
      <c r="L84" s="855">
        <f>N78*K84</f>
        <v>5560.0254606510425</v>
      </c>
      <c r="M84" s="856"/>
      <c r="N84" s="57"/>
    </row>
    <row r="85" spans="1:14" ht="15" thickBot="1">
      <c r="B85" s="97" t="s">
        <v>1058</v>
      </c>
      <c r="C85" s="98"/>
      <c r="D85" s="98"/>
      <c r="E85" s="98"/>
      <c r="F85" s="98"/>
      <c r="G85" s="98"/>
      <c r="H85" s="98"/>
      <c r="I85" s="99"/>
      <c r="J85" s="100"/>
      <c r="K85" s="314">
        <v>0.05</v>
      </c>
      <c r="L85" s="857">
        <f>N78*K85</f>
        <v>5560.0254606510425</v>
      </c>
      <c r="M85" s="858"/>
      <c r="N85" s="57"/>
    </row>
    <row r="86" spans="1:14" ht="15" thickBot="1">
      <c r="B86" s="821" t="s">
        <v>1037</v>
      </c>
      <c r="C86" s="822"/>
      <c r="D86" s="822"/>
      <c r="E86" s="822"/>
      <c r="F86" s="822"/>
      <c r="G86" s="822"/>
      <c r="H86" s="822"/>
      <c r="I86" s="822"/>
      <c r="J86" s="822"/>
      <c r="K86" s="822"/>
      <c r="L86" s="822"/>
      <c r="M86" s="823"/>
      <c r="N86" s="58">
        <f>L83+L84+L85</f>
        <v>33360.152763906255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144560.66197692711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312</v>
      </c>
      <c r="B36" s="834" t="str">
        <f>VLOOKUP(A36,EQUIPOS!A6:D154,3,FALSE)</f>
        <v>Retroexcavadora sobre oruga, potencia 138 HP, balde de 1,5 m3.</v>
      </c>
      <c r="C36" s="835"/>
      <c r="D36" s="835"/>
      <c r="E36" s="835"/>
      <c r="F36" s="835"/>
      <c r="G36" s="835"/>
      <c r="H36" s="836"/>
      <c r="I36" s="276"/>
      <c r="J36" s="277"/>
      <c r="K36" s="278">
        <f>VLOOKUP(A36,EQUIPOS!A6:D161,4,FALSE)</f>
        <v>140000</v>
      </c>
      <c r="L36" s="279"/>
      <c r="M36" s="280">
        <v>2.5</v>
      </c>
      <c r="N36" s="281">
        <f>K36/M36</f>
        <v>56000</v>
      </c>
    </row>
    <row r="37" spans="1:14">
      <c r="A37" t="s">
        <v>180</v>
      </c>
      <c r="B37" s="834" t="str">
        <f>VLOOKUP(A37,EQUIPOS!A7:D154,3,FALSE)</f>
        <v>Compresor 120 HP, con martillo.</v>
      </c>
      <c r="C37" s="835"/>
      <c r="D37" s="835"/>
      <c r="E37" s="835"/>
      <c r="F37" s="835"/>
      <c r="G37" s="835"/>
      <c r="H37" s="836"/>
      <c r="I37" s="276"/>
      <c r="J37" s="277"/>
      <c r="K37" s="278">
        <f>VLOOKUP(A37,EQUIPOS!A7:D162,4,FALSE)</f>
        <v>96118.27819851182</v>
      </c>
      <c r="L37" s="279"/>
      <c r="M37" s="280">
        <v>2.5</v>
      </c>
      <c r="N37" s="281">
        <f>K37/M37</f>
        <v>38447.311279404727</v>
      </c>
    </row>
    <row r="38" spans="1:14">
      <c r="A38" t="s">
        <v>195</v>
      </c>
      <c r="B38" s="834" t="str">
        <f>VLOOKUP(A38,EQUIPOS!A8:D154,3,FALSE)</f>
        <v xml:space="preserve">Equipo de oxicorte, Capacidad de corte: hasta 6´´ (152mm) </v>
      </c>
      <c r="C38" s="835"/>
      <c r="D38" s="835"/>
      <c r="E38" s="835"/>
      <c r="F38" s="835"/>
      <c r="G38" s="835"/>
      <c r="H38" s="836"/>
      <c r="I38" s="276"/>
      <c r="J38" s="277"/>
      <c r="K38" s="278">
        <f>VLOOKUP(A38,EQUIPOS!A8:D163,4,FALSE)</f>
        <v>6250</v>
      </c>
      <c r="L38" s="279"/>
      <c r="M38" s="280">
        <v>2.5</v>
      </c>
      <c r="N38" s="281">
        <f>K38/M38</f>
        <v>2500</v>
      </c>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204.2688208244</v>
      </c>
    </row>
    <row r="43" spans="1:14" ht="15" thickBot="1">
      <c r="B43" s="821" t="s">
        <v>1037</v>
      </c>
      <c r="C43" s="822"/>
      <c r="D43" s="822"/>
      <c r="E43" s="822"/>
      <c r="F43" s="822"/>
      <c r="G43" s="822"/>
      <c r="H43" s="822"/>
      <c r="I43" s="822"/>
      <c r="J43" s="822"/>
      <c r="K43" s="822"/>
      <c r="L43" s="822"/>
      <c r="M43" s="823"/>
      <c r="N43" s="105">
        <f>SUM(N36:N42)</f>
        <v>97151.580100229141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825">
        <f>'900.2'!N78</f>
        <v>1231.060606060606</v>
      </c>
      <c r="M59" s="826"/>
      <c r="N59" s="296">
        <f>K59*L59</f>
        <v>1723.4848484848483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51"/>
    </row>
    <row r="65" spans="1:15" ht="15" thickBot="1">
      <c r="B65" s="827" t="s">
        <v>1037</v>
      </c>
      <c r="C65" s="828"/>
      <c r="D65" s="828"/>
      <c r="E65" s="828"/>
      <c r="F65" s="828"/>
      <c r="G65" s="828"/>
      <c r="H65" s="828"/>
      <c r="I65" s="828"/>
      <c r="J65" s="828"/>
      <c r="K65" s="828"/>
      <c r="L65" s="828"/>
      <c r="M65" s="829"/>
      <c r="N65" s="110">
        <f>N59+N60+N61+N62+N63</f>
        <v>1723.4848484848483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10213.44104122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109088.50598993398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21817.701197986797</v>
      </c>
      <c r="M83" s="856"/>
      <c r="N83" s="57"/>
    </row>
    <row r="84" spans="1:14">
      <c r="B84" s="95" t="s">
        <v>1057</v>
      </c>
      <c r="C84" s="96"/>
      <c r="D84" s="96"/>
      <c r="E84" s="96"/>
      <c r="F84" s="96"/>
      <c r="G84" s="96"/>
      <c r="H84" s="96"/>
      <c r="I84" s="93"/>
      <c r="J84" s="94"/>
      <c r="K84" s="313">
        <v>0.05</v>
      </c>
      <c r="L84" s="855">
        <f>N78*K84</f>
        <v>5454.4252994966992</v>
      </c>
      <c r="M84" s="856"/>
      <c r="N84" s="57"/>
    </row>
    <row r="85" spans="1:14" ht="15" thickBot="1">
      <c r="B85" s="97" t="s">
        <v>1058</v>
      </c>
      <c r="C85" s="98"/>
      <c r="D85" s="98"/>
      <c r="E85" s="98"/>
      <c r="F85" s="98"/>
      <c r="G85" s="98"/>
      <c r="H85" s="98"/>
      <c r="I85" s="99"/>
      <c r="J85" s="100"/>
      <c r="K85" s="314">
        <v>0.05</v>
      </c>
      <c r="L85" s="857">
        <f>N78*K85</f>
        <v>5454.4252994966992</v>
      </c>
      <c r="M85" s="858"/>
      <c r="N85" s="57"/>
    </row>
    <row r="86" spans="1:14" ht="15" thickBot="1">
      <c r="B86" s="821" t="s">
        <v>1037</v>
      </c>
      <c r="C86" s="822"/>
      <c r="D86" s="822"/>
      <c r="E86" s="822"/>
      <c r="F86" s="822"/>
      <c r="G86" s="822"/>
      <c r="H86" s="822"/>
      <c r="I86" s="822"/>
      <c r="J86" s="822"/>
      <c r="K86" s="822"/>
      <c r="L86" s="822"/>
      <c r="M86" s="823"/>
      <c r="N86" s="58">
        <f>L83+L84+L85</f>
        <v>32726.551796980195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141815.05778691417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150</v>
      </c>
      <c r="B36" s="834" t="str">
        <f>VLOOKUP(A36,EQUIPOS!A6:D154,3,FALSE)</f>
        <v>Cargador : Potencia en el volante 125 hp, Clasificación de RPM del motor 2300.</v>
      </c>
      <c r="C36" s="835"/>
      <c r="D36" s="835"/>
      <c r="E36" s="835"/>
      <c r="F36" s="835"/>
      <c r="G36" s="835"/>
      <c r="H36" s="836"/>
      <c r="I36" s="276"/>
      <c r="J36" s="277"/>
      <c r="K36" s="278">
        <f>VLOOKUP(A36,EQUIPOS!A6:D161,4,FALSE)</f>
        <v>163026.11883025698</v>
      </c>
      <c r="L36" s="279"/>
      <c r="M36" s="280">
        <v>22</v>
      </c>
      <c r="N36" s="281">
        <f>K36/M36</f>
        <v>7410.2781286480449</v>
      </c>
    </row>
    <row r="37" spans="1:14">
      <c r="A37" t="s">
        <v>180</v>
      </c>
      <c r="B37" s="834" t="str">
        <f>VLOOKUP(A37,EQUIPOS!A7:D154,3,FALSE)</f>
        <v>Compresor 120 HP, con martillo.</v>
      </c>
      <c r="C37" s="835"/>
      <c r="D37" s="835"/>
      <c r="E37" s="835"/>
      <c r="F37" s="835"/>
      <c r="G37" s="835"/>
      <c r="H37" s="836"/>
      <c r="I37" s="276"/>
      <c r="J37" s="277"/>
      <c r="K37" s="278">
        <f>VLOOKUP(A37,EQUIPOS!A7:D162,4,FALSE)</f>
        <v>96118.27819851182</v>
      </c>
      <c r="L37" s="279"/>
      <c r="M37" s="280">
        <v>22</v>
      </c>
      <c r="N37" s="281">
        <f>K37/M37</f>
        <v>4369.0126453869007</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23.212366002772729</v>
      </c>
    </row>
    <row r="43" spans="1:14" ht="15" thickBot="1">
      <c r="B43" s="821" t="s">
        <v>1037</v>
      </c>
      <c r="C43" s="822"/>
      <c r="D43" s="822"/>
      <c r="E43" s="822"/>
      <c r="F43" s="822"/>
      <c r="G43" s="822"/>
      <c r="H43" s="822"/>
      <c r="I43" s="822"/>
      <c r="J43" s="822"/>
      <c r="K43" s="822"/>
      <c r="L43" s="822"/>
      <c r="M43" s="823"/>
      <c r="N43" s="105">
        <f>SUM(N36:N42)</f>
        <v>11802.503140037717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825">
        <f>'900.2'!N78</f>
        <v>1231.060606060606</v>
      </c>
      <c r="M59" s="826"/>
      <c r="N59" s="296">
        <f>K59*L59</f>
        <v>517.0454545454545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51"/>
    </row>
    <row r="65" spans="1:15" ht="15" thickBot="1">
      <c r="B65" s="827" t="s">
        <v>1037</v>
      </c>
      <c r="C65" s="828"/>
      <c r="D65" s="828"/>
      <c r="E65" s="828"/>
      <c r="F65" s="828"/>
      <c r="G65" s="828"/>
      <c r="H65" s="828"/>
      <c r="I65" s="828"/>
      <c r="J65" s="828"/>
      <c r="K65" s="828"/>
      <c r="L65" s="828"/>
      <c r="M65" s="829"/>
      <c r="N65" s="110">
        <f>N59+N60+N61+N62+N63</f>
        <v>517.0454545454545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1160.6183001386364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13480.166894721808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2696.0333789443616</v>
      </c>
      <c r="M83" s="856"/>
      <c r="N83" s="57"/>
    </row>
    <row r="84" spans="1:14">
      <c r="B84" s="95" t="s">
        <v>1057</v>
      </c>
      <c r="C84" s="96"/>
      <c r="D84" s="96"/>
      <c r="E84" s="96"/>
      <c r="F84" s="96"/>
      <c r="G84" s="96"/>
      <c r="H84" s="96"/>
      <c r="I84" s="93"/>
      <c r="J84" s="94"/>
      <c r="K84" s="313">
        <v>0.05</v>
      </c>
      <c r="L84" s="855">
        <f>N78*K84</f>
        <v>674.00834473609041</v>
      </c>
      <c r="M84" s="856"/>
      <c r="N84" s="57"/>
    </row>
    <row r="85" spans="1:14" ht="15" thickBot="1">
      <c r="B85" s="97" t="s">
        <v>1058</v>
      </c>
      <c r="C85" s="98"/>
      <c r="D85" s="98"/>
      <c r="E85" s="98"/>
      <c r="F85" s="98"/>
      <c r="G85" s="98"/>
      <c r="H85" s="98"/>
      <c r="I85" s="99"/>
      <c r="J85" s="100"/>
      <c r="K85" s="314">
        <v>0.05</v>
      </c>
      <c r="L85" s="857">
        <f>N78*K85</f>
        <v>674.00834473609041</v>
      </c>
      <c r="M85" s="858"/>
      <c r="N85" s="57"/>
    </row>
    <row r="86" spans="1:14" ht="15" thickBot="1">
      <c r="B86" s="821" t="s">
        <v>1037</v>
      </c>
      <c r="C86" s="822"/>
      <c r="D86" s="822"/>
      <c r="E86" s="822"/>
      <c r="F86" s="822"/>
      <c r="G86" s="822"/>
      <c r="H86" s="822"/>
      <c r="I86" s="822"/>
      <c r="J86" s="822"/>
      <c r="K86" s="822"/>
      <c r="L86" s="822"/>
      <c r="M86" s="823"/>
      <c r="N86" s="58">
        <f>L83+L84+L85</f>
        <v>4044.0500684165422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17524.216963138351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150</v>
      </c>
      <c r="B36" s="834" t="str">
        <f>VLOOKUP(A36,EQUIPOS!A6:D154,3,FALSE)</f>
        <v>Cargador : Potencia en el volante 125 hp, Clasificación de RPM del motor 2300.</v>
      </c>
      <c r="C36" s="835"/>
      <c r="D36" s="835"/>
      <c r="E36" s="835"/>
      <c r="F36" s="835"/>
      <c r="G36" s="835"/>
      <c r="H36" s="836"/>
      <c r="I36" s="276"/>
      <c r="J36" s="277"/>
      <c r="K36" s="278">
        <f>VLOOKUP(A36,EQUIPOS!A6:D161,4,FALSE)</f>
        <v>163026.11883025698</v>
      </c>
      <c r="L36" s="279"/>
      <c r="M36" s="280">
        <v>22</v>
      </c>
      <c r="N36" s="281">
        <f>K36/M36</f>
        <v>7410.2781286480449</v>
      </c>
    </row>
    <row r="37" spans="1:14">
      <c r="A37" t="s">
        <v>180</v>
      </c>
      <c r="B37" s="834" t="str">
        <f>VLOOKUP(A37,EQUIPOS!A7:D154,3,FALSE)</f>
        <v>Compresor 120 HP, con martillo.</v>
      </c>
      <c r="C37" s="835"/>
      <c r="D37" s="835"/>
      <c r="E37" s="835"/>
      <c r="F37" s="835"/>
      <c r="G37" s="835"/>
      <c r="H37" s="836"/>
      <c r="I37" s="276"/>
      <c r="J37" s="277"/>
      <c r="K37" s="278">
        <f>VLOOKUP(A37,EQUIPOS!A7:D162,4,FALSE)</f>
        <v>96118.27819851182</v>
      </c>
      <c r="L37" s="279"/>
      <c r="M37" s="280">
        <v>22</v>
      </c>
      <c r="N37" s="281">
        <f>K37/M37</f>
        <v>4369.0126453869007</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23.212366002772729</v>
      </c>
    </row>
    <row r="43" spans="1:14" ht="15" thickBot="1">
      <c r="B43" s="821" t="s">
        <v>1037</v>
      </c>
      <c r="C43" s="822"/>
      <c r="D43" s="822"/>
      <c r="E43" s="822"/>
      <c r="F43" s="822"/>
      <c r="G43" s="822"/>
      <c r="H43" s="822"/>
      <c r="I43" s="822"/>
      <c r="J43" s="822"/>
      <c r="K43" s="822"/>
      <c r="L43" s="822"/>
      <c r="M43" s="823"/>
      <c r="N43" s="105">
        <f>SUM(N36:N42)</f>
        <v>11802.503140037717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825">
        <f>'900.2'!N78</f>
        <v>1231.060606060606</v>
      </c>
      <c r="M59" s="826"/>
      <c r="N59" s="296">
        <f>K59*L59</f>
        <v>258.52272727272725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51"/>
    </row>
    <row r="65" spans="1:15" ht="15" thickBot="1">
      <c r="B65" s="827" t="s">
        <v>1037</v>
      </c>
      <c r="C65" s="828"/>
      <c r="D65" s="828"/>
      <c r="E65" s="828"/>
      <c r="F65" s="828"/>
      <c r="G65" s="828"/>
      <c r="H65" s="828"/>
      <c r="I65" s="828"/>
      <c r="J65" s="828"/>
      <c r="K65" s="828"/>
      <c r="L65" s="828"/>
      <c r="M65" s="829"/>
      <c r="N65" s="110">
        <f>N59+N60+N61+N62+N63</f>
        <v>258.52272727272725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1160.6183001386364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13221.644167449082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2644.3288334898166</v>
      </c>
      <c r="M83" s="856"/>
      <c r="N83" s="57"/>
    </row>
    <row r="84" spans="1:14">
      <c r="B84" s="95" t="s">
        <v>1057</v>
      </c>
      <c r="C84" s="96"/>
      <c r="D84" s="96"/>
      <c r="E84" s="96"/>
      <c r="F84" s="96"/>
      <c r="G84" s="96"/>
      <c r="H84" s="96"/>
      <c r="I84" s="93"/>
      <c r="J84" s="94"/>
      <c r="K84" s="313">
        <v>0.05</v>
      </c>
      <c r="L84" s="855">
        <f>N78*K84</f>
        <v>661.08220837245415</v>
      </c>
      <c r="M84" s="856"/>
      <c r="N84" s="57"/>
    </row>
    <row r="85" spans="1:14" ht="15" thickBot="1">
      <c r="B85" s="97" t="s">
        <v>1058</v>
      </c>
      <c r="C85" s="98"/>
      <c r="D85" s="98"/>
      <c r="E85" s="98"/>
      <c r="F85" s="98"/>
      <c r="G85" s="98"/>
      <c r="H85" s="98"/>
      <c r="I85" s="99"/>
      <c r="J85" s="100"/>
      <c r="K85" s="314">
        <v>0.05</v>
      </c>
      <c r="L85" s="857">
        <f>N78*K85</f>
        <v>661.08220837245415</v>
      </c>
      <c r="M85" s="858"/>
      <c r="N85" s="57"/>
    </row>
    <row r="86" spans="1:14" ht="15" thickBot="1">
      <c r="B86" s="821" t="s">
        <v>1037</v>
      </c>
      <c r="C86" s="822"/>
      <c r="D86" s="822"/>
      <c r="E86" s="822"/>
      <c r="F86" s="822"/>
      <c r="G86" s="822"/>
      <c r="H86" s="822"/>
      <c r="I86" s="822"/>
      <c r="J86" s="822"/>
      <c r="K86" s="822"/>
      <c r="L86" s="822"/>
      <c r="M86" s="823"/>
      <c r="N86" s="58">
        <f>L83+L84+L85</f>
        <v>3966.4932502347251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17188.137417683807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180</v>
      </c>
      <c r="B36" s="834" t="str">
        <f>VLOOKUP(A36,EQUIPOS!A6:D154,3,FALSE)</f>
        <v>Compresor 120 HP, con martillo.</v>
      </c>
      <c r="C36" s="835"/>
      <c r="D36" s="835"/>
      <c r="E36" s="835"/>
      <c r="F36" s="835"/>
      <c r="G36" s="835"/>
      <c r="H36" s="836"/>
      <c r="I36" s="276"/>
      <c r="J36" s="277"/>
      <c r="K36" s="278">
        <f>VLOOKUP(A36,EQUIPOS!A6:D161,4,FALSE)</f>
        <v>96118.27819851182</v>
      </c>
      <c r="L36" s="279"/>
      <c r="M36" s="280">
        <v>20</v>
      </c>
      <c r="N36" s="281">
        <f>K36/M36</f>
        <v>4805.9139099255908</v>
      </c>
    </row>
    <row r="37" span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0.1</v>
      </c>
      <c r="M42" s="846"/>
      <c r="N42" s="111">
        <f>N76*L42</f>
        <v>63.834006507624999</v>
      </c>
    </row>
    <row r="43" spans="1:14" ht="15" thickBot="1">
      <c r="B43" s="821" t="s">
        <v>1037</v>
      </c>
      <c r="C43" s="822"/>
      <c r="D43" s="822"/>
      <c r="E43" s="822"/>
      <c r="F43" s="822"/>
      <c r="G43" s="822"/>
      <c r="H43" s="822"/>
      <c r="I43" s="822"/>
      <c r="J43" s="822"/>
      <c r="K43" s="822"/>
      <c r="L43" s="822"/>
      <c r="M43" s="823"/>
      <c r="N43" s="105">
        <f>SUM(N36:N42)</f>
        <v>4869.7479164332162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825">
        <f>'900.2'!N78</f>
        <v>1231.060606060606</v>
      </c>
      <c r="M59" s="826"/>
      <c r="N59" s="296">
        <f>K59*L59</f>
        <v>98.484848484848484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98.484848484848484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638.34006507624997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5606.5728299943139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1121.3145659988629</v>
      </c>
      <c r="M83" s="856"/>
      <c r="N83" s="57"/>
    </row>
    <row r="84" spans="1:14">
      <c r="B84" s="95" t="s">
        <v>1057</v>
      </c>
      <c r="C84" s="96"/>
      <c r="D84" s="96"/>
      <c r="E84" s="96"/>
      <c r="F84" s="96"/>
      <c r="G84" s="96"/>
      <c r="H84" s="96"/>
      <c r="I84" s="93"/>
      <c r="J84" s="94"/>
      <c r="K84" s="313">
        <v>0.05</v>
      </c>
      <c r="L84" s="855">
        <f>N78*K84</f>
        <v>280.32864149971573</v>
      </c>
      <c r="M84" s="856"/>
      <c r="N84" s="57"/>
    </row>
    <row r="85" spans="1:14" ht="15" thickBot="1">
      <c r="B85" s="97" t="s">
        <v>1058</v>
      </c>
      <c r="C85" s="98"/>
      <c r="D85" s="98"/>
      <c r="E85" s="98"/>
      <c r="F85" s="98"/>
      <c r="G85" s="98"/>
      <c r="H85" s="98"/>
      <c r="I85" s="99"/>
      <c r="J85" s="100"/>
      <c r="K85" s="314">
        <v>0.05</v>
      </c>
      <c r="L85" s="857">
        <f>N78*K85</f>
        <v>280.32864149971573</v>
      </c>
      <c r="M85" s="858"/>
      <c r="N85" s="57"/>
    </row>
    <row r="86" spans="1:14" ht="15" thickBot="1">
      <c r="B86" s="821" t="s">
        <v>1037</v>
      </c>
      <c r="C86" s="822"/>
      <c r="D86" s="822"/>
      <c r="E86" s="822"/>
      <c r="F86" s="822"/>
      <c r="G86" s="822"/>
      <c r="H86" s="822"/>
      <c r="I86" s="822"/>
      <c r="J86" s="822"/>
      <c r="K86" s="822"/>
      <c r="L86" s="822"/>
      <c r="M86" s="823"/>
      <c r="N86" s="58">
        <f>L83+L84+L85</f>
        <v>1681.9718489982945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7288.5446789926082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195</v>
      </c>
      <c r="B36" s="834" t="str">
        <f>VLOOKUP(A36,EQUIPOS!A6:D154,3,FALSE)</f>
        <v xml:space="preserve">Equipo de oxicorte, Capacidad de corte: hasta 6´´ (152mm) </v>
      </c>
      <c r="C36" s="835"/>
      <c r="D36" s="835"/>
      <c r="E36" s="835"/>
      <c r="F36" s="835"/>
      <c r="G36" s="835"/>
      <c r="H36" s="836"/>
      <c r="I36" s="276"/>
      <c r="J36" s="277"/>
      <c r="K36" s="278">
        <f>VLOOKUP(A36,EQUIPOS!A6:D161,4,FALSE)</f>
        <v>6250</v>
      </c>
      <c r="L36" s="279"/>
      <c r="M36" s="280">
        <v>321</v>
      </c>
      <c r="N36" s="281">
        <f>K36/M36</f>
        <v>19.470404984423677</v>
      </c>
    </row>
    <row r="37" spans="1:14">
      <c r="A37" t="s">
        <v>248</v>
      </c>
      <c r="B37" s="834" t="str">
        <f>VLOOKUP(A37,EQUIPOS!A7:D154,3,FALSE)</f>
        <v>Grúa telescópica de 50 Ton.</v>
      </c>
      <c r="C37" s="835"/>
      <c r="D37" s="835"/>
      <c r="E37" s="835"/>
      <c r="F37" s="835"/>
      <c r="G37" s="835"/>
      <c r="H37" s="836"/>
      <c r="I37" s="276"/>
      <c r="J37" s="277"/>
      <c r="K37" s="278">
        <f>VLOOKUP(A37,EQUIPOS!A7:D162,4,FALSE)</f>
        <v>323618</v>
      </c>
      <c r="L37" s="279"/>
      <c r="M37" s="280">
        <v>321</v>
      </c>
      <c r="N37" s="281">
        <f>K37/M37</f>
        <v>1008.1557632398753</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0.1</v>
      </c>
      <c r="M42" s="846"/>
      <c r="N42" s="111">
        <f>N76*L42</f>
        <v>15.908786668566979</v>
      </c>
    </row>
    <row r="43" spans="1:14" ht="15" thickBot="1">
      <c r="B43" s="821" t="s">
        <v>1037</v>
      </c>
      <c r="C43" s="822"/>
      <c r="D43" s="822"/>
      <c r="E43" s="822"/>
      <c r="F43" s="822"/>
      <c r="G43" s="822"/>
      <c r="H43" s="822"/>
      <c r="I43" s="822"/>
      <c r="J43" s="822"/>
      <c r="K43" s="822"/>
      <c r="L43" s="822"/>
      <c r="M43" s="823"/>
      <c r="N43" s="105">
        <f>SUM(N36:N42)</f>
        <v>1043.5349548928659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825">
        <f>VLOOKUP(A59,TRANSPORTE!A5:D120,4,FALSE)</f>
        <v>0.43001941087091766</v>
      </c>
      <c r="M59" s="826"/>
      <c r="N59" s="296">
        <f>K59*L59</f>
        <v>0.43001941087091766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0.43001941087091766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159.08786668566978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1203.0528409894066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240.61056819788132</v>
      </c>
      <c r="M83" s="856"/>
      <c r="N83" s="57"/>
    </row>
    <row r="84" spans="1:14">
      <c r="B84" s="95" t="s">
        <v>1057</v>
      </c>
      <c r="C84" s="96"/>
      <c r="D84" s="96"/>
      <c r="E84" s="96"/>
      <c r="F84" s="96"/>
      <c r="G84" s="96"/>
      <c r="H84" s="96"/>
      <c r="I84" s="93"/>
      <c r="J84" s="94"/>
      <c r="K84" s="313">
        <v>0.05</v>
      </c>
      <c r="L84" s="855">
        <f>N78*K84</f>
        <v>60.15264204947033</v>
      </c>
      <c r="M84" s="856"/>
      <c r="N84" s="57"/>
    </row>
    <row r="85" spans="1:14" ht="15" thickBot="1">
      <c r="B85" s="97" t="s">
        <v>1058</v>
      </c>
      <c r="C85" s="98"/>
      <c r="D85" s="98"/>
      <c r="E85" s="98"/>
      <c r="F85" s="98"/>
      <c r="G85" s="98"/>
      <c r="H85" s="98"/>
      <c r="I85" s="99"/>
      <c r="J85" s="100"/>
      <c r="K85" s="314">
        <v>0.05</v>
      </c>
      <c r="L85" s="857">
        <f>N78*K85</f>
        <v>60.15264204947033</v>
      </c>
      <c r="M85" s="858"/>
      <c r="N85" s="57"/>
    </row>
    <row r="86" spans="1:14" ht="15" thickBot="1">
      <c r="B86" s="821" t="s">
        <v>1037</v>
      </c>
      <c r="C86" s="822"/>
      <c r="D86" s="822"/>
      <c r="E86" s="822"/>
      <c r="F86" s="822"/>
      <c r="G86" s="822"/>
      <c r="H86" s="822"/>
      <c r="I86" s="822"/>
      <c r="J86" s="822"/>
      <c r="K86" s="822"/>
      <c r="L86" s="822"/>
      <c r="M86" s="823"/>
      <c r="N86" s="58">
        <f>L83+L84+L85</f>
        <v>360.91585229682198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1563.9686932862287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273</v>
      </c>
      <c r="B36" s="834" t="str">
        <f>VLOOKUP(A36,EQUIPOS!A6:D154,3,FALSE)</f>
        <v>Motosierra, 93.6 cm3 - 7.1 HP, 45-90 cm - 7.9 kg</v>
      </c>
      <c r="C36" s="835"/>
      <c r="D36" s="835"/>
      <c r="E36" s="835"/>
      <c r="F36" s="835"/>
      <c r="G36" s="835"/>
      <c r="H36" s="836"/>
      <c r="I36" s="276"/>
      <c r="J36" s="277"/>
      <c r="K36" s="278">
        <f>VLOOKUP(A36,EQUIPOS!A6:D161,4,FALSE)</f>
        <v>4292.5</v>
      </c>
      <c r="L36" s="279"/>
      <c r="M36" s="280">
        <v>3</v>
      </c>
      <c r="N36" s="281">
        <f>K36/M36</f>
        <v>1430.8333333333333</v>
      </c>
    </row>
    <row r="37" spans="1:14">
      <c r="A37" s="214" t="s">
        <v>312</v>
      </c>
      <c r="B37" s="834" t="str">
        <f>VLOOKUP(A37,EQUIPOS!A7:D154,3,FALSE)</f>
        <v>Retroexcavadora sobre oruga, potencia 138 HP, balde de 1,5 m3.</v>
      </c>
      <c r="C37" s="835"/>
      <c r="D37" s="835"/>
      <c r="E37" s="835"/>
      <c r="F37" s="835"/>
      <c r="G37" s="835"/>
      <c r="H37" s="836"/>
      <c r="I37" s="276"/>
      <c r="J37" s="277"/>
      <c r="K37" s="278">
        <f>VLOOKUP(A37,EQUIPOS!A7:D162,4,FALSE)</f>
        <v>140000</v>
      </c>
      <c r="L37" s="279"/>
      <c r="M37" s="280">
        <v>3</v>
      </c>
      <c r="N37" s="281">
        <f>K37/M37</f>
        <v>46666.666666666664</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638.34006507625008</v>
      </c>
    </row>
    <row r="43" spans="1:14" ht="15" thickBot="1">
      <c r="B43" s="821" t="s">
        <v>1037</v>
      </c>
      <c r="C43" s="822"/>
      <c r="D43" s="822"/>
      <c r="E43" s="822"/>
      <c r="F43" s="822"/>
      <c r="G43" s="822"/>
      <c r="H43" s="822"/>
      <c r="I43" s="822"/>
      <c r="J43" s="822"/>
      <c r="K43" s="822"/>
      <c r="L43" s="822"/>
      <c r="M43" s="823"/>
      <c r="N43" s="105">
        <f>SUM(N36:N42)</f>
        <v>48735.840065076249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825">
        <f>VLOOKUP(A59,TRANSPORTE!A5:D94,4,FALSE)</f>
        <v>1343</v>
      </c>
      <c r="M59" s="826"/>
      <c r="N59" s="296">
        <f>K59*L59</f>
        <v>8058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8058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12766.801301525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69560.641366601252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13912.128273320252</v>
      </c>
      <c r="M83" s="856"/>
      <c r="N83" s="57"/>
    </row>
    <row r="84" spans="1:14">
      <c r="B84" s="95" t="s">
        <v>1057</v>
      </c>
      <c r="C84" s="96"/>
      <c r="D84" s="96"/>
      <c r="E84" s="96"/>
      <c r="F84" s="96"/>
      <c r="G84" s="96"/>
      <c r="H84" s="96"/>
      <c r="I84" s="93"/>
      <c r="J84" s="94"/>
      <c r="K84" s="313">
        <v>0.05</v>
      </c>
      <c r="L84" s="855">
        <f>N78*K84</f>
        <v>3478.0320683300629</v>
      </c>
      <c r="M84" s="856"/>
      <c r="N84" s="57"/>
    </row>
    <row r="85" spans="1:14" ht="15" thickBot="1">
      <c r="B85" s="97" t="s">
        <v>1058</v>
      </c>
      <c r="C85" s="98"/>
      <c r="D85" s="98"/>
      <c r="E85" s="98"/>
      <c r="F85" s="98"/>
      <c r="G85" s="98"/>
      <c r="H85" s="98"/>
      <c r="I85" s="99"/>
      <c r="J85" s="100"/>
      <c r="K85" s="314">
        <v>0.05</v>
      </c>
      <c r="L85" s="857">
        <f>N78*K85</f>
        <v>3478.0320683300629</v>
      </c>
      <c r="M85" s="858"/>
      <c r="N85" s="57"/>
    </row>
    <row r="86" spans="1:14" ht="15" thickBot="1">
      <c r="B86" s="821" t="s">
        <v>1037</v>
      </c>
      <c r="C86" s="822"/>
      <c r="D86" s="822"/>
      <c r="E86" s="822"/>
      <c r="F86" s="822"/>
      <c r="G86" s="822"/>
      <c r="H86" s="822"/>
      <c r="I86" s="822"/>
      <c r="J86" s="822"/>
      <c r="K86" s="822"/>
      <c r="L86" s="822"/>
      <c r="M86" s="823"/>
      <c r="N86" s="58">
        <f>L83+L84+L85</f>
        <v>20868.192409980376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90428.833776581625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27.7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195</v>
      </c>
      <c r="B36" s="834" t="str">
        <f>VLOOKUP(A36,EQUIPOS!A6:D154,3,FALSE)</f>
        <v xml:space="preserve">Equipo de oxicorte, Capacidad de corte: hasta 6´´ (152mm) </v>
      </c>
      <c r="C36" s="835"/>
      <c r="D36" s="835"/>
      <c r="E36" s="835"/>
      <c r="F36" s="835"/>
      <c r="G36" s="835"/>
      <c r="H36" s="836"/>
      <c r="I36" s="276"/>
      <c r="J36" s="277"/>
      <c r="K36" s="278">
        <f>VLOOKUP(A36,EQUIPOS!A6:D161,4,FALSE)</f>
        <v>6250</v>
      </c>
      <c r="L36" s="279"/>
      <c r="M36" s="280">
        <v>4</v>
      </c>
      <c r="N36" s="281">
        <f>K36/M36</f>
        <v>1562.5</v>
      </c>
    </row>
    <row r="37" spans="1:14">
      <c r="A37" s="114" t="s">
        <v>248</v>
      </c>
      <c r="B37" s="834" t="str">
        <f>VLOOKUP(A37,EQUIPOS!A7:D154,3,FALSE)</f>
        <v>Grúa telescópica de 50 Ton.</v>
      </c>
      <c r="C37" s="835"/>
      <c r="D37" s="835"/>
      <c r="E37" s="835"/>
      <c r="F37" s="835"/>
      <c r="G37" s="835"/>
      <c r="H37" s="836"/>
      <c r="I37" s="276"/>
      <c r="J37" s="277"/>
      <c r="K37" s="278">
        <f>VLOOKUP(A37,EQUIPOS!A7:D162,4,FALSE)</f>
        <v>323618</v>
      </c>
      <c r="L37" s="279"/>
      <c r="M37" s="280">
        <v>4</v>
      </c>
      <c r="N37" s="281">
        <f>K37/M37</f>
        <v>80904.5</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0.1</v>
      </c>
      <c r="M42" s="846"/>
      <c r="N42" s="111">
        <f>N76*L42</f>
        <v>957.5100976143749</v>
      </c>
    </row>
    <row r="43" spans="1:14" ht="15" thickBot="1">
      <c r="B43" s="821" t="s">
        <v>1037</v>
      </c>
      <c r="C43" s="822"/>
      <c r="D43" s="822"/>
      <c r="E43" s="822"/>
      <c r="F43" s="822"/>
      <c r="G43" s="822"/>
      <c r="H43" s="822"/>
      <c r="I43" s="822"/>
      <c r="J43" s="822"/>
      <c r="K43" s="822"/>
      <c r="L43" s="822"/>
      <c r="M43" s="823"/>
      <c r="N43" s="105">
        <f>SUM(N36:N42)</f>
        <v>83424.510097614373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825">
        <f>VLOOKUP(A59,TRANSPORTE!A5:D117,4,FALSE)</f>
        <v>0.43001941087091766</v>
      </c>
      <c r="M59" s="826"/>
      <c r="N59" s="296">
        <f>K59*L59</f>
        <v>0.43001941087091766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0.43001941087091766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7" t="s">
        <v>1037</v>
      </c>
      <c r="C76" s="828"/>
      <c r="D76" s="828"/>
      <c r="E76" s="828"/>
      <c r="F76" s="828"/>
      <c r="G76" s="828"/>
      <c r="H76" s="828"/>
      <c r="I76" s="828"/>
      <c r="J76" s="828"/>
      <c r="K76" s="828"/>
      <c r="L76" s="828"/>
      <c r="M76" s="829"/>
      <c r="N76" s="469">
        <f>SUM(N70:N75)</f>
        <v>9575.100976143749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93000.041093168984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18600.008218633797</v>
      </c>
      <c r="M83" s="856"/>
      <c r="N83" s="57"/>
    </row>
    <row r="84" spans="1:14">
      <c r="B84" s="95" t="s">
        <v>1057</v>
      </c>
      <c r="C84" s="96"/>
      <c r="D84" s="96"/>
      <c r="E84" s="96"/>
      <c r="F84" s="96"/>
      <c r="G84" s="96"/>
      <c r="H84" s="96"/>
      <c r="I84" s="93"/>
      <c r="J84" s="94"/>
      <c r="K84" s="313">
        <v>0.05</v>
      </c>
      <c r="L84" s="855">
        <f>N78*K84</f>
        <v>4650.0020546584492</v>
      </c>
      <c r="M84" s="856"/>
      <c r="N84" s="57"/>
    </row>
    <row r="85" spans="1:14" ht="15" thickBot="1">
      <c r="B85" s="97" t="s">
        <v>1058</v>
      </c>
      <c r="C85" s="98"/>
      <c r="D85" s="98"/>
      <c r="E85" s="98"/>
      <c r="F85" s="98"/>
      <c r="G85" s="98"/>
      <c r="H85" s="98"/>
      <c r="I85" s="99"/>
      <c r="J85" s="100"/>
      <c r="K85" s="314">
        <v>0.05</v>
      </c>
      <c r="L85" s="857">
        <f>N78*K85</f>
        <v>4650.0020546584492</v>
      </c>
      <c r="M85" s="858"/>
      <c r="N85" s="57"/>
    </row>
    <row r="86" spans="1:14" ht="15" thickBot="1">
      <c r="B86" s="821" t="s">
        <v>1037</v>
      </c>
      <c r="C86" s="822"/>
      <c r="D86" s="822"/>
      <c r="E86" s="822"/>
      <c r="F86" s="822"/>
      <c r="G86" s="822"/>
      <c r="H86" s="822"/>
      <c r="I86" s="822"/>
      <c r="J86" s="822"/>
      <c r="K86" s="822"/>
      <c r="L86" s="822"/>
      <c r="M86" s="823"/>
      <c r="N86" s="58">
        <f>L83+L84+L85</f>
        <v>27900.012327950695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120900.05342111968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307</v>
      </c>
      <c r="B36" s="834" t="str">
        <f>VLOOKUP(A36,EQUIPOS!A6:D154,3,FALSE)</f>
        <v>Retroexcavadora, Potencia en el Volante 78 HP 2200 RPM</v>
      </c>
      <c r="C36" s="835"/>
      <c r="D36" s="835"/>
      <c r="E36" s="835"/>
      <c r="F36" s="835"/>
      <c r="G36" s="835"/>
      <c r="H36" s="836"/>
      <c r="I36" s="276"/>
      <c r="J36" s="277"/>
      <c r="K36" s="278">
        <f>VLOOKUP(A36,EQUIPOS!A6:D161,4,FALSE)</f>
        <v>140000</v>
      </c>
      <c r="L36" s="279"/>
      <c r="M36" s="280">
        <v>5</v>
      </c>
      <c r="N36" s="281">
        <f>K36/M36</f>
        <v>28000</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102.1344104122</v>
      </c>
    </row>
    <row r="43" spans="1:14" ht="15" thickBot="1">
      <c r="B43" s="821" t="s">
        <v>1037</v>
      </c>
      <c r="C43" s="822"/>
      <c r="D43" s="822"/>
      <c r="E43" s="822"/>
      <c r="F43" s="822"/>
      <c r="G43" s="822"/>
      <c r="H43" s="822"/>
      <c r="I43" s="822"/>
      <c r="J43" s="822"/>
      <c r="K43" s="822"/>
      <c r="L43" s="822"/>
      <c r="M43" s="823"/>
      <c r="N43" s="105">
        <f>SUM(N36:N42)</f>
        <v>28102.1344104122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825">
        <f>VLOOKUP(A59,TRANSPORTE!A5:D94,4,FALSE)</f>
        <v>1343</v>
      </c>
      <c r="M59" s="826"/>
      <c r="N59" s="296">
        <f>K59*L59</f>
        <v>942.78599999999994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942.78599999999994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5106.7205206099998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34151.640931022201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6830.3281862044405</v>
      </c>
      <c r="M83" s="856"/>
      <c r="N83" s="57"/>
    </row>
    <row r="84" spans="1:14">
      <c r="B84" s="95" t="s">
        <v>1057</v>
      </c>
      <c r="C84" s="96"/>
      <c r="D84" s="96"/>
      <c r="E84" s="96"/>
      <c r="F84" s="96"/>
      <c r="G84" s="96"/>
      <c r="H84" s="96"/>
      <c r="I84" s="93"/>
      <c r="J84" s="94"/>
      <c r="K84" s="313">
        <v>0.05</v>
      </c>
      <c r="L84" s="855">
        <f>N78*K84</f>
        <v>1707.5820465511101</v>
      </c>
      <c r="M84" s="856"/>
      <c r="N84" s="57"/>
    </row>
    <row r="85" spans="1:14" ht="15" thickBot="1">
      <c r="B85" s="97" t="s">
        <v>1058</v>
      </c>
      <c r="C85" s="98"/>
      <c r="D85" s="98"/>
      <c r="E85" s="98"/>
      <c r="F85" s="98"/>
      <c r="G85" s="98"/>
      <c r="H85" s="98"/>
      <c r="I85" s="99"/>
      <c r="J85" s="100"/>
      <c r="K85" s="314">
        <v>0.05</v>
      </c>
      <c r="L85" s="857">
        <f>N78*K85</f>
        <v>1707.5820465511101</v>
      </c>
      <c r="M85" s="858"/>
      <c r="N85" s="57"/>
    </row>
    <row r="86" spans="1:14" ht="15" thickBot="1">
      <c r="B86" s="821" t="s">
        <v>1037</v>
      </c>
      <c r="C86" s="822"/>
      <c r="D86" s="822"/>
      <c r="E86" s="822"/>
      <c r="F86" s="822"/>
      <c r="G86" s="822"/>
      <c r="H86" s="822"/>
      <c r="I86" s="822"/>
      <c r="J86" s="822"/>
      <c r="K86" s="822"/>
      <c r="L86" s="822"/>
      <c r="M86" s="823"/>
      <c r="N86" s="58">
        <f>L83+L84+L85</f>
        <v>10245.49227930666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44397.133210328859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307</v>
      </c>
      <c r="B36" s="834" t="str">
        <f>VLOOKUP(A36,EQUIPOS!A6:D154,3,FALSE)</f>
        <v>Retroexcavadora, Potencia en el Volante 78 HP 2200 RPM</v>
      </c>
      <c r="C36" s="835"/>
      <c r="D36" s="835"/>
      <c r="E36" s="835"/>
      <c r="F36" s="835"/>
      <c r="G36" s="835"/>
      <c r="H36" s="836"/>
      <c r="I36" s="276"/>
      <c r="J36" s="277"/>
      <c r="K36" s="278">
        <f>VLOOKUP(A36,EQUIPOS!A6:D161,4,FALSE)</f>
        <v>140000</v>
      </c>
      <c r="L36" s="279"/>
      <c r="M36" s="280">
        <v>4</v>
      </c>
      <c r="N36" s="281">
        <f>K36/M36</f>
        <v>35000</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63.834006507624999</v>
      </c>
    </row>
    <row r="43" spans="1:14" ht="15" thickBot="1">
      <c r="B43" s="821" t="s">
        <v>1037</v>
      </c>
      <c r="C43" s="822"/>
      <c r="D43" s="822"/>
      <c r="E43" s="822"/>
      <c r="F43" s="822"/>
      <c r="G43" s="822"/>
      <c r="H43" s="822"/>
      <c r="I43" s="822"/>
      <c r="J43" s="822"/>
      <c r="K43" s="822"/>
      <c r="L43" s="822"/>
      <c r="M43" s="823"/>
      <c r="N43" s="105">
        <f>SUM(N36:N42)</f>
        <v>35063.834006507626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825">
        <f>VLOOKUP(A59,TRANSPORTE!A5:D94,4,FALSE)</f>
        <v>1343</v>
      </c>
      <c r="M59" s="826"/>
      <c r="N59" s="296">
        <f>K59*L59</f>
        <v>4069.29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4069.29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7" t="s">
        <v>1037</v>
      </c>
      <c r="C76" s="828"/>
      <c r="D76" s="828"/>
      <c r="E76" s="828"/>
      <c r="F76" s="828"/>
      <c r="G76" s="828"/>
      <c r="H76" s="828"/>
      <c r="I76" s="828"/>
      <c r="J76" s="828"/>
      <c r="K76" s="828"/>
      <c r="L76" s="828"/>
      <c r="M76" s="829"/>
      <c r="N76" s="469">
        <f>SUM(N70:N75)</f>
        <v>3191.70032538125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42324.824331888878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8464.9648663777753</v>
      </c>
      <c r="M83" s="856"/>
      <c r="N83" s="57"/>
    </row>
    <row r="84" spans="1:14">
      <c r="B84" s="95" t="s">
        <v>1057</v>
      </c>
      <c r="C84" s="96"/>
      <c r="D84" s="96"/>
      <c r="E84" s="96"/>
      <c r="F84" s="96"/>
      <c r="G84" s="96"/>
      <c r="H84" s="96"/>
      <c r="I84" s="93"/>
      <c r="J84" s="94"/>
      <c r="K84" s="313">
        <v>0.05</v>
      </c>
      <c r="L84" s="855">
        <f>N78*K84</f>
        <v>2116.2412165944438</v>
      </c>
      <c r="M84" s="856"/>
      <c r="N84" s="57"/>
    </row>
    <row r="85" spans="1:14" ht="15" thickBot="1">
      <c r="B85" s="97" t="s">
        <v>1058</v>
      </c>
      <c r="C85" s="98"/>
      <c r="D85" s="98"/>
      <c r="E85" s="98"/>
      <c r="F85" s="98"/>
      <c r="G85" s="98"/>
      <c r="H85" s="98"/>
      <c r="I85" s="99"/>
      <c r="J85" s="100"/>
      <c r="K85" s="314">
        <v>0.05</v>
      </c>
      <c r="L85" s="857">
        <f>N78*K85</f>
        <v>2116.2412165944438</v>
      </c>
      <c r="M85" s="858"/>
      <c r="N85" s="57"/>
    </row>
    <row r="86" spans="1:14" ht="15" thickBot="1">
      <c r="B86" s="821" t="s">
        <v>1037</v>
      </c>
      <c r="C86" s="822"/>
      <c r="D86" s="822"/>
      <c r="E86" s="822"/>
      <c r="F86" s="822"/>
      <c r="G86" s="822"/>
      <c r="H86" s="822"/>
      <c r="I86" s="822"/>
      <c r="J86" s="822"/>
      <c r="K86" s="822"/>
      <c r="L86" s="822"/>
      <c r="M86" s="823"/>
      <c r="N86" s="58">
        <f>L83+L84+L85</f>
        <v>12697.447299566664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55022.271631455544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c r="B36" s="834"/>
      <c r="C36" s="835"/>
      <c r="D36" s="835"/>
      <c r="E36" s="835"/>
      <c r="F36" s="835"/>
      <c r="G36" s="835"/>
      <c r="H36" s="836"/>
      <c r="I36" s="276"/>
      <c r="J36" s="277"/>
      <c r="K36" s="278"/>
      <c r="L36" s="279"/>
      <c r="M36" s="280"/>
      <c r="N36" s="281"/>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0.1</v>
      </c>
      <c r="M42" s="846"/>
      <c r="N42" s="111">
        <f>N76*L42</f>
        <v>136.17921388293334</v>
      </c>
    </row>
    <row r="43" spans="1:14" ht="15" thickBot="1">
      <c r="B43" s="821" t="s">
        <v>1037</v>
      </c>
      <c r="C43" s="822"/>
      <c r="D43" s="822"/>
      <c r="E43" s="822"/>
      <c r="F43" s="822"/>
      <c r="G43" s="822"/>
      <c r="H43" s="822"/>
      <c r="I43" s="822"/>
      <c r="J43" s="822"/>
      <c r="K43" s="822"/>
      <c r="L43" s="822"/>
      <c r="M43" s="823"/>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16"/>
      <c r="C53" s="817"/>
      <c r="D53" s="817"/>
      <c r="E53" s="817"/>
      <c r="F53" s="817"/>
      <c r="G53" s="817"/>
      <c r="H53" s="817"/>
      <c r="I53" s="818"/>
      <c r="J53" s="48"/>
      <c r="K53" s="50"/>
      <c r="L53" s="819"/>
      <c r="M53" s="820"/>
      <c r="N53" s="51"/>
    </row>
    <row r="54" spans="2:14" ht="15" thickBot="1">
      <c r="B54" s="821" t="s">
        <v>1037</v>
      </c>
      <c r="C54" s="822"/>
      <c r="D54" s="822"/>
      <c r="E54" s="822"/>
      <c r="F54" s="822"/>
      <c r="G54" s="822"/>
      <c r="H54" s="822"/>
      <c r="I54" s="822"/>
      <c r="J54" s="822"/>
      <c r="K54" s="822"/>
      <c r="L54" s="822"/>
      <c r="M54" s="823"/>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24" t="s">
        <v>1045</v>
      </c>
      <c r="M58" s="797"/>
      <c r="N58" s="82" t="s">
        <v>1035</v>
      </c>
    </row>
    <row r="59" spans="2:14">
      <c r="B59" s="52"/>
      <c r="C59" s="326"/>
      <c r="D59" s="326"/>
      <c r="E59" s="326"/>
      <c r="F59" s="326"/>
      <c r="G59" s="326"/>
      <c r="H59" s="320"/>
      <c r="I59" s="288"/>
      <c r="J59" s="295"/>
      <c r="K59" s="288"/>
      <c r="L59" s="825"/>
      <c r="M59" s="826"/>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1361.7921388293332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299.59427054245333</v>
      </c>
      <c r="M83" s="856"/>
      <c r="N83" s="57"/>
    </row>
    <row r="84" spans="1:14">
      <c r="B84" s="95" t="s">
        <v>1057</v>
      </c>
      <c r="C84" s="96"/>
      <c r="D84" s="96"/>
      <c r="E84" s="96"/>
      <c r="F84" s="96"/>
      <c r="G84" s="96"/>
      <c r="H84" s="96"/>
      <c r="I84" s="93"/>
      <c r="J84" s="94"/>
      <c r="K84" s="313">
        <v>0.05</v>
      </c>
      <c r="L84" s="855">
        <f>N78*K84</f>
        <v>74.898567635613333</v>
      </c>
      <c r="M84" s="856"/>
      <c r="N84" s="57"/>
    </row>
    <row r="85" spans="1:14" ht="15" thickBot="1">
      <c r="B85" s="97" t="s">
        <v>1058</v>
      </c>
      <c r="C85" s="98"/>
      <c r="D85" s="98"/>
      <c r="E85" s="98"/>
      <c r="F85" s="98"/>
      <c r="G85" s="98"/>
      <c r="H85" s="98"/>
      <c r="I85" s="99"/>
      <c r="J85" s="100"/>
      <c r="K85" s="314">
        <v>0.05</v>
      </c>
      <c r="L85" s="857">
        <f>N78*K85</f>
        <v>74.898567635613333</v>
      </c>
      <c r="M85" s="858"/>
      <c r="N85" s="57"/>
    </row>
    <row r="86" spans="1:14" ht="15" thickBot="1">
      <c r="B86" s="821" t="s">
        <v>1037</v>
      </c>
      <c r="C86" s="822"/>
      <c r="D86" s="822"/>
      <c r="E86" s="822"/>
      <c r="F86" s="822"/>
      <c r="G86" s="822"/>
      <c r="H86" s="822"/>
      <c r="I86" s="822"/>
      <c r="J86" s="822"/>
      <c r="K86" s="822"/>
      <c r="L86" s="822"/>
      <c r="M86" s="823"/>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310</v>
      </c>
      <c r="B36" s="834" t="str">
        <f>VLOOKUP(A36,EQUIPOS!A6:D154,3,FALSE)</f>
        <v>Retroexcavadora A25C</v>
      </c>
      <c r="C36" s="835"/>
      <c r="D36" s="835"/>
      <c r="E36" s="835"/>
      <c r="F36" s="835"/>
      <c r="G36" s="835"/>
      <c r="H36" s="836"/>
      <c r="I36" s="276"/>
      <c r="J36" s="277"/>
      <c r="K36" s="278">
        <f>VLOOKUP(A36,EQUIPOS!A6:D163,4,FALSE)</f>
        <v>191124.4901963101</v>
      </c>
      <c r="L36" s="279"/>
      <c r="M36" s="280">
        <v>3</v>
      </c>
      <c r="N36" s="281">
        <f>K36/M36</f>
        <v>63708.163398770033</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85.112008676833341</v>
      </c>
    </row>
    <row r="43" spans="1:14" ht="15" thickBot="1">
      <c r="B43" s="821" t="s">
        <v>1037</v>
      </c>
      <c r="C43" s="822"/>
      <c r="D43" s="822"/>
      <c r="E43" s="822"/>
      <c r="F43" s="822"/>
      <c r="G43" s="822"/>
      <c r="H43" s="822"/>
      <c r="I43" s="822"/>
      <c r="J43" s="822"/>
      <c r="K43" s="822"/>
      <c r="L43" s="822"/>
      <c r="M43" s="823"/>
      <c r="N43" s="105">
        <f>SUM(N36:N42)</f>
        <v>63793.275407446868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25">
        <f>VLOOKUP(A59,TRANSPORTE!A6:D117,4,FALSE)</f>
        <v>1343</v>
      </c>
      <c r="M59" s="826"/>
      <c r="N59" s="296">
        <f>K59*L59</f>
        <v>2283.1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2283.1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8511.2008676833339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74587.57627513021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14917.515255026043</v>
      </c>
      <c r="M83" s="856"/>
      <c r="N83" s="57"/>
    </row>
    <row r="84" spans="1:14">
      <c r="B84" s="95" t="s">
        <v>1057</v>
      </c>
      <c r="C84" s="96"/>
      <c r="D84" s="96"/>
      <c r="E84" s="96"/>
      <c r="F84" s="96"/>
      <c r="G84" s="96"/>
      <c r="H84" s="96"/>
      <c r="I84" s="93"/>
      <c r="J84" s="94"/>
      <c r="K84" s="313">
        <v>0.05</v>
      </c>
      <c r="L84" s="855">
        <f>N78*K84</f>
        <v>3729.3788137565107</v>
      </c>
      <c r="M84" s="856"/>
      <c r="N84" s="57"/>
    </row>
    <row r="85" spans="1:14" ht="15" thickBot="1">
      <c r="B85" s="97" t="s">
        <v>1058</v>
      </c>
      <c r="C85" s="98"/>
      <c r="D85" s="98"/>
      <c r="E85" s="98"/>
      <c r="F85" s="98"/>
      <c r="G85" s="98"/>
      <c r="H85" s="98"/>
      <c r="I85" s="99"/>
      <c r="J85" s="100"/>
      <c r="K85" s="314">
        <v>0.05</v>
      </c>
      <c r="L85" s="857">
        <f>N78*K85</f>
        <v>3729.3788137565107</v>
      </c>
      <c r="M85" s="858"/>
      <c r="N85" s="57"/>
    </row>
    <row r="86" spans="1:14" ht="15" thickBot="1">
      <c r="B86" s="821" t="s">
        <v>1037</v>
      </c>
      <c r="C86" s="822"/>
      <c r="D86" s="822"/>
      <c r="E86" s="822"/>
      <c r="F86" s="822"/>
      <c r="G86" s="822"/>
      <c r="H86" s="822"/>
      <c r="I86" s="822"/>
      <c r="J86" s="822"/>
      <c r="K86" s="822"/>
      <c r="L86" s="822"/>
      <c r="M86" s="823"/>
      <c r="N86" s="58">
        <f>L83+L84+L85</f>
        <v>22376.272882539062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96963.849157669276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topLeftCell="A31" zoomScale="78" zoomScaleNormal="78" workbookViewId="0">
      <selection activeCell="F24" sqref="F24"/>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310</v>
      </c>
      <c r="B36" s="834" t="str">
        <f>VLOOKUP(A36,EQUIPOS!A6:D154,3,FALSE)</f>
        <v>Retroexcavadora A25C</v>
      </c>
      <c r="C36" s="835"/>
      <c r="D36" s="835"/>
      <c r="E36" s="835"/>
      <c r="F36" s="835"/>
      <c r="G36" s="835"/>
      <c r="H36" s="836"/>
      <c r="I36" s="276"/>
      <c r="J36" s="277"/>
      <c r="K36" s="278">
        <f>VLOOKUP(A36,EQUIPOS!A6:D163,4,FALSE)</f>
        <v>191124.4901963101</v>
      </c>
      <c r="L36" s="279"/>
      <c r="M36" s="280">
        <v>3</v>
      </c>
      <c r="N36" s="281">
        <f>K36/M36</f>
        <v>63708.163398770033</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85.112008676833341</v>
      </c>
    </row>
    <row r="43" spans="1:14" ht="15" thickBot="1">
      <c r="B43" s="821" t="s">
        <v>1037</v>
      </c>
      <c r="C43" s="822"/>
      <c r="D43" s="822"/>
      <c r="E43" s="822"/>
      <c r="F43" s="822"/>
      <c r="G43" s="822"/>
      <c r="H43" s="822"/>
      <c r="I43" s="822"/>
      <c r="J43" s="822"/>
      <c r="K43" s="822"/>
      <c r="L43" s="822"/>
      <c r="M43" s="823"/>
      <c r="N43" s="105">
        <f>SUM(N36:N42)</f>
        <v>63793.275407446868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25">
        <f>VLOOKUP(A59,TRANSPORTE!A6:D117,4,FALSE)</f>
        <v>1343</v>
      </c>
      <c r="M59" s="826"/>
      <c r="N59" s="296">
        <f>K59*L59</f>
        <v>2283.1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2283.1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8511.2008676833339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74587.57627513021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14917.515255026043</v>
      </c>
      <c r="M83" s="856"/>
      <c r="N83" s="57"/>
    </row>
    <row r="84" spans="1:14">
      <c r="B84" s="95" t="s">
        <v>1057</v>
      </c>
      <c r="C84" s="96"/>
      <c r="D84" s="96"/>
      <c r="E84" s="96"/>
      <c r="F84" s="96"/>
      <c r="G84" s="96"/>
      <c r="H84" s="96"/>
      <c r="I84" s="93"/>
      <c r="J84" s="94"/>
      <c r="K84" s="313">
        <v>0.05</v>
      </c>
      <c r="L84" s="855">
        <f>N78*K84</f>
        <v>3729.3788137565107</v>
      </c>
      <c r="M84" s="856"/>
      <c r="N84" s="57"/>
    </row>
    <row r="85" spans="1:14" ht="15" thickBot="1">
      <c r="B85" s="97" t="s">
        <v>1058</v>
      </c>
      <c r="C85" s="98"/>
      <c r="D85" s="98"/>
      <c r="E85" s="98"/>
      <c r="F85" s="98"/>
      <c r="G85" s="98"/>
      <c r="H85" s="98"/>
      <c r="I85" s="99"/>
      <c r="J85" s="100"/>
      <c r="K85" s="314">
        <v>0.05</v>
      </c>
      <c r="L85" s="857">
        <f>N78*K85</f>
        <v>3729.3788137565107</v>
      </c>
      <c r="M85" s="858"/>
      <c r="N85" s="57"/>
    </row>
    <row r="86" spans="1:14" ht="15" thickBot="1">
      <c r="B86" s="821" t="s">
        <v>1037</v>
      </c>
      <c r="C86" s="822"/>
      <c r="D86" s="822"/>
      <c r="E86" s="822"/>
      <c r="F86" s="822"/>
      <c r="G86" s="822"/>
      <c r="H86" s="822"/>
      <c r="I86" s="822"/>
      <c r="J86" s="822"/>
      <c r="K86" s="822"/>
      <c r="L86" s="822"/>
      <c r="M86" s="823"/>
      <c r="N86" s="58">
        <f>L83+L84+L85</f>
        <v>22376.272882539062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96963.849157669276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312</v>
      </c>
      <c r="B36" s="834" t="str">
        <f>VLOOKUP(A36,EQUIPOS!A6:D154,3,FALSE)</f>
        <v>Retroexcavadora sobre oruga, potencia 138 HP, balde de 1,5 m3.</v>
      </c>
      <c r="C36" s="835"/>
      <c r="D36" s="835"/>
      <c r="E36" s="835"/>
      <c r="F36" s="835"/>
      <c r="G36" s="835"/>
      <c r="H36" s="836"/>
      <c r="I36" s="276"/>
      <c r="J36" s="277"/>
      <c r="K36" s="278">
        <f>VLOOKUP(A36,EQUIPOS!A6:D163,4,FALSE)</f>
        <v>140000</v>
      </c>
      <c r="L36" s="279"/>
      <c r="M36" s="280">
        <v>45</v>
      </c>
      <c r="N36" s="281">
        <f>K36/M36</f>
        <v>3111.1111111111113</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1.4185334779472223</v>
      </c>
    </row>
    <row r="43" spans="1:14" ht="15" thickBot="1">
      <c r="B43" s="821" t="s">
        <v>1037</v>
      </c>
      <c r="C43" s="822"/>
      <c r="D43" s="822"/>
      <c r="E43" s="822"/>
      <c r="F43" s="822"/>
      <c r="G43" s="822"/>
      <c r="H43" s="822"/>
      <c r="I43" s="822"/>
      <c r="J43" s="822"/>
      <c r="K43" s="822"/>
      <c r="L43" s="822"/>
      <c r="M43" s="823"/>
      <c r="N43" s="105">
        <f>SUM(N36:N42)</f>
        <v>3112.5296445890585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825">
        <f>VLOOKUP(A59,TRANSPORTE!A6:D117,4,FALSE)</f>
        <v>0.43001941087091766</v>
      </c>
      <c r="M59" s="826"/>
      <c r="N59" s="296">
        <f>K59*L59</f>
        <v>15.351692968091761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15.351692968091761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141.85334779472223</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3269.7346853518725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653.94693707037459</v>
      </c>
      <c r="M83" s="856"/>
      <c r="N83" s="57"/>
    </row>
    <row r="84" spans="1:14">
      <c r="B84" s="95" t="s">
        <v>1057</v>
      </c>
      <c r="C84" s="96"/>
      <c r="D84" s="96"/>
      <c r="E84" s="96"/>
      <c r="F84" s="96"/>
      <c r="G84" s="96"/>
      <c r="H84" s="96"/>
      <c r="I84" s="93"/>
      <c r="J84" s="94"/>
      <c r="K84" s="313">
        <v>0.05</v>
      </c>
      <c r="L84" s="855">
        <f>N78*K84</f>
        <v>163.48673426759365</v>
      </c>
      <c r="M84" s="856"/>
      <c r="N84" s="57"/>
    </row>
    <row r="85" spans="1:14" ht="15" thickBot="1">
      <c r="B85" s="97" t="s">
        <v>1058</v>
      </c>
      <c r="C85" s="98"/>
      <c r="D85" s="98"/>
      <c r="E85" s="98"/>
      <c r="F85" s="98"/>
      <c r="G85" s="98"/>
      <c r="H85" s="98"/>
      <c r="I85" s="99"/>
      <c r="J85" s="100"/>
      <c r="K85" s="314">
        <v>0.05</v>
      </c>
      <c r="L85" s="857">
        <f>N78*K85</f>
        <v>163.48673426759365</v>
      </c>
      <c r="M85" s="858"/>
      <c r="N85" s="57"/>
    </row>
    <row r="86" spans="1:14" ht="15" thickBot="1">
      <c r="B86" s="821" t="s">
        <v>1037</v>
      </c>
      <c r="C86" s="822"/>
      <c r="D86" s="822"/>
      <c r="E86" s="822"/>
      <c r="F86" s="822"/>
      <c r="G86" s="822"/>
      <c r="H86" s="822"/>
      <c r="I86" s="822"/>
      <c r="J86" s="822"/>
      <c r="K86" s="822"/>
      <c r="L86" s="822"/>
      <c r="M86" s="823"/>
      <c r="N86" s="58">
        <f>L83+L84+L85</f>
        <v>980.92040560556188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4250.6550909574344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2.2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c r="B36" s="834"/>
      <c r="C36" s="835"/>
      <c r="D36" s="835"/>
      <c r="E36" s="835"/>
      <c r="F36" s="835"/>
      <c r="G36" s="835"/>
      <c r="H36" s="836"/>
      <c r="I36" s="276"/>
      <c r="J36" s="277"/>
      <c r="K36" s="278"/>
      <c r="L36" s="279"/>
      <c r="M36" s="280"/>
      <c r="N36" s="281"/>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0.1</v>
      </c>
      <c r="M42" s="846"/>
      <c r="N42" s="111">
        <f>N76*L42</f>
        <v>56.741339117888892</v>
      </c>
    </row>
    <row r="43" spans="1:14" ht="15" thickBot="1">
      <c r="B43" s="821" t="s">
        <v>1037</v>
      </c>
      <c r="C43" s="822"/>
      <c r="D43" s="822"/>
      <c r="E43" s="822"/>
      <c r="F43" s="822"/>
      <c r="G43" s="822"/>
      <c r="H43" s="822"/>
      <c r="I43" s="822"/>
      <c r="J43" s="822"/>
      <c r="K43" s="822"/>
      <c r="L43" s="822"/>
      <c r="M43" s="823"/>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825">
        <f>VLOOKUP(A59,TRANSPORTE!A6:D117,4,FALSE)</f>
        <v>0.43001941087091766</v>
      </c>
      <c r="M59" s="826"/>
      <c r="N59" s="296">
        <f>K59*L59</f>
        <v>4.407698961426906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4.407698961426906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628.5624292582047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125.71248585164095</v>
      </c>
      <c r="M83" s="856"/>
      <c r="N83" s="57"/>
    </row>
    <row r="84" spans="1:14">
      <c r="B84" s="95" t="s">
        <v>1057</v>
      </c>
      <c r="C84" s="96"/>
      <c r="D84" s="96"/>
      <c r="E84" s="96"/>
      <c r="F84" s="96"/>
      <c r="G84" s="96"/>
      <c r="H84" s="96"/>
      <c r="I84" s="93"/>
      <c r="J84" s="94"/>
      <c r="K84" s="313">
        <v>0.05</v>
      </c>
      <c r="L84" s="855">
        <f>N78*K84</f>
        <v>31.428121462910237</v>
      </c>
      <c r="M84" s="856"/>
      <c r="N84" s="57"/>
    </row>
    <row r="85" spans="1:14" ht="15" thickBot="1">
      <c r="B85" s="97" t="s">
        <v>1058</v>
      </c>
      <c r="C85" s="98"/>
      <c r="D85" s="98"/>
      <c r="E85" s="98"/>
      <c r="F85" s="98"/>
      <c r="G85" s="98"/>
      <c r="H85" s="98"/>
      <c r="I85" s="99"/>
      <c r="J85" s="100"/>
      <c r="K85" s="314">
        <v>0.05</v>
      </c>
      <c r="L85" s="857">
        <f>N78*K85</f>
        <v>31.428121462910237</v>
      </c>
      <c r="M85" s="858"/>
      <c r="N85" s="57"/>
    </row>
    <row r="86" spans="1:14" ht="15" thickBot="1">
      <c r="B86" s="821" t="s">
        <v>1037</v>
      </c>
      <c r="C86" s="822"/>
      <c r="D86" s="822"/>
      <c r="E86" s="822"/>
      <c r="F86" s="822"/>
      <c r="G86" s="822"/>
      <c r="H86" s="822"/>
      <c r="I86" s="822"/>
      <c r="J86" s="822"/>
      <c r="K86" s="822"/>
      <c r="L86" s="822"/>
      <c r="M86" s="823"/>
      <c r="N86" s="58">
        <f>L83+L84+L85</f>
        <v>188.56872877746142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817.13115803566609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312</v>
      </c>
      <c r="B36" s="834" t="str">
        <f>VLOOKUP(A36,EQUIPOS!A6:D154,3,FALSE)</f>
        <v>Retroexcavadora sobre oruga, potencia 138 HP, balde de 1,5 m3.</v>
      </c>
      <c r="C36" s="835"/>
      <c r="D36" s="835"/>
      <c r="E36" s="835"/>
      <c r="F36" s="835"/>
      <c r="G36" s="835"/>
      <c r="H36" s="836"/>
      <c r="I36" s="276"/>
      <c r="J36" s="277"/>
      <c r="K36" s="278">
        <f>VLOOKUP(A36,EQUIPOS!A6:D163,4,FALSE)</f>
        <v>140000</v>
      </c>
      <c r="L36" s="279"/>
      <c r="M36" s="280">
        <v>45</v>
      </c>
      <c r="N36" s="281">
        <f>K36/M36</f>
        <v>3111.1111111111113</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1.4185334779472223</v>
      </c>
    </row>
    <row r="43" spans="1:14" ht="15" thickBot="1">
      <c r="B43" s="821" t="s">
        <v>1037</v>
      </c>
      <c r="C43" s="822"/>
      <c r="D43" s="822"/>
      <c r="E43" s="822"/>
      <c r="F43" s="822"/>
      <c r="G43" s="822"/>
      <c r="H43" s="822"/>
      <c r="I43" s="822"/>
      <c r="J43" s="822"/>
      <c r="K43" s="822"/>
      <c r="L43" s="822"/>
      <c r="M43" s="823"/>
      <c r="N43" s="105">
        <f>SUM(N36:N42)</f>
        <v>3112.5296445890585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825">
        <f>VLOOKUP(A59,TRANSPORTE!A6:D117,4,FALSE)</f>
        <v>844.59539359042355</v>
      </c>
      <c r="M59" s="826"/>
      <c r="N59" s="296">
        <f>K59*L59</f>
        <v>684.54034352807037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684.54034352807037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141.85334779472223</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3938.9233359118512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787.7846671823703</v>
      </c>
      <c r="M83" s="856"/>
      <c r="N83" s="57"/>
    </row>
    <row r="84" spans="1:14">
      <c r="B84" s="95" t="s">
        <v>1057</v>
      </c>
      <c r="C84" s="96"/>
      <c r="D84" s="96"/>
      <c r="E84" s="96"/>
      <c r="F84" s="96"/>
      <c r="G84" s="96"/>
      <c r="H84" s="96"/>
      <c r="I84" s="93"/>
      <c r="J84" s="94"/>
      <c r="K84" s="313">
        <v>0.05</v>
      </c>
      <c r="L84" s="855">
        <f>N78*K84</f>
        <v>196.94616679559257</v>
      </c>
      <c r="M84" s="856"/>
      <c r="N84" s="57"/>
    </row>
    <row r="85" spans="1:14" ht="15" thickBot="1">
      <c r="B85" s="97" t="s">
        <v>1058</v>
      </c>
      <c r="C85" s="98"/>
      <c r="D85" s="98"/>
      <c r="E85" s="98"/>
      <c r="F85" s="98"/>
      <c r="G85" s="98"/>
      <c r="H85" s="98"/>
      <c r="I85" s="99"/>
      <c r="J85" s="100"/>
      <c r="K85" s="314">
        <v>0.05</v>
      </c>
      <c r="L85" s="857">
        <f>N78*K85</f>
        <v>196.94616679559257</v>
      </c>
      <c r="M85" s="858"/>
      <c r="N85" s="57"/>
    </row>
    <row r="86" spans="1:14" ht="15" thickBot="1">
      <c r="B86" s="821" t="s">
        <v>1037</v>
      </c>
      <c r="C86" s="822"/>
      <c r="D86" s="822"/>
      <c r="E86" s="822"/>
      <c r="F86" s="822"/>
      <c r="G86" s="822"/>
      <c r="H86" s="822"/>
      <c r="I86" s="822"/>
      <c r="J86" s="822"/>
      <c r="K86" s="822"/>
      <c r="L86" s="822"/>
      <c r="M86" s="823"/>
      <c r="N86" s="58">
        <f>L83+L84+L85</f>
        <v>1181.6770007735554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5120.6003366854065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146</v>
      </c>
      <c r="B36" s="834" t="str">
        <f>VLOOKUP(A36,EQUIPOS!A6:D154,3,FALSE)</f>
        <v>Camabaja</v>
      </c>
      <c r="C36" s="835"/>
      <c r="D36" s="835"/>
      <c r="E36" s="835"/>
      <c r="F36" s="835"/>
      <c r="G36" s="835"/>
      <c r="H36" s="836"/>
      <c r="I36" s="276"/>
      <c r="J36" s="277"/>
      <c r="K36" s="278">
        <f>VLOOKUP(A36,EQUIPOS!A5:D154,4,FALSE)</f>
        <v>173919</v>
      </c>
      <c r="L36" s="279"/>
      <c r="M36" s="280">
        <v>0.625</v>
      </c>
      <c r="N36" s="281">
        <f>K36/M36</f>
        <v>278270.40000000002</v>
      </c>
    </row>
    <row r="37" spans="1:14">
      <c r="A37" s="114" t="s">
        <v>241</v>
      </c>
      <c r="B37" s="834" t="str">
        <f>VLOOKUP(A37,EQUIPOS!A7:D154,3,FALSE)</f>
        <v>Grúa (capacidad 15 ton)</v>
      </c>
      <c r="C37" s="835"/>
      <c r="D37" s="835"/>
      <c r="E37" s="835"/>
      <c r="F37" s="835"/>
      <c r="G37" s="835"/>
      <c r="H37" s="836"/>
      <c r="I37" s="276"/>
      <c r="J37" s="277"/>
      <c r="K37" s="278">
        <f>VLOOKUP(A37,EQUIPOS!A6:D154,4,FALSE)</f>
        <v>184059.35785274039</v>
      </c>
      <c r="L37" s="279"/>
      <c r="M37" s="280">
        <v>0.625</v>
      </c>
      <c r="N37" s="281">
        <f>K37/M37</f>
        <v>294494.97256438463</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2553.3602603050003</v>
      </c>
    </row>
    <row r="43" spans="1:14" ht="15" thickBot="1">
      <c r="B43" s="821" t="s">
        <v>1037</v>
      </c>
      <c r="C43" s="822"/>
      <c r="D43" s="822"/>
      <c r="E43" s="822"/>
      <c r="F43" s="822"/>
      <c r="G43" s="822"/>
      <c r="H43" s="822"/>
      <c r="I43" s="822"/>
      <c r="J43" s="822"/>
      <c r="K43" s="822"/>
      <c r="L43" s="822"/>
      <c r="M43" s="823"/>
      <c r="N43" s="403">
        <f>SUM(N36:N42)</f>
        <v>575318.73282468971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1000</v>
      </c>
      <c r="N48" s="281">
        <f>K48*M48</f>
        <v>10000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14346</v>
      </c>
      <c r="N49" s="281">
        <f>K49*M49</f>
        <v>14346</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2099</v>
      </c>
      <c r="N50" s="281">
        <f>K50*M50</f>
        <v>2099</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90000</v>
      </c>
      <c r="N51" s="281">
        <f>K51*M51</f>
        <v>180000</v>
      </c>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206445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832830.93803078972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166566.18760615797</v>
      </c>
      <c r="M83" s="856"/>
      <c r="N83" s="57"/>
    </row>
    <row r="84" spans="1:14">
      <c r="B84" s="95" t="s">
        <v>1057</v>
      </c>
      <c r="C84" s="96"/>
      <c r="D84" s="96"/>
      <c r="E84" s="96"/>
      <c r="F84" s="96"/>
      <c r="G84" s="96"/>
      <c r="H84" s="96"/>
      <c r="I84" s="93"/>
      <c r="J84" s="94"/>
      <c r="K84" s="313">
        <v>0.05</v>
      </c>
      <c r="L84" s="855">
        <f>N78*K84</f>
        <v>41641.546901539492</v>
      </c>
      <c r="M84" s="856"/>
      <c r="N84" s="57"/>
    </row>
    <row r="85" spans="1:14" ht="15" thickBot="1">
      <c r="B85" s="97" t="s">
        <v>1058</v>
      </c>
      <c r="C85" s="98"/>
      <c r="D85" s="98"/>
      <c r="E85" s="98"/>
      <c r="F85" s="98"/>
      <c r="G85" s="98"/>
      <c r="H85" s="98"/>
      <c r="I85" s="99"/>
      <c r="J85" s="100"/>
      <c r="K85" s="314">
        <v>0.05</v>
      </c>
      <c r="L85" s="857">
        <f>N78*K85</f>
        <v>41641.546901539492</v>
      </c>
      <c r="M85" s="858"/>
      <c r="N85" s="57"/>
    </row>
    <row r="86" spans="1:14" ht="15" thickBot="1">
      <c r="B86" s="821" t="s">
        <v>1037</v>
      </c>
      <c r="C86" s="822"/>
      <c r="D86" s="822"/>
      <c r="E86" s="822"/>
      <c r="F86" s="822"/>
      <c r="G86" s="822"/>
      <c r="H86" s="822"/>
      <c r="I86" s="822"/>
      <c r="J86" s="822"/>
      <c r="K86" s="822"/>
      <c r="L86" s="822"/>
      <c r="M86" s="823"/>
      <c r="N86" s="58">
        <f>L83+L84+L85</f>
        <v>249849.28140923695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1082680.2194400267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2.2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146</v>
      </c>
      <c r="B36" s="834" t="str">
        <f>VLOOKUP(A36,EQUIPOS!A6:D154,3,FALSE)</f>
        <v>Camabaja</v>
      </c>
      <c r="C36" s="835"/>
      <c r="D36" s="835"/>
      <c r="E36" s="835"/>
      <c r="F36" s="835"/>
      <c r="G36" s="835"/>
      <c r="H36" s="836"/>
      <c r="I36" s="276"/>
      <c r="J36" s="277"/>
      <c r="K36" s="278">
        <f>VLOOKUP(A36,EQUIPOS!A6:D163,4,FALSE)</f>
        <v>173919</v>
      </c>
      <c r="L36" s="279"/>
      <c r="M36" s="280">
        <v>0.5</v>
      </c>
      <c r="N36" s="281">
        <f>K36/M36</f>
        <v>347838</v>
      </c>
    </row>
    <row r="37" spans="1:14">
      <c r="A37" s="114" t="s">
        <v>241</v>
      </c>
      <c r="B37" s="834" t="str">
        <f>VLOOKUP(A37,EQUIPOS!A7:D154,3,FALSE)</f>
        <v>Grúa (capacidad 15 ton)</v>
      </c>
      <c r="C37" s="835"/>
      <c r="D37" s="835"/>
      <c r="E37" s="835"/>
      <c r="F37" s="835"/>
      <c r="G37" s="835"/>
      <c r="H37" s="836"/>
      <c r="I37" s="276"/>
      <c r="J37" s="277"/>
      <c r="K37" s="278">
        <f>VLOOKUP(A37,EQUIPOS!A7:D164,4,FALSE)</f>
        <v>184059.35785274039</v>
      </c>
      <c r="L37" s="279"/>
      <c r="M37" s="280">
        <v>0.5</v>
      </c>
      <c r="N37" s="281">
        <f>K37/M37</f>
        <v>368118.71570548078</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3191.70032538125</v>
      </c>
    </row>
    <row r="43" spans="1:14" ht="15" thickBot="1">
      <c r="B43" s="821" t="s">
        <v>1037</v>
      </c>
      <c r="C43" s="822"/>
      <c r="D43" s="822"/>
      <c r="E43" s="822"/>
      <c r="F43" s="822"/>
      <c r="G43" s="822"/>
      <c r="H43" s="822"/>
      <c r="I43" s="822"/>
      <c r="J43" s="822"/>
      <c r="K43" s="822"/>
      <c r="L43" s="822"/>
      <c r="M43" s="823"/>
      <c r="N43" s="403">
        <f>SUM(N36:N42)</f>
        <v>719148.41603086202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1000</v>
      </c>
      <c r="N48" s="281">
        <f>K48*M48</f>
        <v>10000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14346</v>
      </c>
      <c r="N49" s="281">
        <f>K49*M49</f>
        <v>14346</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2099</v>
      </c>
      <c r="N50" s="281">
        <f>K50*M50</f>
        <v>2099</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90000</v>
      </c>
      <c r="N51" s="281">
        <f>K51*M51</f>
        <v>180000</v>
      </c>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206445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63834.006507624996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989427.42253848701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197885.4845076974</v>
      </c>
      <c r="M83" s="856"/>
      <c r="N83" s="57"/>
    </row>
    <row r="84" spans="1:14">
      <c r="B84" s="95" t="s">
        <v>1057</v>
      </c>
      <c r="C84" s="96"/>
      <c r="D84" s="96"/>
      <c r="E84" s="96"/>
      <c r="F84" s="96"/>
      <c r="G84" s="96"/>
      <c r="H84" s="96"/>
      <c r="I84" s="93"/>
      <c r="J84" s="94"/>
      <c r="K84" s="313">
        <v>0.05</v>
      </c>
      <c r="L84" s="855">
        <f>N78*K84</f>
        <v>49471.37112692435</v>
      </c>
      <c r="M84" s="856"/>
      <c r="N84" s="57"/>
    </row>
    <row r="85" spans="1:14" ht="15" thickBot="1">
      <c r="B85" s="97" t="s">
        <v>1058</v>
      </c>
      <c r="C85" s="98"/>
      <c r="D85" s="98"/>
      <c r="E85" s="98"/>
      <c r="F85" s="98"/>
      <c r="G85" s="98"/>
      <c r="H85" s="98"/>
      <c r="I85" s="99"/>
      <c r="J85" s="100"/>
      <c r="K85" s="314">
        <v>0.05</v>
      </c>
      <c r="L85" s="857">
        <f>N78*K85</f>
        <v>49471.37112692435</v>
      </c>
      <c r="M85" s="858"/>
      <c r="N85" s="57"/>
    </row>
    <row r="86" spans="1:14" ht="15" thickBot="1">
      <c r="B86" s="821" t="s">
        <v>1037</v>
      </c>
      <c r="C86" s="822"/>
      <c r="D86" s="822"/>
      <c r="E86" s="822"/>
      <c r="F86" s="822"/>
      <c r="G86" s="822"/>
      <c r="H86" s="822"/>
      <c r="I86" s="822"/>
      <c r="J86" s="822"/>
      <c r="K86" s="822"/>
      <c r="L86" s="822"/>
      <c r="M86" s="823"/>
      <c r="N86" s="58">
        <f>L83+L84+L85</f>
        <v>296828.2267615461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1286255.6493000332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146</v>
      </c>
      <c r="B36" s="834" t="str">
        <f>VLOOKUP(A36,EQUIPOS!A6:D154,3,FALSE)</f>
        <v>Camabaja</v>
      </c>
      <c r="C36" s="835"/>
      <c r="D36" s="835"/>
      <c r="E36" s="835"/>
      <c r="F36" s="835"/>
      <c r="G36" s="835"/>
      <c r="H36" s="836"/>
      <c r="I36" s="276"/>
      <c r="J36" s="277"/>
      <c r="K36" s="278">
        <f>VLOOKUP(A36,EQUIPOS!A6:D163,4,FALSE)</f>
        <v>173919</v>
      </c>
      <c r="L36" s="279"/>
      <c r="M36" s="280">
        <v>0.4375</v>
      </c>
      <c r="N36" s="281">
        <f>K36/M36</f>
        <v>397529.14285714284</v>
      </c>
    </row>
    <row r="37" spans="1:14">
      <c r="A37" s="114" t="s">
        <v>241</v>
      </c>
      <c r="B37" s="834" t="str">
        <f>VLOOKUP(A37,EQUIPOS!A7:D154,3,FALSE)</f>
        <v>Grúa (capacidad 15 ton)</v>
      </c>
      <c r="C37" s="835"/>
      <c r="D37" s="835"/>
      <c r="E37" s="835"/>
      <c r="F37" s="835"/>
      <c r="G37" s="835"/>
      <c r="H37" s="836"/>
      <c r="I37" s="276"/>
      <c r="J37" s="277"/>
      <c r="K37" s="278">
        <f>VLOOKUP(A37,EQUIPOS!A7:D164,4,FALSE)</f>
        <v>184059.35785274039</v>
      </c>
      <c r="L37" s="279"/>
      <c r="M37" s="280">
        <v>0.4375</v>
      </c>
      <c r="N37" s="281">
        <f>K37/M37</f>
        <v>420707.10366340663</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3647.657514721428</v>
      </c>
    </row>
    <row r="43" spans="1:14" ht="15" thickBot="1">
      <c r="B43" s="821" t="s">
        <v>1037</v>
      </c>
      <c r="C43" s="822"/>
      <c r="D43" s="822"/>
      <c r="E43" s="822"/>
      <c r="F43" s="822"/>
      <c r="G43" s="822"/>
      <c r="H43" s="822"/>
      <c r="I43" s="822"/>
      <c r="J43" s="822"/>
      <c r="K43" s="822"/>
      <c r="L43" s="822"/>
      <c r="M43" s="823"/>
      <c r="N43" s="403">
        <f>SUM(N36:N42)</f>
        <v>821883.90403527091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1000</v>
      </c>
      <c r="N48" s="281">
        <f>K48*M48</f>
        <v>10000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14346</v>
      </c>
      <c r="N49" s="281">
        <f>K49*M49</f>
        <v>14346</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2099</v>
      </c>
      <c r="N50" s="281">
        <f>K50*M50</f>
        <v>2099</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90000</v>
      </c>
      <c r="N51" s="281">
        <f>K51*M51</f>
        <v>180000</v>
      </c>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206445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72953.15029442856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1101282.0543296994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220256.41086593989</v>
      </c>
      <c r="M83" s="856"/>
      <c r="N83" s="57"/>
    </row>
    <row r="84" spans="1:14">
      <c r="B84" s="95" t="s">
        <v>1057</v>
      </c>
      <c r="C84" s="96"/>
      <c r="D84" s="96"/>
      <c r="E84" s="96"/>
      <c r="F84" s="96"/>
      <c r="G84" s="96"/>
      <c r="H84" s="96"/>
      <c r="I84" s="93"/>
      <c r="J84" s="94"/>
      <c r="K84" s="313">
        <v>0.05</v>
      </c>
      <c r="L84" s="855">
        <f>N78*K84</f>
        <v>55064.102716484973</v>
      </c>
      <c r="M84" s="856"/>
      <c r="N84" s="57"/>
    </row>
    <row r="85" spans="1:14" ht="15" thickBot="1">
      <c r="B85" s="97" t="s">
        <v>1058</v>
      </c>
      <c r="C85" s="98"/>
      <c r="D85" s="98"/>
      <c r="E85" s="98"/>
      <c r="F85" s="98"/>
      <c r="G85" s="98"/>
      <c r="H85" s="98"/>
      <c r="I85" s="99"/>
      <c r="J85" s="100"/>
      <c r="K85" s="314">
        <v>0.05</v>
      </c>
      <c r="L85" s="857">
        <f>N78*K85</f>
        <v>55064.102716484973</v>
      </c>
      <c r="M85" s="858"/>
      <c r="N85" s="57"/>
    </row>
    <row r="86" spans="1:14" ht="15" thickBot="1">
      <c r="B86" s="821" t="s">
        <v>1037</v>
      </c>
      <c r="C86" s="822"/>
      <c r="D86" s="822"/>
      <c r="E86" s="822"/>
      <c r="F86" s="822"/>
      <c r="G86" s="822"/>
      <c r="H86" s="822"/>
      <c r="I86" s="822"/>
      <c r="J86" s="822"/>
      <c r="K86" s="822"/>
      <c r="L86" s="822"/>
      <c r="M86" s="823"/>
      <c r="N86" s="58">
        <f>L83+L84+L85</f>
        <v>330384.61629890982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1431666.6706286091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146</v>
      </c>
      <c r="B36" s="834" t="str">
        <f>VLOOKUP(A36,EQUIPOS!A6:D154,3,FALSE)</f>
        <v>Camabaja</v>
      </c>
      <c r="C36" s="835"/>
      <c r="D36" s="835"/>
      <c r="E36" s="835"/>
      <c r="F36" s="835"/>
      <c r="G36" s="835"/>
      <c r="H36" s="836"/>
      <c r="I36" s="276"/>
      <c r="J36" s="277"/>
      <c r="K36" s="278">
        <f>VLOOKUP(A36,EQUIPOS!A6:D163,4,FALSE)</f>
        <v>173919</v>
      </c>
      <c r="L36" s="279"/>
      <c r="M36" s="280">
        <v>0.875</v>
      </c>
      <c r="N36" s="281">
        <f>K36/M36</f>
        <v>198764.57142857142</v>
      </c>
    </row>
    <row r="37" spans="1:14">
      <c r="A37" s="114" t="s">
        <v>241</v>
      </c>
      <c r="B37" s="834" t="str">
        <f>VLOOKUP(A37,EQUIPOS!A7:D154,3,FALSE)</f>
        <v>Grúa (capacidad 15 ton)</v>
      </c>
      <c r="C37" s="835"/>
      <c r="D37" s="835"/>
      <c r="E37" s="835"/>
      <c r="F37" s="835"/>
      <c r="G37" s="835"/>
      <c r="H37" s="836"/>
      <c r="I37" s="276"/>
      <c r="J37" s="277"/>
      <c r="K37" s="278">
        <f>VLOOKUP(A37,EQUIPOS!A7:D164,4,FALSE)</f>
        <v>184059.35785274039</v>
      </c>
      <c r="L37" s="279"/>
      <c r="M37" s="280">
        <v>0.875</v>
      </c>
      <c r="N37" s="281">
        <f>K37/M37</f>
        <v>210353.55183170331</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1459.0630058885715</v>
      </c>
    </row>
    <row r="43" spans="1:14" ht="15" thickBot="1">
      <c r="B43" s="821" t="s">
        <v>1037</v>
      </c>
      <c r="C43" s="822"/>
      <c r="D43" s="822"/>
      <c r="E43" s="822"/>
      <c r="F43" s="822"/>
      <c r="G43" s="822"/>
      <c r="H43" s="822"/>
      <c r="I43" s="822"/>
      <c r="J43" s="822"/>
      <c r="K43" s="822"/>
      <c r="L43" s="822"/>
      <c r="M43" s="823"/>
      <c r="N43" s="403">
        <f>SUM(N36:N42)</f>
        <v>410577.18626616331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1000</v>
      </c>
      <c r="N48" s="281">
        <f>K48*M48</f>
        <v>10000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14346</v>
      </c>
      <c r="N49" s="281">
        <f>K49*M49</f>
        <v>14346</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2099</v>
      </c>
      <c r="N50" s="281">
        <f>K50*M50</f>
        <v>2099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26445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29181.260117771428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466203.44638393476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93240.689276786958</v>
      </c>
      <c r="M83" s="856"/>
      <c r="N83" s="57"/>
    </row>
    <row r="84" spans="1:14">
      <c r="B84" s="95" t="s">
        <v>1057</v>
      </c>
      <c r="C84" s="96"/>
      <c r="D84" s="96"/>
      <c r="E84" s="96"/>
      <c r="F84" s="96"/>
      <c r="G84" s="96"/>
      <c r="H84" s="96"/>
      <c r="I84" s="93"/>
      <c r="J84" s="94"/>
      <c r="K84" s="313">
        <v>0.05</v>
      </c>
      <c r="L84" s="855">
        <f>N78*K84</f>
        <v>23310.172319196739</v>
      </c>
      <c r="M84" s="856"/>
      <c r="N84" s="57"/>
    </row>
    <row r="85" spans="1:14" ht="15" thickBot="1">
      <c r="B85" s="97" t="s">
        <v>1058</v>
      </c>
      <c r="C85" s="98"/>
      <c r="D85" s="98"/>
      <c r="E85" s="98"/>
      <c r="F85" s="98"/>
      <c r="G85" s="98"/>
      <c r="H85" s="98"/>
      <c r="I85" s="99"/>
      <c r="J85" s="100"/>
      <c r="K85" s="314">
        <v>0.05</v>
      </c>
      <c r="L85" s="857">
        <f>N78*K85</f>
        <v>23310.172319196739</v>
      </c>
      <c r="M85" s="858"/>
      <c r="N85" s="57"/>
    </row>
    <row r="86" spans="1:14" ht="15" thickBot="1">
      <c r="B86" s="821" t="s">
        <v>1037</v>
      </c>
      <c r="C86" s="822"/>
      <c r="D86" s="822"/>
      <c r="E86" s="822"/>
      <c r="F86" s="822"/>
      <c r="G86" s="822"/>
      <c r="H86" s="822"/>
      <c r="I86" s="822"/>
      <c r="J86" s="822"/>
      <c r="K86" s="822"/>
      <c r="L86" s="822"/>
      <c r="M86" s="823"/>
      <c r="N86" s="58">
        <f>L83+L84+L85</f>
        <v>139861.03391518045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606064.48029911518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2.2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146</v>
      </c>
      <c r="B36" s="834" t="str">
        <f>VLOOKUP(A36,EQUIPOS!A6:D154,3,FALSE)</f>
        <v>Camabaja</v>
      </c>
      <c r="C36" s="835"/>
      <c r="D36" s="835"/>
      <c r="E36" s="835"/>
      <c r="F36" s="835"/>
      <c r="G36" s="835"/>
      <c r="H36" s="836"/>
      <c r="I36" s="276"/>
      <c r="J36" s="277"/>
      <c r="K36" s="278">
        <f>VLOOKUP(A36,EQUIPOS!A6:D163,4,FALSE)</f>
        <v>173919</v>
      </c>
      <c r="L36" s="279"/>
      <c r="M36" s="280">
        <v>0.75</v>
      </c>
      <c r="N36" s="281">
        <f>K36/M36</f>
        <v>231892</v>
      </c>
    </row>
    <row r="37" spans="1:14">
      <c r="A37" s="114" t="s">
        <v>241</v>
      </c>
      <c r="B37" s="834" t="str">
        <f>VLOOKUP(A37,EQUIPOS!A7:D154,3,FALSE)</f>
        <v>Grúa (capacidad 15 ton)</v>
      </c>
      <c r="C37" s="835"/>
      <c r="D37" s="835"/>
      <c r="E37" s="835"/>
      <c r="F37" s="835"/>
      <c r="G37" s="835"/>
      <c r="H37" s="836"/>
      <c r="I37" s="276"/>
      <c r="J37" s="277"/>
      <c r="K37" s="278">
        <f>VLOOKUP(A37,EQUIPOS!A7:D164,4,FALSE)</f>
        <v>184059.35785274039</v>
      </c>
      <c r="L37" s="279"/>
      <c r="M37" s="280">
        <v>0.75</v>
      </c>
      <c r="N37" s="281">
        <f>K37/M37</f>
        <v>245412.47713698717</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1702.2401735366668</v>
      </c>
    </row>
    <row r="43" spans="1:14" ht="15" thickBot="1">
      <c r="B43" s="821" t="s">
        <v>1037</v>
      </c>
      <c r="C43" s="822"/>
      <c r="D43" s="822"/>
      <c r="E43" s="822"/>
      <c r="F43" s="822"/>
      <c r="G43" s="822"/>
      <c r="H43" s="822"/>
      <c r="I43" s="822"/>
      <c r="J43" s="822"/>
      <c r="K43" s="822"/>
      <c r="L43" s="822"/>
      <c r="M43" s="823"/>
      <c r="N43" s="403">
        <f>SUM(N36:N42)</f>
        <v>479006.71731052379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1000</v>
      </c>
      <c r="N48" s="281">
        <f>K48*M48</f>
        <v>10000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14346</v>
      </c>
      <c r="N49" s="281">
        <f>K49*M49</f>
        <v>14346</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2099</v>
      </c>
      <c r="N50" s="281">
        <f>K50*M50</f>
        <v>2099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26445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34044.803470733335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539496.52078125707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107899.30415625143</v>
      </c>
      <c r="M83" s="856"/>
      <c r="N83" s="57"/>
    </row>
    <row r="84" spans="1:14">
      <c r="B84" s="95" t="s">
        <v>1057</v>
      </c>
      <c r="C84" s="96"/>
      <c r="D84" s="96"/>
      <c r="E84" s="96"/>
      <c r="F84" s="96"/>
      <c r="G84" s="96"/>
      <c r="H84" s="96"/>
      <c r="I84" s="93"/>
      <c r="J84" s="94"/>
      <c r="K84" s="313">
        <v>0.05</v>
      </c>
      <c r="L84" s="855">
        <f>N78*K84</f>
        <v>26974.826039062857</v>
      </c>
      <c r="M84" s="856"/>
      <c r="N84" s="57"/>
    </row>
    <row r="85" spans="1:14" ht="15" thickBot="1">
      <c r="B85" s="97" t="s">
        <v>1058</v>
      </c>
      <c r="C85" s="98"/>
      <c r="D85" s="98"/>
      <c r="E85" s="98"/>
      <c r="F85" s="98"/>
      <c r="G85" s="98"/>
      <c r="H85" s="98"/>
      <c r="I85" s="99"/>
      <c r="J85" s="100"/>
      <c r="K85" s="314">
        <v>0.05</v>
      </c>
      <c r="L85" s="857">
        <f>N78*K85</f>
        <v>26974.826039062857</v>
      </c>
      <c r="M85" s="858"/>
      <c r="N85" s="57"/>
    </row>
    <row r="86" spans="1:14" ht="15" thickBot="1">
      <c r="B86" s="821" t="s">
        <v>1037</v>
      </c>
      <c r="C86" s="822"/>
      <c r="D86" s="822"/>
      <c r="E86" s="822"/>
      <c r="F86" s="822"/>
      <c r="G86" s="822"/>
      <c r="H86" s="822"/>
      <c r="I86" s="822"/>
      <c r="J86" s="822"/>
      <c r="K86" s="822"/>
      <c r="L86" s="822"/>
      <c r="M86" s="823"/>
      <c r="N86" s="58">
        <f>L83+L84+L85</f>
        <v>161848.95623437717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701345.4770156343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146</v>
      </c>
      <c r="B36" s="834" t="str">
        <f>VLOOKUP(A36,EQUIPOS!A6:D154,3,FALSE)</f>
        <v>Camabaja</v>
      </c>
      <c r="C36" s="835"/>
      <c r="D36" s="835"/>
      <c r="E36" s="835"/>
      <c r="F36" s="835"/>
      <c r="G36" s="835"/>
      <c r="H36" s="836"/>
      <c r="I36" s="276"/>
      <c r="J36" s="277"/>
      <c r="K36" s="278">
        <f>VLOOKUP(A36,EQUIPOS!A6:D163,4,FALSE)</f>
        <v>173919</v>
      </c>
      <c r="L36" s="279"/>
      <c r="M36" s="280">
        <v>0.6875</v>
      </c>
      <c r="N36" s="281">
        <f>K36/M36</f>
        <v>252973.09090909091</v>
      </c>
    </row>
    <row r="37" spans="1:14">
      <c r="A37" s="114" t="s">
        <v>241</v>
      </c>
      <c r="B37" s="834" t="str">
        <f>VLOOKUP(A37,EQUIPOS!A7:D154,3,FALSE)</f>
        <v>Grúa (capacidad 15 ton)</v>
      </c>
      <c r="C37" s="835"/>
      <c r="D37" s="835"/>
      <c r="E37" s="835"/>
      <c r="F37" s="835"/>
      <c r="G37" s="835"/>
      <c r="H37" s="836"/>
      <c r="I37" s="276"/>
      <c r="J37" s="277"/>
      <c r="K37" s="278">
        <f>VLOOKUP(A37,EQUIPOS!A7:D164,4,FALSE)</f>
        <v>184059.35785274039</v>
      </c>
      <c r="L37" s="279"/>
      <c r="M37" s="280">
        <v>0.6875</v>
      </c>
      <c r="N37" s="281">
        <f>K37/M37</f>
        <v>267722.70233125874</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1856.9892802218183</v>
      </c>
    </row>
    <row r="43" spans="1:14" ht="15" thickBot="1">
      <c r="B43" s="821" t="s">
        <v>1037</v>
      </c>
      <c r="C43" s="822"/>
      <c r="D43" s="822"/>
      <c r="E43" s="822"/>
      <c r="F43" s="822"/>
      <c r="G43" s="822"/>
      <c r="H43" s="822"/>
      <c r="I43" s="822"/>
      <c r="J43" s="822"/>
      <c r="K43" s="822"/>
      <c r="L43" s="822"/>
      <c r="M43" s="823"/>
      <c r="N43" s="403">
        <f>SUM(N36:N42)</f>
        <v>522552.78252057143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1000</v>
      </c>
      <c r="N48" s="281">
        <f>K48*M48</f>
        <v>10000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14346</v>
      </c>
      <c r="N49" s="281">
        <f>K49*M49</f>
        <v>14346</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2099</v>
      </c>
      <c r="N50" s="281">
        <f>K50*M50</f>
        <v>2099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26445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37139.785604436365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586137.56812500791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117227.51362500159</v>
      </c>
      <c r="M83" s="856"/>
      <c r="N83" s="57"/>
    </row>
    <row r="84" spans="1:14">
      <c r="B84" s="95" t="s">
        <v>1057</v>
      </c>
      <c r="C84" s="96"/>
      <c r="D84" s="96"/>
      <c r="E84" s="96"/>
      <c r="F84" s="96"/>
      <c r="G84" s="96"/>
      <c r="H84" s="96"/>
      <c r="I84" s="93"/>
      <c r="J84" s="94"/>
      <c r="K84" s="313">
        <v>0.05</v>
      </c>
      <c r="L84" s="855">
        <f>N78*K84</f>
        <v>29306.878406250398</v>
      </c>
      <c r="M84" s="856"/>
      <c r="N84" s="57"/>
    </row>
    <row r="85" spans="1:14" ht="15" thickBot="1">
      <c r="B85" s="97" t="s">
        <v>1058</v>
      </c>
      <c r="C85" s="98"/>
      <c r="D85" s="98"/>
      <c r="E85" s="98"/>
      <c r="F85" s="98"/>
      <c r="G85" s="98"/>
      <c r="H85" s="98"/>
      <c r="I85" s="99"/>
      <c r="J85" s="100"/>
      <c r="K85" s="314">
        <v>0.05</v>
      </c>
      <c r="L85" s="857">
        <f>N78*K85</f>
        <v>29306.878406250398</v>
      </c>
      <c r="M85" s="858"/>
      <c r="N85" s="57"/>
    </row>
    <row r="86" spans="1:14" ht="15" thickBot="1">
      <c r="B86" s="821" t="s">
        <v>1037</v>
      </c>
      <c r="C86" s="822"/>
      <c r="D86" s="822"/>
      <c r="E86" s="822"/>
      <c r="F86" s="822"/>
      <c r="G86" s="822"/>
      <c r="H86" s="822"/>
      <c r="I86" s="822"/>
      <c r="J86" s="822"/>
      <c r="K86" s="822"/>
      <c r="L86" s="822"/>
      <c r="M86" s="823"/>
      <c r="N86" s="58">
        <f>L83+L84+L85</f>
        <v>175841.27043750236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761978.83856251021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topLeftCell="A28"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58" t="s">
        <v>241</v>
      </c>
      <c r="B36" s="834" t="str">
        <f>VLOOKUP(A36,EQUIPOS!A6:D154,3,FALSE)</f>
        <v>Grúa (capacidad 15 ton)</v>
      </c>
      <c r="C36" s="835"/>
      <c r="D36" s="835"/>
      <c r="E36" s="835"/>
      <c r="F36" s="835"/>
      <c r="G36" s="835"/>
      <c r="H36" s="836"/>
      <c r="I36" s="276"/>
      <c r="J36" s="277"/>
      <c r="K36" s="278">
        <f>VLOOKUP(A36,EQUIPOS!A6:D163,4,FALSE)</f>
        <v>184059.35785274039</v>
      </c>
      <c r="L36" s="279"/>
      <c r="M36" s="405">
        <v>1.125</v>
      </c>
      <c r="N36" s="281">
        <f>K36/M36</f>
        <v>163608.31809132479</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1134.8267823577778</v>
      </c>
    </row>
    <row r="43" spans="1:14" ht="15" thickBot="1">
      <c r="B43" s="821" t="s">
        <v>1037</v>
      </c>
      <c r="C43" s="822"/>
      <c r="D43" s="822"/>
      <c r="E43" s="822"/>
      <c r="F43" s="822"/>
      <c r="G43" s="822"/>
      <c r="H43" s="822"/>
      <c r="I43" s="822"/>
      <c r="J43" s="822"/>
      <c r="K43" s="822"/>
      <c r="L43" s="822"/>
      <c r="M43" s="823"/>
      <c r="N43" s="403">
        <f>SUM(N36:N42)</f>
        <v>164743.14487368258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1000</v>
      </c>
      <c r="N48" s="281">
        <f>K48*M48</f>
        <v>10000</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2099</v>
      </c>
      <c r="N49" s="281">
        <f>K49*M49</f>
        <v>2099</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14346</v>
      </c>
      <c r="N50" s="281">
        <f>K50*M50</f>
        <v>14346</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26445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22696.535647155557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213884.68052083813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42776.936104167631</v>
      </c>
      <c r="M83" s="856"/>
      <c r="N83" s="57"/>
    </row>
    <row r="84" spans="1:14">
      <c r="B84" s="95" t="s">
        <v>1057</v>
      </c>
      <c r="C84" s="96"/>
      <c r="D84" s="96"/>
      <c r="E84" s="96"/>
      <c r="F84" s="96"/>
      <c r="G84" s="96"/>
      <c r="H84" s="96"/>
      <c r="I84" s="93"/>
      <c r="J84" s="94"/>
      <c r="K84" s="313">
        <v>0.05</v>
      </c>
      <c r="L84" s="855">
        <f>N78*K84</f>
        <v>10694.234026041908</v>
      </c>
      <c r="M84" s="856"/>
      <c r="N84" s="57"/>
    </row>
    <row r="85" spans="1:14" ht="15" thickBot="1">
      <c r="B85" s="97" t="s">
        <v>1058</v>
      </c>
      <c r="C85" s="98"/>
      <c r="D85" s="98"/>
      <c r="E85" s="98"/>
      <c r="F85" s="98"/>
      <c r="G85" s="98"/>
      <c r="H85" s="98"/>
      <c r="I85" s="99"/>
      <c r="J85" s="100"/>
      <c r="K85" s="314">
        <v>0.05</v>
      </c>
      <c r="L85" s="857">
        <f>N78*K85</f>
        <v>10694.234026041908</v>
      </c>
      <c r="M85" s="858"/>
      <c r="N85" s="57"/>
    </row>
    <row r="86" spans="1:14" ht="15" thickBot="1">
      <c r="B86" s="821" t="s">
        <v>1037</v>
      </c>
      <c r="C86" s="822"/>
      <c r="D86" s="822"/>
      <c r="E86" s="822"/>
      <c r="F86" s="822"/>
      <c r="G86" s="822"/>
      <c r="H86" s="822"/>
      <c r="I86" s="822"/>
      <c r="J86" s="822"/>
      <c r="K86" s="822"/>
      <c r="L86" s="822"/>
      <c r="M86" s="823"/>
      <c r="N86" s="58">
        <f>L83+L84+L85</f>
        <v>64165.404156251447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278050.08467708959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2.2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topLeftCell="A49"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61" t="s">
        <v>241</v>
      </c>
      <c r="B36" s="834" t="str">
        <f>VLOOKUP(A36,EQUIPOS!A6:D154,3,FALSE)</f>
        <v>Grúa (capacidad 15 ton)</v>
      </c>
      <c r="C36" s="835"/>
      <c r="D36" s="835"/>
      <c r="E36" s="835"/>
      <c r="F36" s="835"/>
      <c r="G36" s="835"/>
      <c r="H36" s="836"/>
      <c r="I36" s="276"/>
      <c r="J36" s="277"/>
      <c r="K36" s="278">
        <f>VLOOKUP(A36,EQUIPOS!A6:D163,4,FALSE)</f>
        <v>184059.35785274039</v>
      </c>
      <c r="L36" s="279"/>
      <c r="M36" s="471">
        <v>1</v>
      </c>
      <c r="N36" s="281">
        <f>K36/M36</f>
        <v>184059.35785274039</v>
      </c>
    </row>
    <row r="37" spans="1:14">
      <c r="A37" s="161" t="s">
        <v>373</v>
      </c>
      <c r="B37" s="834" t="str">
        <f>VLOOKUP(A37,EQUIPOS!A7:D154,3,FALSE)</f>
        <v>Volqueta 6 m3</v>
      </c>
      <c r="C37" s="835"/>
      <c r="D37" s="835"/>
      <c r="E37" s="835"/>
      <c r="F37" s="835"/>
      <c r="G37" s="835"/>
      <c r="H37" s="836"/>
      <c r="I37" s="276"/>
      <c r="J37" s="277"/>
      <c r="K37" s="278">
        <f>VLOOKUP(A37,EQUIPOS!A7:D164,4,FALSE)</f>
        <v>81250</v>
      </c>
      <c r="L37" s="279"/>
      <c r="M37" s="472">
        <v>1</v>
      </c>
      <c r="N37" s="281">
        <f>K37/M37</f>
        <v>81250</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1276.6801301525002</v>
      </c>
    </row>
    <row r="43" spans="1:14" ht="15" thickBot="1">
      <c r="B43" s="821" t="s">
        <v>1037</v>
      </c>
      <c r="C43" s="822"/>
      <c r="D43" s="822"/>
      <c r="E43" s="822"/>
      <c r="F43" s="822"/>
      <c r="G43" s="822"/>
      <c r="H43" s="822"/>
      <c r="I43" s="822"/>
      <c r="J43" s="822"/>
      <c r="K43" s="822"/>
      <c r="L43" s="822"/>
      <c r="M43" s="823"/>
      <c r="N43" s="403">
        <f>SUM(N36:N42)</f>
        <v>266586.03798289289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1000</v>
      </c>
      <c r="N48" s="281">
        <f>K48*M48</f>
        <v>10000</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2099</v>
      </c>
      <c r="N49" s="281">
        <f>K49*M49</f>
        <v>2099</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14346</v>
      </c>
      <c r="N50" s="281">
        <f>K50*M50</f>
        <v>14346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26445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25533.60260305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318564.64058594289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63712.928117188581</v>
      </c>
      <c r="M83" s="856"/>
      <c r="N83" s="57"/>
    </row>
    <row r="84" spans="1:14">
      <c r="B84" s="95" t="s">
        <v>1057</v>
      </c>
      <c r="C84" s="96"/>
      <c r="D84" s="96"/>
      <c r="E84" s="96"/>
      <c r="F84" s="96"/>
      <c r="G84" s="96"/>
      <c r="H84" s="96"/>
      <c r="I84" s="93"/>
      <c r="J84" s="94"/>
      <c r="K84" s="313">
        <v>0.05</v>
      </c>
      <c r="L84" s="855">
        <f>N78*K84</f>
        <v>15928.232029297145</v>
      </c>
      <c r="M84" s="856"/>
      <c r="N84" s="57"/>
    </row>
    <row r="85" spans="1:14" ht="15" thickBot="1">
      <c r="B85" s="97" t="s">
        <v>1058</v>
      </c>
      <c r="C85" s="98"/>
      <c r="D85" s="98"/>
      <c r="E85" s="98"/>
      <c r="F85" s="98"/>
      <c r="G85" s="98"/>
      <c r="H85" s="98"/>
      <c r="I85" s="99"/>
      <c r="J85" s="100"/>
      <c r="K85" s="314">
        <v>0.05</v>
      </c>
      <c r="L85" s="857">
        <f>N78*K85</f>
        <v>15928.232029297145</v>
      </c>
      <c r="M85" s="858"/>
      <c r="N85" s="57"/>
    </row>
    <row r="86" spans="1:14" ht="15" thickBot="1">
      <c r="B86" s="821" t="s">
        <v>1037</v>
      </c>
      <c r="C86" s="822"/>
      <c r="D86" s="822"/>
      <c r="E86" s="822"/>
      <c r="F86" s="822"/>
      <c r="G86" s="822"/>
      <c r="H86" s="822"/>
      <c r="I86" s="822"/>
      <c r="J86" s="822"/>
      <c r="K86" s="822"/>
      <c r="L86" s="822"/>
      <c r="M86" s="823"/>
      <c r="N86" s="58">
        <f>L83+L84+L85</f>
        <v>95569.392175782865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414134.03276172577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8"/>
      <c r="K118" s="798"/>
      <c r="L118" s="798"/>
      <c r="M118" s="798"/>
      <c r="N118" s="799"/>
    </row>
    <row r="119" spans="2:14" ht="15.75" customHeight="1"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50" t="s">
        <v>241</v>
      </c>
      <c r="B36" s="834" t="str">
        <f>VLOOKUP(A36,EQUIPOS!A6:D154,3,FALSE)</f>
        <v>Grúa (capacidad 15 ton)</v>
      </c>
      <c r="C36" s="835"/>
      <c r="D36" s="835"/>
      <c r="E36" s="835"/>
      <c r="F36" s="835"/>
      <c r="G36" s="835"/>
      <c r="H36" s="836"/>
      <c r="I36" s="276"/>
      <c r="J36" s="277"/>
      <c r="K36" s="278">
        <f>VLOOKUP(A36,EQUIPOS!A6:D163,4,FALSE)</f>
        <v>184059.35785274039</v>
      </c>
      <c r="L36" s="279"/>
      <c r="M36" s="280">
        <v>0.9375</v>
      </c>
      <c r="N36" s="281">
        <f>K36/M36</f>
        <v>196329.98170958975</v>
      </c>
    </row>
    <row r="37" spans="1:14">
      <c r="A37" s="150" t="s">
        <v>373</v>
      </c>
      <c r="B37" s="834" t="str">
        <f>VLOOKUP(A37,EQUIPOS!A7:D154,3,FALSE)</f>
        <v>Volqueta 6 m3</v>
      </c>
      <c r="C37" s="835"/>
      <c r="D37" s="835"/>
      <c r="E37" s="835"/>
      <c r="F37" s="835"/>
      <c r="G37" s="835"/>
      <c r="H37" s="836"/>
      <c r="I37" s="276"/>
      <c r="J37" s="277"/>
      <c r="K37" s="278">
        <f>VLOOKUP(A37,EQUIPOS!A7:D164,4,FALSE)</f>
        <v>81250</v>
      </c>
      <c r="L37" s="279"/>
      <c r="M37" s="280">
        <v>0.9375</v>
      </c>
      <c r="N37" s="281">
        <f>K37/M37</f>
        <v>86666.666666666672</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1361.7921388293335</v>
      </c>
    </row>
    <row r="43" spans="1:14" ht="15" thickBot="1">
      <c r="B43" s="821" t="s">
        <v>1037</v>
      </c>
      <c r="C43" s="822"/>
      <c r="D43" s="822"/>
      <c r="E43" s="822"/>
      <c r="F43" s="822"/>
      <c r="G43" s="822"/>
      <c r="H43" s="822"/>
      <c r="I43" s="822"/>
      <c r="J43" s="822"/>
      <c r="K43" s="822"/>
      <c r="L43" s="822"/>
      <c r="M43" s="823"/>
      <c r="N43" s="403">
        <f>SUM(N36:N42)</f>
        <v>284358.44051508576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1000</v>
      </c>
      <c r="N48" s="281">
        <f>K48*M48</f>
        <v>10000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14346</v>
      </c>
      <c r="N49" s="281">
        <f>K49*M49</f>
        <v>14346</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2099</v>
      </c>
      <c r="N50" s="281">
        <f>K50*M50</f>
        <v>2099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26445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7" t="s">
        <v>1037</v>
      </c>
      <c r="C76" s="828"/>
      <c r="D76" s="828"/>
      <c r="E76" s="828"/>
      <c r="F76" s="828"/>
      <c r="G76" s="828"/>
      <c r="H76" s="828"/>
      <c r="I76" s="828"/>
      <c r="J76" s="828"/>
      <c r="K76" s="828"/>
      <c r="L76" s="828"/>
      <c r="M76" s="829"/>
      <c r="N76" s="469">
        <f>SUM(N70:N75)</f>
        <v>27235.842776586665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338039.28329167241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67607.85665833448</v>
      </c>
      <c r="M83" s="856"/>
      <c r="N83" s="57"/>
    </row>
    <row r="84" spans="1:14">
      <c r="B84" s="95" t="s">
        <v>1057</v>
      </c>
      <c r="C84" s="96"/>
      <c r="D84" s="96"/>
      <c r="E84" s="96"/>
      <c r="F84" s="96"/>
      <c r="G84" s="96"/>
      <c r="H84" s="96"/>
      <c r="I84" s="93"/>
      <c r="J84" s="94"/>
      <c r="K84" s="313">
        <v>0.05</v>
      </c>
      <c r="L84" s="855">
        <f>N78*K84</f>
        <v>16901.96416458362</v>
      </c>
      <c r="M84" s="856"/>
      <c r="N84" s="57"/>
    </row>
    <row r="85" spans="1:14" ht="15" thickBot="1">
      <c r="B85" s="97" t="s">
        <v>1058</v>
      </c>
      <c r="C85" s="98"/>
      <c r="D85" s="98"/>
      <c r="E85" s="98"/>
      <c r="F85" s="98"/>
      <c r="G85" s="98"/>
      <c r="H85" s="98"/>
      <c r="I85" s="99"/>
      <c r="J85" s="100"/>
      <c r="K85" s="314">
        <v>0.05</v>
      </c>
      <c r="L85" s="857">
        <f>N78*K85</f>
        <v>16901.96416458362</v>
      </c>
      <c r="M85" s="858"/>
      <c r="N85" s="57"/>
    </row>
    <row r="86" spans="1:14" ht="15" thickBot="1">
      <c r="B86" s="821" t="s">
        <v>1037</v>
      </c>
      <c r="C86" s="822"/>
      <c r="D86" s="822"/>
      <c r="E86" s="822"/>
      <c r="F86" s="822"/>
      <c r="G86" s="822"/>
      <c r="H86" s="822"/>
      <c r="I86" s="822"/>
      <c r="J86" s="822"/>
      <c r="K86" s="822"/>
      <c r="L86" s="822"/>
      <c r="M86" s="823"/>
      <c r="N86" s="58">
        <f>L83+L84+L85</f>
        <v>101411.78498750173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439451.06827917416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8"/>
      <c r="K118" s="798"/>
      <c r="L118" s="798"/>
      <c r="M118" s="798"/>
      <c r="N118" s="799"/>
    </row>
    <row r="119" spans="2:14" ht="15.75" customHeight="1"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50" t="s">
        <v>241</v>
      </c>
      <c r="B36" s="834" t="str">
        <f>VLOOKUP(A36,EQUIPOS!A6:D154,3,FALSE)</f>
        <v>Grúa (capacidad 15 ton)</v>
      </c>
      <c r="C36" s="835"/>
      <c r="D36" s="835"/>
      <c r="E36" s="835"/>
      <c r="F36" s="835"/>
      <c r="G36" s="835"/>
      <c r="H36" s="836"/>
      <c r="I36" s="276"/>
      <c r="J36" s="277"/>
      <c r="K36" s="278">
        <f>VLOOKUP(A36,EQUIPOS!A6:D163,4,FALSE)</f>
        <v>184059.35785274039</v>
      </c>
      <c r="L36" s="279"/>
      <c r="M36" s="280">
        <v>1.5</v>
      </c>
      <c r="N36" s="281">
        <f>K36/M36</f>
        <v>122706.23856849359</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851.12008676833341</v>
      </c>
    </row>
    <row r="43" spans="1:14" ht="15" thickBot="1">
      <c r="B43" s="821" t="s">
        <v>1037</v>
      </c>
      <c r="C43" s="822"/>
      <c r="D43" s="822"/>
      <c r="E43" s="822"/>
      <c r="F43" s="822"/>
      <c r="G43" s="822"/>
      <c r="H43" s="822"/>
      <c r="I43" s="822"/>
      <c r="J43" s="822"/>
      <c r="K43" s="822"/>
      <c r="L43" s="822"/>
      <c r="M43" s="823"/>
      <c r="N43" s="403">
        <f>SUM(N36:N42)</f>
        <v>123557.35865526192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1000</v>
      </c>
      <c r="N48" s="281">
        <f>K48*M48</f>
        <v>10000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14346</v>
      </c>
      <c r="N49" s="281">
        <f>K49*M49</f>
        <v>14346</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2099</v>
      </c>
      <c r="N50" s="281">
        <f>K50*M50</f>
        <v>2099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26445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7" t="s">
        <v>1037</v>
      </c>
      <c r="C76" s="828"/>
      <c r="D76" s="828"/>
      <c r="E76" s="828"/>
      <c r="F76" s="828"/>
      <c r="G76" s="828"/>
      <c r="H76" s="828"/>
      <c r="I76" s="828"/>
      <c r="J76" s="828"/>
      <c r="K76" s="828"/>
      <c r="L76" s="828"/>
      <c r="M76" s="829"/>
      <c r="N76" s="469">
        <f>SUM(N70:N75)</f>
        <v>17022.401735366668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167024.76039062859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33404.952078125723</v>
      </c>
      <c r="M83" s="856"/>
      <c r="N83" s="57"/>
    </row>
    <row r="84" spans="1:14">
      <c r="B84" s="95" t="s">
        <v>1057</v>
      </c>
      <c r="C84" s="96"/>
      <c r="D84" s="96"/>
      <c r="E84" s="96"/>
      <c r="F84" s="96"/>
      <c r="G84" s="96"/>
      <c r="H84" s="96"/>
      <c r="I84" s="93"/>
      <c r="J84" s="94"/>
      <c r="K84" s="313">
        <v>0.05</v>
      </c>
      <c r="L84" s="855">
        <f>N78*K84</f>
        <v>8351.2380195314308</v>
      </c>
      <c r="M84" s="856"/>
      <c r="N84" s="57"/>
    </row>
    <row r="85" spans="1:14" ht="15" thickBot="1">
      <c r="B85" s="97" t="s">
        <v>1058</v>
      </c>
      <c r="C85" s="98"/>
      <c r="D85" s="98"/>
      <c r="E85" s="98"/>
      <c r="F85" s="98"/>
      <c r="G85" s="98"/>
      <c r="H85" s="98"/>
      <c r="I85" s="99"/>
      <c r="J85" s="100"/>
      <c r="K85" s="314">
        <v>0.05</v>
      </c>
      <c r="L85" s="857">
        <f>N78*K85</f>
        <v>8351.2380195314308</v>
      </c>
      <c r="M85" s="858"/>
      <c r="N85" s="57"/>
    </row>
    <row r="86" spans="1:14" ht="15" thickBot="1">
      <c r="B86" s="821" t="s">
        <v>1037</v>
      </c>
      <c r="C86" s="822"/>
      <c r="D86" s="822"/>
      <c r="E86" s="822"/>
      <c r="F86" s="822"/>
      <c r="G86" s="822"/>
      <c r="H86" s="822"/>
      <c r="I86" s="822"/>
      <c r="J86" s="822"/>
      <c r="K86" s="822"/>
      <c r="L86" s="822"/>
      <c r="M86" s="823"/>
      <c r="N86" s="58">
        <f>L83+L84+L85</f>
        <v>50107.428117188589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217132.18850781719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8"/>
      <c r="K118" s="798"/>
      <c r="L118" s="798"/>
      <c r="M118" s="798"/>
      <c r="N118" s="799"/>
    </row>
    <row r="119" spans="2:14" ht="15.75" customHeight="1"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50" t="s">
        <v>241</v>
      </c>
      <c r="B36" s="834" t="str">
        <f>VLOOKUP(A36,EQUIPOS!A6:D154,3,FALSE)</f>
        <v>Grúa (capacidad 15 ton)</v>
      </c>
      <c r="C36" s="835"/>
      <c r="D36" s="835"/>
      <c r="E36" s="835"/>
      <c r="F36" s="835"/>
      <c r="G36" s="835"/>
      <c r="H36" s="836"/>
      <c r="I36" s="276"/>
      <c r="J36" s="277"/>
      <c r="K36" s="278">
        <f>VLOOKUP(A36,EQUIPOS!A6:D163,4,FALSE)</f>
        <v>184059.35785274039</v>
      </c>
      <c r="L36" s="279"/>
      <c r="M36" s="280">
        <v>1.375</v>
      </c>
      <c r="N36" s="281">
        <f>K36/M36</f>
        <v>133861.35116562937</v>
      </c>
    </row>
    <row r="37" spans="1:14">
      <c r="A37" s="150" t="s">
        <v>373</v>
      </c>
      <c r="B37" s="834" t="str">
        <f>VLOOKUP(A37,EQUIPOS!A7:D154,3,FALSE)</f>
        <v>Volqueta 6 m3</v>
      </c>
      <c r="C37" s="835"/>
      <c r="D37" s="835"/>
      <c r="E37" s="835"/>
      <c r="F37" s="835"/>
      <c r="G37" s="835"/>
      <c r="H37" s="836"/>
      <c r="I37" s="276"/>
      <c r="J37" s="277"/>
      <c r="K37" s="278">
        <f>VLOOKUP(A37,EQUIPOS!A7:D164,4,FALSE)</f>
        <v>81250</v>
      </c>
      <c r="L37" s="279"/>
      <c r="M37" s="280">
        <v>1.375</v>
      </c>
      <c r="N37" s="281">
        <f>K37/M37</f>
        <v>59090.909090909088</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928.49464011090913</v>
      </c>
    </row>
    <row r="43" spans="1:14" ht="15" thickBot="1">
      <c r="B43" s="821" t="s">
        <v>1037</v>
      </c>
      <c r="C43" s="822"/>
      <c r="D43" s="822"/>
      <c r="E43" s="822"/>
      <c r="F43" s="822"/>
      <c r="G43" s="822"/>
      <c r="H43" s="822"/>
      <c r="I43" s="822"/>
      <c r="J43" s="822"/>
      <c r="K43" s="822"/>
      <c r="L43" s="822"/>
      <c r="M43" s="823"/>
      <c r="N43" s="403">
        <f>SUM(N36:N42)</f>
        <v>193880.75489664936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1000</v>
      </c>
      <c r="N48" s="281">
        <f>K48*M48</f>
        <v>10000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14346</v>
      </c>
      <c r="N49" s="281">
        <f>K49*M49</f>
        <v>14346</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2099</v>
      </c>
      <c r="N50" s="281">
        <f>K50*M50</f>
        <v>2099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26445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18569.892802218183</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238895.64769886754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47779.129539773508</v>
      </c>
      <c r="M83" s="856"/>
      <c r="N83" s="57"/>
    </row>
    <row r="84" spans="1:14">
      <c r="B84" s="95" t="s">
        <v>1057</v>
      </c>
      <c r="C84" s="96"/>
      <c r="D84" s="96"/>
      <c r="E84" s="96"/>
      <c r="F84" s="96"/>
      <c r="G84" s="96"/>
      <c r="H84" s="96"/>
      <c r="I84" s="93"/>
      <c r="J84" s="94"/>
      <c r="K84" s="313">
        <v>0.05</v>
      </c>
      <c r="L84" s="855">
        <f>N78*K84</f>
        <v>11944.782384943377</v>
      </c>
      <c r="M84" s="856"/>
      <c r="N84" s="57"/>
    </row>
    <row r="85" spans="1:14" ht="15" thickBot="1">
      <c r="B85" s="97" t="s">
        <v>1058</v>
      </c>
      <c r="C85" s="98"/>
      <c r="D85" s="98"/>
      <c r="E85" s="98"/>
      <c r="F85" s="98"/>
      <c r="G85" s="98"/>
      <c r="H85" s="98"/>
      <c r="I85" s="99"/>
      <c r="J85" s="100"/>
      <c r="K85" s="314">
        <v>0.05</v>
      </c>
      <c r="L85" s="857">
        <f>N78*K85</f>
        <v>11944.782384943377</v>
      </c>
      <c r="M85" s="858"/>
      <c r="N85" s="57"/>
    </row>
    <row r="86" spans="1:14" ht="15" thickBot="1">
      <c r="B86" s="821" t="s">
        <v>1037</v>
      </c>
      <c r="C86" s="822"/>
      <c r="D86" s="822"/>
      <c r="E86" s="822"/>
      <c r="F86" s="822"/>
      <c r="G86" s="822"/>
      <c r="H86" s="822"/>
      <c r="I86" s="822"/>
      <c r="J86" s="822"/>
      <c r="K86" s="822"/>
      <c r="L86" s="822"/>
      <c r="M86" s="823"/>
      <c r="N86" s="58">
        <f>L83+L84+L85</f>
        <v>71668.694309660263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310564.34200852783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8"/>
      <c r="K118" s="798"/>
      <c r="L118" s="798"/>
      <c r="M118" s="798"/>
      <c r="N118" s="799"/>
    </row>
    <row r="119" spans="2:14" ht="15.75" customHeight="1"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50" t="s">
        <v>241</v>
      </c>
      <c r="B36" s="834" t="str">
        <f>VLOOKUP(A36,EQUIPOS!A6:D154,3,FALSE)</f>
        <v>Grúa (capacidad 15 ton)</v>
      </c>
      <c r="C36" s="835"/>
      <c r="D36" s="835"/>
      <c r="E36" s="835"/>
      <c r="F36" s="835"/>
      <c r="G36" s="835"/>
      <c r="H36" s="836"/>
      <c r="I36" s="276"/>
      <c r="J36" s="277"/>
      <c r="K36" s="278">
        <f>VLOOKUP(A36,EQUIPOS!A6:D163,4,FALSE)</f>
        <v>184059.35785274039</v>
      </c>
      <c r="L36" s="279"/>
      <c r="M36" s="280">
        <v>1.3125</v>
      </c>
      <c r="N36" s="281">
        <f>K36/M36</f>
        <v>140235.70122113553</v>
      </c>
    </row>
    <row r="37" spans="1:14">
      <c r="A37" s="150" t="s">
        <v>373</v>
      </c>
      <c r="B37" s="834" t="str">
        <f>VLOOKUP(A37,EQUIPOS!A7:D154,3,FALSE)</f>
        <v>Volqueta 6 m3</v>
      </c>
      <c r="C37" s="835"/>
      <c r="D37" s="835"/>
      <c r="E37" s="835"/>
      <c r="F37" s="835"/>
      <c r="G37" s="835"/>
      <c r="H37" s="836"/>
      <c r="I37" s="276"/>
      <c r="J37" s="277"/>
      <c r="K37" s="278">
        <f>VLOOKUP(A37,EQUIPOS!A7:D164,4,FALSE)</f>
        <v>81250</v>
      </c>
      <c r="L37" s="279"/>
      <c r="M37" s="280">
        <v>1.3125</v>
      </c>
      <c r="N37" s="281">
        <f>K37/M37</f>
        <v>61904.761904761908</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972.70867059238105</v>
      </c>
    </row>
    <row r="43" spans="1:14" ht="15" thickBot="1">
      <c r="B43" s="821" t="s">
        <v>1037</v>
      </c>
      <c r="C43" s="822"/>
      <c r="D43" s="822"/>
      <c r="E43" s="822"/>
      <c r="F43" s="822"/>
      <c r="G43" s="822"/>
      <c r="H43" s="822"/>
      <c r="I43" s="822"/>
      <c r="J43" s="822"/>
      <c r="K43" s="822"/>
      <c r="L43" s="822"/>
      <c r="M43" s="823"/>
      <c r="N43" s="403">
        <f>SUM(N36:N42)</f>
        <v>203113.17179648983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1000</v>
      </c>
      <c r="N48" s="281">
        <f>K48*M48</f>
        <v>10000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14346</v>
      </c>
      <c r="N49" s="281">
        <f>K49*M49</f>
        <v>14346</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2099</v>
      </c>
      <c r="N50" s="281">
        <f>K50*M50</f>
        <v>2099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26445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19454.17341184762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249012.34520833744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49802.469041667493</v>
      </c>
      <c r="M83" s="856"/>
      <c r="N83" s="57"/>
    </row>
    <row r="84" spans="1:14">
      <c r="B84" s="95" t="s">
        <v>1057</v>
      </c>
      <c r="C84" s="96"/>
      <c r="D84" s="96"/>
      <c r="E84" s="96"/>
      <c r="F84" s="96"/>
      <c r="G84" s="96"/>
      <c r="H84" s="96"/>
      <c r="I84" s="93"/>
      <c r="J84" s="94"/>
      <c r="K84" s="313">
        <v>0.05</v>
      </c>
      <c r="L84" s="855">
        <f>N78*K84</f>
        <v>12450.617260416873</v>
      </c>
      <c r="M84" s="856"/>
      <c r="N84" s="57"/>
    </row>
    <row r="85" spans="1:14" ht="15" thickBot="1">
      <c r="B85" s="97" t="s">
        <v>1058</v>
      </c>
      <c r="C85" s="98"/>
      <c r="D85" s="98"/>
      <c r="E85" s="98"/>
      <c r="F85" s="98"/>
      <c r="G85" s="98"/>
      <c r="H85" s="98"/>
      <c r="I85" s="99"/>
      <c r="J85" s="100"/>
      <c r="K85" s="314">
        <v>0.05</v>
      </c>
      <c r="L85" s="857">
        <f>N78*K85</f>
        <v>12450.617260416873</v>
      </c>
      <c r="M85" s="858"/>
      <c r="N85" s="57"/>
    </row>
    <row r="86" spans="1:14" ht="15" thickBot="1">
      <c r="B86" s="821" t="s">
        <v>1037</v>
      </c>
      <c r="C86" s="822"/>
      <c r="D86" s="822"/>
      <c r="E86" s="822"/>
      <c r="F86" s="822"/>
      <c r="G86" s="822"/>
      <c r="H86" s="822"/>
      <c r="I86" s="822"/>
      <c r="J86" s="822"/>
      <c r="K86" s="822"/>
      <c r="L86" s="822"/>
      <c r="M86" s="823"/>
      <c r="N86" s="58">
        <f>L83+L84+L85</f>
        <v>74703.703562501236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323716.04877083865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50" t="s">
        <v>312</v>
      </c>
      <c r="B36" s="834" t="str">
        <f>VLOOKUP(A36,EQUIPOS!A6:D154,3,FALSE)</f>
        <v>Retroexcavadora sobre oruga, potencia 138 HP, balde de 1,5 m3.</v>
      </c>
      <c r="C36" s="835"/>
      <c r="D36" s="835"/>
      <c r="E36" s="835"/>
      <c r="F36" s="835"/>
      <c r="G36" s="835"/>
      <c r="H36" s="836"/>
      <c r="I36" s="276"/>
      <c r="J36" s="277"/>
      <c r="K36" s="278">
        <f>VLOOKUP(A36,EQUIPOS!A6:D163,4,FALSE)</f>
        <v>140000</v>
      </c>
      <c r="L36" s="279"/>
      <c r="M36" s="280">
        <v>66</v>
      </c>
      <c r="N36" s="281">
        <f>K36/M36</f>
        <v>2121.212121212121</v>
      </c>
    </row>
    <row r="37" spans="1:14">
      <c r="A37" s="150" t="s">
        <v>129</v>
      </c>
      <c r="B37" s="834" t="str">
        <f>VLOOKUP(A37,EQUIPOS!A7:D154,3,FALSE)</f>
        <v xml:space="preserve">Buldozer, Potencia al volante de 140 HP, motor de 2200 RPM, longitud de hoja 4,80m. </v>
      </c>
      <c r="C37" s="835"/>
      <c r="D37" s="835"/>
      <c r="E37" s="835"/>
      <c r="F37" s="835"/>
      <c r="G37" s="835"/>
      <c r="H37" s="836"/>
      <c r="I37" s="276"/>
      <c r="J37" s="277"/>
      <c r="K37" s="278">
        <f>VLOOKUP(A37,EQUIPOS!A7:D164,4,FALSE)</f>
        <v>168333</v>
      </c>
      <c r="L37" s="279"/>
      <c r="M37" s="280">
        <v>100</v>
      </c>
      <c r="N37" s="281">
        <f>K37/M37</f>
        <v>1683.33</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0.967181916782197</v>
      </c>
    </row>
    <row r="43" spans="1:14" ht="15" thickBot="1">
      <c r="B43" s="821" t="s">
        <v>1037</v>
      </c>
      <c r="C43" s="822"/>
      <c r="D43" s="822"/>
      <c r="E43" s="822"/>
      <c r="F43" s="822"/>
      <c r="G43" s="822"/>
      <c r="H43" s="822"/>
      <c r="I43" s="822"/>
      <c r="J43" s="822"/>
      <c r="K43" s="822"/>
      <c r="L43" s="822"/>
      <c r="M43" s="823"/>
      <c r="N43" s="403">
        <f>SUM(N36:N42)</f>
        <v>3805.509303128903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4175</v>
      </c>
      <c r="N48" s="281">
        <f>K48*M48</f>
        <v>4175</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4175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96.718191678219696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8077.2274948071235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1615.4454989614248</v>
      </c>
      <c r="M83" s="856"/>
      <c r="N83" s="57"/>
    </row>
    <row r="84" spans="1:14">
      <c r="B84" s="95" t="s">
        <v>1057</v>
      </c>
      <c r="C84" s="96"/>
      <c r="D84" s="96"/>
      <c r="E84" s="96"/>
      <c r="F84" s="96"/>
      <c r="G84" s="96"/>
      <c r="H84" s="96"/>
      <c r="I84" s="93"/>
      <c r="J84" s="94"/>
      <c r="K84" s="313">
        <v>0.05</v>
      </c>
      <c r="L84" s="855">
        <f>N78*K84</f>
        <v>403.86137474035621</v>
      </c>
      <c r="M84" s="856"/>
      <c r="N84" s="57"/>
    </row>
    <row r="85" spans="1:14" ht="15" thickBot="1">
      <c r="B85" s="97" t="s">
        <v>1058</v>
      </c>
      <c r="C85" s="98"/>
      <c r="D85" s="98"/>
      <c r="E85" s="98"/>
      <c r="F85" s="98"/>
      <c r="G85" s="98"/>
      <c r="H85" s="98"/>
      <c r="I85" s="99"/>
      <c r="J85" s="100"/>
      <c r="K85" s="314">
        <v>0.05</v>
      </c>
      <c r="L85" s="857">
        <f>N78*K85</f>
        <v>403.86137474035621</v>
      </c>
      <c r="M85" s="858"/>
      <c r="N85" s="57"/>
    </row>
    <row r="86" spans="1:14" ht="15" thickBot="1">
      <c r="B86" s="821" t="s">
        <v>1037</v>
      </c>
      <c r="C86" s="822"/>
      <c r="D86" s="822"/>
      <c r="E86" s="822"/>
      <c r="F86" s="822"/>
      <c r="G86" s="822"/>
      <c r="H86" s="822"/>
      <c r="I86" s="822"/>
      <c r="J86" s="822"/>
      <c r="K86" s="822"/>
      <c r="L86" s="822"/>
      <c r="M86" s="823"/>
      <c r="N86" s="58">
        <f>L83+L84+L85</f>
        <v>2423.1682484421372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10500.395743249261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50" t="s">
        <v>312</v>
      </c>
      <c r="B36" s="834" t="str">
        <f>VLOOKUP(A36,EQUIPOS!A6:D154,3,FALSE)</f>
        <v>Retroexcavadora sobre oruga, potencia 138 HP, balde de 1,5 m3.</v>
      </c>
      <c r="C36" s="835"/>
      <c r="D36" s="835"/>
      <c r="E36" s="835"/>
      <c r="F36" s="835"/>
      <c r="G36" s="835"/>
      <c r="H36" s="836"/>
      <c r="I36" s="276"/>
      <c r="J36" s="277"/>
      <c r="K36" s="278">
        <f>VLOOKUP(A36,EQUIPOS!A6:D163,4,FALSE)</f>
        <v>140000</v>
      </c>
      <c r="L36" s="279"/>
      <c r="M36" s="280">
        <v>66</v>
      </c>
      <c r="N36" s="281">
        <f>K36/M36</f>
        <v>2121.212121212121</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0.967181916782197</v>
      </c>
    </row>
    <row r="43" spans="1:14" ht="15" thickBot="1">
      <c r="B43" s="821" t="s">
        <v>1037</v>
      </c>
      <c r="C43" s="822"/>
      <c r="D43" s="822"/>
      <c r="E43" s="822"/>
      <c r="F43" s="822"/>
      <c r="G43" s="822"/>
      <c r="H43" s="822"/>
      <c r="I43" s="822"/>
      <c r="J43" s="822"/>
      <c r="K43" s="822"/>
      <c r="L43" s="822"/>
      <c r="M43" s="823"/>
      <c r="N43" s="403">
        <f>SUM(N36:N42)</f>
        <v>2122.179303128903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96.718191678219696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2218.8974948071227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443.77949896142457</v>
      </c>
      <c r="M83" s="856"/>
      <c r="N83" s="57"/>
    </row>
    <row r="84" spans="1:14">
      <c r="B84" s="95" t="s">
        <v>1057</v>
      </c>
      <c r="C84" s="96"/>
      <c r="D84" s="96"/>
      <c r="E84" s="96"/>
      <c r="F84" s="96"/>
      <c r="G84" s="96"/>
      <c r="H84" s="96"/>
      <c r="I84" s="93"/>
      <c r="J84" s="94"/>
      <c r="K84" s="313">
        <v>0.05</v>
      </c>
      <c r="L84" s="855">
        <f>N78*K84</f>
        <v>110.94487474035614</v>
      </c>
      <c r="M84" s="856"/>
      <c r="N84" s="57"/>
    </row>
    <row r="85" spans="1:14" ht="15" thickBot="1">
      <c r="B85" s="97" t="s">
        <v>1058</v>
      </c>
      <c r="C85" s="98"/>
      <c r="D85" s="98"/>
      <c r="E85" s="98"/>
      <c r="F85" s="98"/>
      <c r="G85" s="98"/>
      <c r="H85" s="98"/>
      <c r="I85" s="99"/>
      <c r="J85" s="100"/>
      <c r="K85" s="314">
        <v>0.05</v>
      </c>
      <c r="L85" s="857">
        <f>N78*K85</f>
        <v>110.94487474035614</v>
      </c>
      <c r="M85" s="858"/>
      <c r="N85" s="57"/>
    </row>
    <row r="86" spans="1:14" ht="15" thickBot="1">
      <c r="B86" s="821" t="s">
        <v>1037</v>
      </c>
      <c r="C86" s="822"/>
      <c r="D86" s="822"/>
      <c r="E86" s="822"/>
      <c r="F86" s="822"/>
      <c r="G86" s="822"/>
      <c r="H86" s="822"/>
      <c r="I86" s="822"/>
      <c r="J86" s="822"/>
      <c r="K86" s="822"/>
      <c r="L86" s="822"/>
      <c r="M86" s="823"/>
      <c r="N86" s="58">
        <f>L83+L84+L85</f>
        <v>665.66924844213679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2884.5667432492596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55"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180</v>
      </c>
      <c r="B36" s="834" t="str">
        <f>VLOOKUP(A36,EQUIPOS!A6:D154,3,FALSE)</f>
        <v>Compresor 120 HP, con martillo.</v>
      </c>
      <c r="C36" s="835"/>
      <c r="D36" s="835"/>
      <c r="E36" s="835"/>
      <c r="F36" s="835"/>
      <c r="G36" s="835"/>
      <c r="H36" s="836"/>
      <c r="I36" s="276"/>
      <c r="J36" s="277"/>
      <c r="K36" s="278">
        <f>VLOOKUP(A36,EQUIPOS!A6:D163,4,FALSE)</f>
        <v>96118.27819851182</v>
      </c>
      <c r="L36" s="279"/>
      <c r="M36" s="280">
        <v>66</v>
      </c>
      <c r="N36" s="281">
        <f>K36/M36</f>
        <v>1456.3375484623002</v>
      </c>
    </row>
    <row r="37" spans="1:14">
      <c r="A37" s="114" t="s">
        <v>129</v>
      </c>
      <c r="B37" s="834" t="str">
        <f>VLOOKUP(A37,EQUIPOS!A7:D154,3,FALSE)</f>
        <v xml:space="preserve">Buldozer, Potencia al volante de 140 HP, motor de 2200 RPM, longitud de hoja 4,80m. </v>
      </c>
      <c r="C37" s="835"/>
      <c r="D37" s="835"/>
      <c r="E37" s="835"/>
      <c r="F37" s="835"/>
      <c r="G37" s="835"/>
      <c r="H37" s="836"/>
      <c r="I37" s="276"/>
      <c r="J37" s="277"/>
      <c r="K37" s="278">
        <f>VLOOKUP(A37,EQUIPOS!A7:D164,4,FALSE)</f>
        <v>168333</v>
      </c>
      <c r="L37" s="279"/>
      <c r="M37" s="280">
        <v>100</v>
      </c>
      <c r="N37" s="281">
        <f>K37/M37</f>
        <v>1683.33</v>
      </c>
    </row>
    <row r="38" spans="1:14">
      <c r="A38" t="s">
        <v>312</v>
      </c>
      <c r="B38" s="834" t="str">
        <f>VLOOKUP(A38,EQUIPOS!A8:D154,3,FALSE)</f>
        <v>Retroexcavadora sobre oruga, potencia 138 HP, balde de 1,5 m3.</v>
      </c>
      <c r="C38" s="835"/>
      <c r="D38" s="835"/>
      <c r="E38" s="835"/>
      <c r="F38" s="835"/>
      <c r="G38" s="835"/>
      <c r="H38" s="836"/>
      <c r="I38" s="276"/>
      <c r="J38" s="277"/>
      <c r="K38" s="278">
        <f>VLOOKUP(A38,EQUIPOS!A8:D165,4,FALSE)</f>
        <v>140000</v>
      </c>
      <c r="L38" s="279"/>
      <c r="M38" s="280">
        <v>66</v>
      </c>
      <c r="N38" s="281">
        <f>K38/M38</f>
        <v>2121.212121212121</v>
      </c>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N78*L42</f>
        <v>5.8030915006931822</v>
      </c>
    </row>
    <row r="43" spans="1:14" ht="15" thickBot="1">
      <c r="B43" s="821" t="s">
        <v>1037</v>
      </c>
      <c r="C43" s="822"/>
      <c r="D43" s="822"/>
      <c r="E43" s="822"/>
      <c r="F43" s="822"/>
      <c r="G43" s="822"/>
      <c r="H43" s="822"/>
      <c r="I43" s="822"/>
      <c r="J43" s="822"/>
      <c r="K43" s="822"/>
      <c r="L43" s="822"/>
      <c r="M43" s="823"/>
      <c r="N43" s="403">
        <f>SUM(N36:N42)</f>
        <v>5266.6827611751141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5299</v>
      </c>
      <c r="N48" s="281">
        <f>K48*M48</f>
        <v>1059.8</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2266</v>
      </c>
      <c r="N49" s="281">
        <f t="shared" ref="N49:N54" si="0">K49*M49</f>
        <v>6798</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10828</v>
      </c>
      <c r="N50" s="281">
        <f t="shared" si="0"/>
        <v>3248.4</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1085</v>
      </c>
      <c r="N51" s="281">
        <f t="shared" si="0"/>
        <v>217</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970</v>
      </c>
      <c r="N52" s="281">
        <f t="shared" si="0"/>
        <v>485</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0</v>
      </c>
      <c r="N53" s="281">
        <f t="shared" si="0"/>
        <v>0</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4175</v>
      </c>
      <c r="N54" s="281">
        <f t="shared" si="0"/>
        <v>4175</v>
      </c>
    </row>
    <row r="55" spans="1:14" ht="15" thickBot="1">
      <c r="B55" s="816"/>
      <c r="C55" s="817"/>
      <c r="D55" s="817"/>
      <c r="E55" s="817"/>
      <c r="F55" s="817"/>
      <c r="G55" s="817"/>
      <c r="H55" s="817"/>
      <c r="I55" s="818"/>
      <c r="J55" s="48"/>
      <c r="K55" s="50"/>
      <c r="L55" s="819"/>
      <c r="M55" s="820"/>
      <c r="N55" s="51"/>
    </row>
    <row r="56" spans="1:14" ht="15" thickBot="1">
      <c r="B56" s="821" t="s">
        <v>1037</v>
      </c>
      <c r="C56" s="822"/>
      <c r="D56" s="822"/>
      <c r="E56" s="822"/>
      <c r="F56" s="822"/>
      <c r="G56" s="822"/>
      <c r="H56" s="822"/>
      <c r="I56" s="822"/>
      <c r="J56" s="822"/>
      <c r="K56" s="822"/>
      <c r="L56" s="822"/>
      <c r="M56" s="823"/>
      <c r="N56" s="403">
        <f>SUM(N48:N55)</f>
        <v>15983.2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B61" s="52"/>
      <c r="C61" s="326"/>
      <c r="D61" s="326"/>
      <c r="E61" s="326"/>
      <c r="F61" s="326"/>
      <c r="G61" s="326"/>
      <c r="H61" s="320"/>
      <c r="I61" s="288"/>
      <c r="J61" s="295"/>
      <c r="K61" s="288"/>
      <c r="L61" s="825"/>
      <c r="M61" s="826"/>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318"/>
      <c r="C66" s="319"/>
      <c r="D66" s="319"/>
      <c r="E66" s="319"/>
      <c r="F66" s="319"/>
      <c r="G66" s="319"/>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850"/>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09"/>
      <c r="I77" s="132"/>
      <c r="J77" s="132"/>
      <c r="K77" s="132"/>
      <c r="L77" s="909"/>
      <c r="M77" s="909"/>
      <c r="N77" s="51"/>
    </row>
    <row r="78" spans="1:15" ht="15" thickBot="1">
      <c r="B78" s="821" t="s">
        <v>1037</v>
      </c>
      <c r="C78" s="822"/>
      <c r="D78" s="822"/>
      <c r="E78" s="822"/>
      <c r="F78" s="822"/>
      <c r="G78" s="822"/>
      <c r="H78" s="822"/>
      <c r="I78" s="828"/>
      <c r="J78" s="828"/>
      <c r="K78" s="828"/>
      <c r="L78" s="828"/>
      <c r="M78" s="829"/>
      <c r="N78" s="310">
        <f>SUM(N72:N77)</f>
        <v>290.1545750346591</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21540.037336209774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4308.0074672419551</v>
      </c>
      <c r="M85" s="856"/>
      <c r="N85" s="57"/>
    </row>
    <row r="86" spans="1:14">
      <c r="B86" s="95" t="s">
        <v>1057</v>
      </c>
      <c r="C86" s="96"/>
      <c r="D86" s="96"/>
      <c r="E86" s="96"/>
      <c r="F86" s="96"/>
      <c r="G86" s="96"/>
      <c r="H86" s="96"/>
      <c r="I86" s="93"/>
      <c r="J86" s="94"/>
      <c r="K86" s="313">
        <v>0.05</v>
      </c>
      <c r="L86" s="855">
        <f>N80*K86</f>
        <v>1077.0018668104888</v>
      </c>
      <c r="M86" s="856"/>
      <c r="N86" s="57"/>
    </row>
    <row r="87" spans="1:14" ht="15" thickBot="1">
      <c r="B87" s="97" t="s">
        <v>1058</v>
      </c>
      <c r="C87" s="98"/>
      <c r="D87" s="98"/>
      <c r="E87" s="98"/>
      <c r="F87" s="98"/>
      <c r="G87" s="98"/>
      <c r="H87" s="98"/>
      <c r="I87" s="99"/>
      <c r="J87" s="100"/>
      <c r="K87" s="314">
        <v>0.05</v>
      </c>
      <c r="L87" s="857">
        <f>N80*K87</f>
        <v>1077.0018668104888</v>
      </c>
      <c r="M87" s="858"/>
      <c r="N87" s="57"/>
    </row>
    <row r="88" spans="1:14" ht="15" thickBot="1">
      <c r="B88" s="821" t="s">
        <v>1037</v>
      </c>
      <c r="C88" s="822"/>
      <c r="D88" s="822"/>
      <c r="E88" s="822"/>
      <c r="F88" s="822"/>
      <c r="G88" s="822"/>
      <c r="H88" s="822"/>
      <c r="I88" s="822"/>
      <c r="J88" s="822"/>
      <c r="K88" s="822"/>
      <c r="L88" s="822"/>
      <c r="M88" s="823"/>
      <c r="N88" s="58">
        <f>L85+L86+L87</f>
        <v>6462.0112008629321</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28002.048537072707</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59" t="s">
        <v>2324</v>
      </c>
      <c r="C107" s="860"/>
      <c r="D107" s="860"/>
      <c r="E107" s="860"/>
      <c r="F107" s="860"/>
      <c r="G107" s="860"/>
      <c r="H107" s="860"/>
      <c r="I107" s="860"/>
      <c r="J107" s="860"/>
      <c r="K107" s="860"/>
      <c r="L107" s="860"/>
      <c r="M107" s="860"/>
      <c r="N107" s="861"/>
    </row>
    <row r="108" spans="2:14" ht="15" customHeight="1">
      <c r="B108" s="859"/>
      <c r="C108" s="860"/>
      <c r="D108" s="860"/>
      <c r="E108" s="860"/>
      <c r="F108" s="860"/>
      <c r="G108" s="860"/>
      <c r="H108" s="860"/>
      <c r="I108" s="860"/>
      <c r="J108" s="860"/>
      <c r="K108" s="860"/>
      <c r="L108" s="860"/>
      <c r="M108" s="860"/>
      <c r="N108" s="861"/>
    </row>
    <row r="109" spans="2:14" ht="30" customHeight="1">
      <c r="B109" s="862" t="s">
        <v>2325</v>
      </c>
      <c r="C109" s="863"/>
      <c r="D109" s="863"/>
      <c r="E109" s="863"/>
      <c r="F109" s="863"/>
      <c r="G109" s="863"/>
      <c r="H109" s="863"/>
      <c r="I109" s="863"/>
      <c r="J109" s="863"/>
      <c r="K109" s="863"/>
      <c r="L109" s="863"/>
      <c r="M109" s="863"/>
      <c r="N109" s="864"/>
    </row>
    <row r="110" spans="2:14">
      <c r="B110" s="862"/>
      <c r="C110" s="863"/>
      <c r="D110" s="863"/>
      <c r="E110" s="863"/>
      <c r="F110" s="863"/>
      <c r="G110" s="863"/>
      <c r="H110" s="863"/>
      <c r="I110" s="863"/>
      <c r="J110" s="863"/>
      <c r="K110" s="863"/>
      <c r="L110" s="863"/>
      <c r="M110" s="863"/>
      <c r="N110" s="864"/>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798"/>
      <c r="K120" s="798"/>
      <c r="L120" s="798"/>
      <c r="M120" s="798"/>
      <c r="N120" s="799"/>
    </row>
    <row r="121" spans="2:14" ht="15" thickBot="1">
      <c r="B121" s="270" t="s">
        <v>2327</v>
      </c>
      <c r="C121" s="402"/>
      <c r="D121" s="402"/>
      <c r="E121" s="63"/>
      <c r="F121" s="63"/>
      <c r="G121" s="63"/>
      <c r="H121" s="63"/>
      <c r="I121" s="63"/>
      <c r="J121" s="800"/>
      <c r="K121" s="800"/>
      <c r="L121" s="800"/>
      <c r="M121" s="800"/>
      <c r="N121"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312</v>
      </c>
      <c r="B36" s="834" t="str">
        <f>VLOOKUP(A36,EQUIPOS!A6:D154,3,FALSE)</f>
        <v>Retroexcavadora sobre oruga, potencia 138 HP, balde de 1,5 m3.</v>
      </c>
      <c r="C36" s="835"/>
      <c r="D36" s="835"/>
      <c r="E36" s="835"/>
      <c r="F36" s="835"/>
      <c r="G36" s="835"/>
      <c r="H36" s="836"/>
      <c r="I36" s="276"/>
      <c r="J36" s="277"/>
      <c r="K36" s="278">
        <f>VLOOKUP(A36,EQUIPOS!A6:D163,4,FALSE)</f>
        <v>140000</v>
      </c>
      <c r="L36" s="279"/>
      <c r="M36" s="280">
        <v>66</v>
      </c>
      <c r="N36" s="281">
        <f>K36/M36</f>
        <v>2121.212121212121</v>
      </c>
    </row>
    <row r="37" spans="1:14">
      <c r="A37" s="114" t="s">
        <v>129</v>
      </c>
      <c r="B37" s="834" t="str">
        <f>VLOOKUP(A37,EQUIPOS!A7:D154,3,FALSE)</f>
        <v xml:space="preserve">Buldozer, Potencia al volante de 140 HP, motor de 2200 RPM, longitud de hoja 4,80m. </v>
      </c>
      <c r="C37" s="835"/>
      <c r="D37" s="835"/>
      <c r="E37" s="835"/>
      <c r="F37" s="835"/>
      <c r="G37" s="835"/>
      <c r="H37" s="836"/>
      <c r="I37" s="276"/>
      <c r="J37" s="277"/>
      <c r="K37" s="278">
        <f>VLOOKUP(A37,EQUIPOS!A7:D164,4,FALSE)</f>
        <v>168333</v>
      </c>
      <c r="L37" s="279"/>
      <c r="M37" s="280">
        <v>100</v>
      </c>
      <c r="N37" s="281">
        <f>K37/M37</f>
        <v>1683.33</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0.967181916782197</v>
      </c>
    </row>
    <row r="43" spans="1:14" ht="15" thickBot="1">
      <c r="B43" s="821" t="s">
        <v>1037</v>
      </c>
      <c r="C43" s="822"/>
      <c r="D43" s="822"/>
      <c r="E43" s="822"/>
      <c r="F43" s="822"/>
      <c r="G43" s="822"/>
      <c r="H43" s="822"/>
      <c r="I43" s="822"/>
      <c r="J43" s="822"/>
      <c r="K43" s="822"/>
      <c r="L43" s="822"/>
      <c r="M43" s="823"/>
      <c r="N43" s="403">
        <f>SUM(N36:N42)</f>
        <v>3805.509303128903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4175</v>
      </c>
      <c r="N48" s="281">
        <f>K48*M48</f>
        <v>4175</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4175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96.718191678219696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8077.2274948071235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1615.4454989614248</v>
      </c>
      <c r="M83" s="856"/>
      <c r="N83" s="57"/>
    </row>
    <row r="84" spans="1:14">
      <c r="B84" s="95" t="s">
        <v>1057</v>
      </c>
      <c r="C84" s="96"/>
      <c r="D84" s="96"/>
      <c r="E84" s="96"/>
      <c r="F84" s="96"/>
      <c r="G84" s="96"/>
      <c r="H84" s="96"/>
      <c r="I84" s="93"/>
      <c r="J84" s="94"/>
      <c r="K84" s="313">
        <v>0.05</v>
      </c>
      <c r="L84" s="855">
        <f>N78*K84</f>
        <v>403.86137474035621</v>
      </c>
      <c r="M84" s="856"/>
      <c r="N84" s="57"/>
    </row>
    <row r="85" spans="1:14" ht="15" thickBot="1">
      <c r="B85" s="97" t="s">
        <v>1058</v>
      </c>
      <c r="C85" s="98"/>
      <c r="D85" s="98"/>
      <c r="E85" s="98"/>
      <c r="F85" s="98"/>
      <c r="G85" s="98"/>
      <c r="H85" s="98"/>
      <c r="I85" s="99"/>
      <c r="J85" s="100"/>
      <c r="K85" s="314">
        <v>0.05</v>
      </c>
      <c r="L85" s="857">
        <f>N78*K85</f>
        <v>403.86137474035621</v>
      </c>
      <c r="M85" s="858"/>
      <c r="N85" s="57"/>
    </row>
    <row r="86" spans="1:14" ht="15" thickBot="1">
      <c r="B86" s="821" t="s">
        <v>1037</v>
      </c>
      <c r="C86" s="822"/>
      <c r="D86" s="822"/>
      <c r="E86" s="822"/>
      <c r="F86" s="822"/>
      <c r="G86" s="822"/>
      <c r="H86" s="822"/>
      <c r="I86" s="822"/>
      <c r="J86" s="822"/>
      <c r="K86" s="822"/>
      <c r="L86" s="822"/>
      <c r="M86" s="823"/>
      <c r="N86" s="58">
        <f>L83+L84+L85</f>
        <v>2423.1682484421372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10500.395743249261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topLeftCell="A52"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312</v>
      </c>
      <c r="B36" s="834" t="str">
        <f>VLOOKUP(A36,EQUIPOS!A6:D154,3,FALSE)</f>
        <v>Retroexcavadora sobre oruga, potencia 138 HP, balde de 1,5 m3.</v>
      </c>
      <c r="C36" s="835"/>
      <c r="D36" s="835"/>
      <c r="E36" s="835"/>
      <c r="F36" s="835"/>
      <c r="G36" s="835"/>
      <c r="H36" s="836"/>
      <c r="I36" s="276"/>
      <c r="J36" s="277"/>
      <c r="K36" s="278">
        <f>VLOOKUP(A36,EQUIPOS!A6:D163,4,FALSE)</f>
        <v>140000</v>
      </c>
      <c r="L36" s="279"/>
      <c r="M36" s="280">
        <v>66</v>
      </c>
      <c r="N36" s="281">
        <f>K36/M36</f>
        <v>2121.212121212121</v>
      </c>
    </row>
    <row r="37" spans="1:14">
      <c r="A37" s="114" t="s">
        <v>180</v>
      </c>
      <c r="B37" s="834" t="str">
        <f>VLOOKUP(A37,EQUIPOS!A7:D154,3,FALSE)</f>
        <v>Compresor 120 HP, con martillo.</v>
      </c>
      <c r="C37" s="835"/>
      <c r="D37" s="835"/>
      <c r="E37" s="835"/>
      <c r="F37" s="835"/>
      <c r="G37" s="835"/>
      <c r="H37" s="836"/>
      <c r="I37" s="276"/>
      <c r="J37" s="277"/>
      <c r="K37" s="278">
        <f>VLOOKUP(A37,EQUIPOS!A7:D164,4,FALSE)</f>
        <v>96118.27819851182</v>
      </c>
      <c r="L37" s="279"/>
      <c r="M37" s="280">
        <v>66</v>
      </c>
      <c r="N37" s="281">
        <f>K37/M37</f>
        <v>1456.3375484623002</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N79*L42</f>
        <v>5.8030915006931822</v>
      </c>
    </row>
    <row r="43" spans="1:14" ht="15" thickBot="1">
      <c r="B43" s="821" t="s">
        <v>1037</v>
      </c>
      <c r="C43" s="822"/>
      <c r="D43" s="822"/>
      <c r="E43" s="822"/>
      <c r="F43" s="822"/>
      <c r="G43" s="822"/>
      <c r="H43" s="822"/>
      <c r="I43" s="822"/>
      <c r="J43" s="822"/>
      <c r="K43" s="822"/>
      <c r="L43" s="822"/>
      <c r="M43" s="823"/>
      <c r="N43" s="403">
        <f>SUM(N36:N42)</f>
        <v>3583.3527611751142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5299</v>
      </c>
      <c r="N48" s="281">
        <f t="shared" ref="N48:N53" si="0">K48*M48</f>
        <v>1059.8</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2266</v>
      </c>
      <c r="N49" s="281">
        <f t="shared" si="0"/>
        <v>6798</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10828</v>
      </c>
      <c r="N50" s="281">
        <f t="shared" si="0"/>
        <v>3248.4</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1085</v>
      </c>
      <c r="N51" s="281">
        <f t="shared" si="0"/>
        <v>217</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970</v>
      </c>
      <c r="N52" s="281">
        <f t="shared" si="0"/>
        <v>485</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0</v>
      </c>
      <c r="N53" s="281">
        <f t="shared" si="0"/>
        <v>0</v>
      </c>
    </row>
    <row r="54" spans="1:14" ht="15" thickBot="1">
      <c r="B54" s="816"/>
      <c r="C54" s="817"/>
      <c r="D54" s="817"/>
      <c r="E54" s="817"/>
      <c r="F54" s="817"/>
      <c r="G54" s="817"/>
      <c r="H54" s="817"/>
      <c r="I54" s="818"/>
      <c r="J54" s="48"/>
      <c r="K54" s="50"/>
      <c r="L54" s="819"/>
      <c r="M54" s="820"/>
      <c r="N54" s="51"/>
    </row>
    <row r="55" spans="1:14" ht="15" thickBot="1">
      <c r="B55" s="821" t="s">
        <v>1037</v>
      </c>
      <c r="C55" s="822"/>
      <c r="D55" s="822"/>
      <c r="E55" s="822"/>
      <c r="F55" s="822"/>
      <c r="G55" s="822"/>
      <c r="H55" s="822"/>
      <c r="I55" s="822"/>
      <c r="J55" s="822"/>
      <c r="K55" s="822"/>
      <c r="L55" s="822"/>
      <c r="M55" s="823"/>
      <c r="N55" s="403">
        <f>SUM(N48:N54)</f>
        <v>11808.2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946"/>
      <c r="C65" s="947"/>
      <c r="D65" s="947"/>
      <c r="E65" s="947"/>
      <c r="F65" s="947"/>
      <c r="G65" s="948"/>
      <c r="H65" s="320"/>
      <c r="I65" s="288"/>
      <c r="J65" s="295"/>
      <c r="K65" s="288"/>
      <c r="L65" s="825"/>
      <c r="M65" s="826"/>
      <c r="N65" s="296"/>
    </row>
    <row r="66" spans="1:15">
      <c r="B66" s="52"/>
      <c r="C66" s="53"/>
      <c r="D66" s="53"/>
      <c r="E66" s="53"/>
      <c r="F66" s="53"/>
      <c r="G66" s="53"/>
      <c r="H66" s="297"/>
      <c r="I66" s="288"/>
      <c r="J66" s="288"/>
      <c r="K66" s="288"/>
      <c r="L66" s="298"/>
      <c r="M66" s="299"/>
      <c r="N66" s="300"/>
    </row>
    <row r="67" spans="1:15" ht="15" thickBot="1">
      <c r="B67" s="318"/>
      <c r="C67" s="319"/>
      <c r="D67" s="319"/>
      <c r="E67" s="319"/>
      <c r="F67" s="319"/>
      <c r="G67" s="319"/>
      <c r="H67" s="54"/>
      <c r="I67" s="132"/>
      <c r="J67" s="132"/>
      <c r="K67" s="132"/>
      <c r="L67" s="810"/>
      <c r="M67" s="811"/>
      <c r="N67" s="133"/>
    </row>
    <row r="68" spans="1:15" ht="15" thickBot="1">
      <c r="B68" s="827" t="s">
        <v>1037</v>
      </c>
      <c r="C68" s="828"/>
      <c r="D68" s="828"/>
      <c r="E68" s="828"/>
      <c r="F68" s="828"/>
      <c r="G68" s="828"/>
      <c r="H68" s="828"/>
      <c r="I68" s="828"/>
      <c r="J68" s="828"/>
      <c r="K68" s="828"/>
      <c r="L68" s="828"/>
      <c r="M68" s="829"/>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7" t="s">
        <v>1047</v>
      </c>
      <c r="C72" s="848"/>
      <c r="D72" s="848"/>
      <c r="E72" s="848"/>
      <c r="F72" s="848"/>
      <c r="G72" s="848"/>
      <c r="H72" s="848"/>
      <c r="I72" s="79" t="s">
        <v>1048</v>
      </c>
      <c r="J72" s="81" t="s">
        <v>1494</v>
      </c>
      <c r="K72" s="80" t="s">
        <v>1050</v>
      </c>
      <c r="L72" s="849" t="s">
        <v>1034</v>
      </c>
      <c r="M72" s="850"/>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 thickBot="1">
      <c r="B78" s="808"/>
      <c r="C78" s="809"/>
      <c r="D78" s="809"/>
      <c r="E78" s="809"/>
      <c r="F78" s="809"/>
      <c r="G78" s="809"/>
      <c r="H78" s="809"/>
      <c r="I78" s="132"/>
      <c r="J78" s="132"/>
      <c r="K78" s="132"/>
      <c r="L78" s="909"/>
      <c r="M78" s="909"/>
      <c r="N78" s="51"/>
    </row>
    <row r="79" spans="1:15" ht="15" thickBot="1">
      <c r="B79" s="827" t="s">
        <v>1037</v>
      </c>
      <c r="C79" s="828"/>
      <c r="D79" s="828"/>
      <c r="E79" s="828"/>
      <c r="F79" s="828"/>
      <c r="G79" s="828"/>
      <c r="H79" s="828"/>
      <c r="I79" s="828"/>
      <c r="J79" s="828"/>
      <c r="K79" s="828"/>
      <c r="L79" s="828"/>
      <c r="M79" s="829"/>
      <c r="N79" s="310">
        <f>SUM(N73:N78)</f>
        <v>290.1545750346591</v>
      </c>
    </row>
    <row r="80" spans="1:15" ht="15" thickBot="1">
      <c r="B80" s="39"/>
      <c r="C80" s="40"/>
      <c r="D80" s="40"/>
      <c r="E80" s="40"/>
      <c r="F80" s="40"/>
      <c r="G80" s="40"/>
      <c r="H80" s="40"/>
      <c r="I80" s="40"/>
      <c r="J80" s="40"/>
      <c r="K80" s="40"/>
      <c r="L80" s="40"/>
      <c r="M80" s="40"/>
      <c r="N80" s="41"/>
    </row>
    <row r="81" spans="1:14" ht="15" thickBot="1">
      <c r="B81" s="821" t="s">
        <v>1051</v>
      </c>
      <c r="C81" s="822"/>
      <c r="D81" s="822"/>
      <c r="E81" s="822"/>
      <c r="F81" s="822"/>
      <c r="G81" s="822"/>
      <c r="H81" s="822"/>
      <c r="I81" s="822"/>
      <c r="J81" s="822"/>
      <c r="K81" s="822"/>
      <c r="L81" s="822"/>
      <c r="M81" s="823"/>
      <c r="N81" s="105">
        <f>N43+N55+N68+N79</f>
        <v>15681.707336209774</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12" t="s">
        <v>1053</v>
      </c>
      <c r="C85" s="813"/>
      <c r="D85" s="813"/>
      <c r="E85" s="813"/>
      <c r="F85" s="813"/>
      <c r="G85" s="813"/>
      <c r="H85" s="813"/>
      <c r="I85" s="323"/>
      <c r="J85" s="343"/>
      <c r="K85" s="311" t="s">
        <v>1054</v>
      </c>
      <c r="L85" s="851" t="s">
        <v>1055</v>
      </c>
      <c r="M85" s="852"/>
      <c r="N85" s="312"/>
    </row>
    <row r="86" spans="1:14">
      <c r="B86" s="853" t="s">
        <v>1056</v>
      </c>
      <c r="C86" s="854"/>
      <c r="D86" s="854"/>
      <c r="E86" s="854"/>
      <c r="F86" s="854"/>
      <c r="G86" s="854"/>
      <c r="H86" s="854"/>
      <c r="I86" s="93"/>
      <c r="J86" s="94"/>
      <c r="K86" s="313">
        <v>0.2</v>
      </c>
      <c r="L86" s="855">
        <f>N81*K86</f>
        <v>3136.3414672419549</v>
      </c>
      <c r="M86" s="856"/>
      <c r="N86" s="57"/>
    </row>
    <row r="87" spans="1:14">
      <c r="B87" s="95" t="s">
        <v>1057</v>
      </c>
      <c r="C87" s="96"/>
      <c r="D87" s="96"/>
      <c r="E87" s="96"/>
      <c r="F87" s="96"/>
      <c r="G87" s="96"/>
      <c r="H87" s="96"/>
      <c r="I87" s="93"/>
      <c r="J87" s="94"/>
      <c r="K87" s="313">
        <v>0.05</v>
      </c>
      <c r="L87" s="855">
        <f>N81*K87</f>
        <v>784.08536681048872</v>
      </c>
      <c r="M87" s="856"/>
      <c r="N87" s="57"/>
    </row>
    <row r="88" spans="1:14" ht="15" thickBot="1">
      <c r="B88" s="97" t="s">
        <v>1058</v>
      </c>
      <c r="C88" s="98"/>
      <c r="D88" s="98"/>
      <c r="E88" s="98"/>
      <c r="F88" s="98"/>
      <c r="G88" s="98"/>
      <c r="H88" s="98"/>
      <c r="I88" s="99"/>
      <c r="J88" s="100"/>
      <c r="K88" s="314">
        <v>0.05</v>
      </c>
      <c r="L88" s="857">
        <f>N81*K88</f>
        <v>784.08536681048872</v>
      </c>
      <c r="M88" s="858"/>
      <c r="N88" s="57"/>
    </row>
    <row r="89" spans="1:14" ht="15" thickBot="1">
      <c r="B89" s="821" t="s">
        <v>1037</v>
      </c>
      <c r="C89" s="822"/>
      <c r="D89" s="822"/>
      <c r="E89" s="822"/>
      <c r="F89" s="822"/>
      <c r="G89" s="822"/>
      <c r="H89" s="822"/>
      <c r="I89" s="822"/>
      <c r="J89" s="822"/>
      <c r="K89" s="822"/>
      <c r="L89" s="822"/>
      <c r="M89" s="823"/>
      <c r="N89" s="58">
        <f>L86+L87+L88</f>
        <v>4704.5122008629323</v>
      </c>
    </row>
    <row r="90" spans="1:14" ht="15" thickBot="1">
      <c r="B90" s="39"/>
      <c r="C90" s="40"/>
      <c r="D90" s="40"/>
      <c r="E90" s="40"/>
      <c r="F90" s="40"/>
      <c r="G90" s="40"/>
      <c r="H90" s="40"/>
      <c r="I90" s="40"/>
      <c r="J90" s="40"/>
      <c r="K90" s="40"/>
      <c r="L90" s="40"/>
      <c r="M90" s="40"/>
      <c r="N90" s="41"/>
    </row>
    <row r="91" spans="1:14" ht="15" thickBot="1">
      <c r="A91" t="s">
        <v>2122</v>
      </c>
      <c r="B91" s="821" t="s">
        <v>1059</v>
      </c>
      <c r="C91" s="822"/>
      <c r="D91" s="822"/>
      <c r="E91" s="822"/>
      <c r="F91" s="822"/>
      <c r="G91" s="822"/>
      <c r="H91" s="822"/>
      <c r="I91" s="822"/>
      <c r="J91" s="822"/>
      <c r="K91" s="822"/>
      <c r="L91" s="822"/>
      <c r="M91" s="823"/>
      <c r="N91" s="196">
        <f>N81+N89</f>
        <v>20386.219537072706</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59" t="s">
        <v>2324</v>
      </c>
      <c r="C108" s="860"/>
      <c r="D108" s="860"/>
      <c r="E108" s="860"/>
      <c r="F108" s="860"/>
      <c r="G108" s="860"/>
      <c r="H108" s="860"/>
      <c r="I108" s="860"/>
      <c r="J108" s="860"/>
      <c r="K108" s="860"/>
      <c r="L108" s="860"/>
      <c r="M108" s="860"/>
      <c r="N108" s="861"/>
    </row>
    <row r="109" spans="2:14" ht="15" customHeight="1">
      <c r="B109" s="859"/>
      <c r="C109" s="860"/>
      <c r="D109" s="860"/>
      <c r="E109" s="860"/>
      <c r="F109" s="860"/>
      <c r="G109" s="860"/>
      <c r="H109" s="860"/>
      <c r="I109" s="860"/>
      <c r="J109" s="860"/>
      <c r="K109" s="860"/>
      <c r="L109" s="860"/>
      <c r="M109" s="860"/>
      <c r="N109" s="861"/>
    </row>
    <row r="110" spans="2:14" ht="32.25" customHeight="1">
      <c r="B110" s="862" t="s">
        <v>2325</v>
      </c>
      <c r="C110" s="863"/>
      <c r="D110" s="863"/>
      <c r="E110" s="863"/>
      <c r="F110" s="863"/>
      <c r="G110" s="863"/>
      <c r="H110" s="863"/>
      <c r="I110" s="863"/>
      <c r="J110" s="863"/>
      <c r="K110" s="863"/>
      <c r="L110" s="863"/>
      <c r="M110" s="863"/>
      <c r="N110" s="864"/>
    </row>
    <row r="111" spans="2:14">
      <c r="B111" s="862"/>
      <c r="C111" s="863"/>
      <c r="D111" s="863"/>
      <c r="E111" s="863"/>
      <c r="F111" s="863"/>
      <c r="G111" s="863"/>
      <c r="H111" s="863"/>
      <c r="I111" s="863"/>
      <c r="J111" s="863"/>
      <c r="K111" s="863"/>
      <c r="L111" s="863"/>
      <c r="M111" s="863"/>
      <c r="N111" s="864"/>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798"/>
      <c r="K121" s="798"/>
      <c r="L121" s="798"/>
      <c r="M121" s="798"/>
      <c r="N121" s="799"/>
    </row>
    <row r="122" spans="2:14" ht="15" thickBot="1">
      <c r="B122" s="270" t="s">
        <v>2327</v>
      </c>
      <c r="C122" s="402"/>
      <c r="D122" s="402"/>
      <c r="E122" s="63"/>
      <c r="F122" s="63"/>
      <c r="G122" s="63"/>
      <c r="H122" s="63"/>
      <c r="I122" s="63"/>
      <c r="J122" s="800"/>
      <c r="K122" s="800"/>
      <c r="L122" s="800"/>
      <c r="M122" s="800"/>
      <c r="N122" s="801"/>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312</v>
      </c>
      <c r="B36" s="834" t="str">
        <f>VLOOKUP(A36,EQUIPOS!A6:D154,3,FALSE)</f>
        <v>Retroexcavadora sobre oruga, potencia 138 HP, balde de 1,5 m3.</v>
      </c>
      <c r="C36" s="835"/>
      <c r="D36" s="835"/>
      <c r="E36" s="835"/>
      <c r="F36" s="835"/>
      <c r="G36" s="835"/>
      <c r="H36" s="836"/>
      <c r="I36" s="276"/>
      <c r="J36" s="277"/>
      <c r="K36" s="278">
        <f>VLOOKUP(A36,EQUIPOS!A6:D163,4,FALSE)</f>
        <v>140000</v>
      </c>
      <c r="L36" s="279"/>
      <c r="M36" s="280">
        <v>66</v>
      </c>
      <c r="N36" s="281">
        <f>K36/M36</f>
        <v>2121.212121212121</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0.967181916782197</v>
      </c>
    </row>
    <row r="43" spans="1:14" ht="15" thickBot="1">
      <c r="B43" s="821" t="s">
        <v>1037</v>
      </c>
      <c r="C43" s="822"/>
      <c r="D43" s="822"/>
      <c r="E43" s="822"/>
      <c r="F43" s="822"/>
      <c r="G43" s="822"/>
      <c r="H43" s="822"/>
      <c r="I43" s="822"/>
      <c r="J43" s="822"/>
      <c r="K43" s="822"/>
      <c r="L43" s="822"/>
      <c r="M43" s="823"/>
      <c r="N43" s="403">
        <f>SUM(N36:N42)</f>
        <v>2122.179303128903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96.718191678219696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2218.8974948071227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443.77949896142457</v>
      </c>
      <c r="M83" s="856"/>
      <c r="N83" s="57"/>
    </row>
    <row r="84" spans="1:14">
      <c r="B84" s="95" t="s">
        <v>1057</v>
      </c>
      <c r="C84" s="96"/>
      <c r="D84" s="96"/>
      <c r="E84" s="96"/>
      <c r="F84" s="96"/>
      <c r="G84" s="96"/>
      <c r="H84" s="96"/>
      <c r="I84" s="93"/>
      <c r="J84" s="94"/>
      <c r="K84" s="313">
        <v>0.05</v>
      </c>
      <c r="L84" s="855">
        <f>N78*K84</f>
        <v>110.94487474035614</v>
      </c>
      <c r="M84" s="856"/>
      <c r="N84" s="57"/>
    </row>
    <row r="85" spans="1:14" ht="15" thickBot="1">
      <c r="B85" s="97" t="s">
        <v>1058</v>
      </c>
      <c r="C85" s="98"/>
      <c r="D85" s="98"/>
      <c r="E85" s="98"/>
      <c r="F85" s="98"/>
      <c r="G85" s="98"/>
      <c r="H85" s="98"/>
      <c r="I85" s="99"/>
      <c r="J85" s="100"/>
      <c r="K85" s="314">
        <v>0.05</v>
      </c>
      <c r="L85" s="857">
        <f>N78*K85</f>
        <v>110.94487474035614</v>
      </c>
      <c r="M85" s="858"/>
      <c r="N85" s="57"/>
    </row>
    <row r="86" spans="1:14" ht="15" thickBot="1">
      <c r="B86" s="821" t="s">
        <v>1037</v>
      </c>
      <c r="C86" s="822"/>
      <c r="D86" s="822"/>
      <c r="E86" s="822"/>
      <c r="F86" s="822"/>
      <c r="G86" s="822"/>
      <c r="H86" s="822"/>
      <c r="I86" s="822"/>
      <c r="J86" s="822"/>
      <c r="K86" s="822"/>
      <c r="L86" s="822"/>
      <c r="M86" s="823"/>
      <c r="N86" s="58">
        <f>L83+L84+L85</f>
        <v>665.66924844213679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2884.5667432492596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148</v>
      </c>
      <c r="B36" s="834" t="str">
        <f>VLOOKUP(A36,EQUIPOS!A6:D154,3,FALSE)</f>
        <v>Cargador : Potencia en el volante 110 hp, Clasificación de RPM del motor 2300.</v>
      </c>
      <c r="C36" s="835"/>
      <c r="D36" s="835"/>
      <c r="E36" s="835"/>
      <c r="F36" s="835"/>
      <c r="G36" s="835"/>
      <c r="H36" s="836"/>
      <c r="I36" s="276"/>
      <c r="J36" s="277"/>
      <c r="K36" s="278">
        <f>VLOOKUP(A36,EQUIPOS!A6:D163,4,FALSE)</f>
        <v>148374</v>
      </c>
      <c r="L36" s="279"/>
      <c r="M36" s="280">
        <v>66</v>
      </c>
      <c r="N36" s="281">
        <f>K36/M36</f>
        <v>2248.090909090909</v>
      </c>
    </row>
    <row r="37" spans="1:14">
      <c r="A37" s="114" t="s">
        <v>129</v>
      </c>
      <c r="B37" s="834" t="str">
        <f>VLOOKUP(A37,EQUIPOS!A7:D154,3,FALSE)</f>
        <v xml:space="preserve">Buldozer, Potencia al volante de 140 HP, motor de 2200 RPM, longitud de hoja 4,80m. </v>
      </c>
      <c r="C37" s="835"/>
      <c r="D37" s="835"/>
      <c r="E37" s="835"/>
      <c r="F37" s="835"/>
      <c r="G37" s="835"/>
      <c r="H37" s="836"/>
      <c r="I37" s="276"/>
      <c r="J37" s="277"/>
      <c r="K37" s="278">
        <f>VLOOKUP(A37,EQUIPOS!A7:D164,4,FALSE)</f>
        <v>168333</v>
      </c>
      <c r="L37" s="279"/>
      <c r="M37" s="280">
        <v>100</v>
      </c>
      <c r="N37" s="281">
        <f>K37/M37</f>
        <v>1683.33</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1.934363833564394</v>
      </c>
    </row>
    <row r="43" spans="1:14" ht="15" thickBot="1">
      <c r="B43" s="821" t="s">
        <v>1037</v>
      </c>
      <c r="C43" s="822"/>
      <c r="D43" s="822"/>
      <c r="E43" s="822"/>
      <c r="F43" s="822"/>
      <c r="G43" s="822"/>
      <c r="H43" s="822"/>
      <c r="I43" s="822"/>
      <c r="J43" s="822"/>
      <c r="K43" s="822"/>
      <c r="L43" s="822"/>
      <c r="M43" s="823"/>
      <c r="N43" s="403">
        <f>SUM(N36:N42)</f>
        <v>3933.3552729244734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3601</v>
      </c>
      <c r="N48" s="281">
        <f>K48*M48</f>
        <v>3601</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3601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193.43638335643939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7727.7916562809123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1545.5583312561826</v>
      </c>
      <c r="M83" s="856"/>
      <c r="N83" s="57"/>
    </row>
    <row r="84" spans="1:14">
      <c r="B84" s="95" t="s">
        <v>1057</v>
      </c>
      <c r="C84" s="96"/>
      <c r="D84" s="96"/>
      <c r="E84" s="96"/>
      <c r="F84" s="96"/>
      <c r="G84" s="96"/>
      <c r="H84" s="96"/>
      <c r="I84" s="93"/>
      <c r="J84" s="94"/>
      <c r="K84" s="313">
        <v>0.05</v>
      </c>
      <c r="L84" s="855">
        <f>N78*K84</f>
        <v>386.38958281404564</v>
      </c>
      <c r="M84" s="856"/>
      <c r="N84" s="57"/>
    </row>
    <row r="85" spans="1:14" ht="15" thickBot="1">
      <c r="B85" s="97" t="s">
        <v>1058</v>
      </c>
      <c r="C85" s="98"/>
      <c r="D85" s="98"/>
      <c r="E85" s="98"/>
      <c r="F85" s="98"/>
      <c r="G85" s="98"/>
      <c r="H85" s="98"/>
      <c r="I85" s="99"/>
      <c r="J85" s="100"/>
      <c r="K85" s="314">
        <v>0.05</v>
      </c>
      <c r="L85" s="857">
        <f>N78*K85</f>
        <v>386.38958281404564</v>
      </c>
      <c r="M85" s="858"/>
      <c r="N85" s="57"/>
    </row>
    <row r="86" spans="1:14" ht="15" thickBot="1">
      <c r="B86" s="821" t="s">
        <v>1037</v>
      </c>
      <c r="C86" s="822"/>
      <c r="D86" s="822"/>
      <c r="E86" s="822"/>
      <c r="F86" s="822"/>
      <c r="G86" s="822"/>
      <c r="H86" s="822"/>
      <c r="I86" s="822"/>
      <c r="J86" s="822"/>
      <c r="K86" s="822"/>
      <c r="L86" s="822"/>
      <c r="M86" s="823"/>
      <c r="N86" s="58">
        <f>L83+L84+L85</f>
        <v>2318.3374968842741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10046.129153165186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129</v>
      </c>
      <c r="B36" s="834" t="str">
        <f>VLOOKUP(A36,EQUIPOS!A6:D154,3,FALSE)</f>
        <v xml:space="preserve">Buldozer, Potencia al volante de 140 HP, motor de 2200 RPM, longitud de hoja 4,80m. </v>
      </c>
      <c r="C36" s="835"/>
      <c r="D36" s="835"/>
      <c r="E36" s="835"/>
      <c r="F36" s="835"/>
      <c r="G36" s="835"/>
      <c r="H36" s="836"/>
      <c r="I36" s="276"/>
      <c r="J36" s="277"/>
      <c r="K36" s="278">
        <f>VLOOKUP(A36,EQUIPOS!A6:D163,4,FALSE)</f>
        <v>168333</v>
      </c>
      <c r="L36" s="473"/>
      <c r="M36" s="292">
        <v>50</v>
      </c>
      <c r="N36" s="281">
        <f>K36/M36</f>
        <v>3366.66</v>
      </c>
    </row>
    <row r="37" spans="1:14">
      <c r="A37" s="114" t="s">
        <v>152</v>
      </c>
      <c r="B37" s="834" t="str">
        <f>VLOOKUP(A37,EQUIPOS!A7:D154,3,FALSE)</f>
        <v xml:space="preserve">Carrotanque de agua(1000 Galones) </v>
      </c>
      <c r="C37" s="835"/>
      <c r="D37" s="835"/>
      <c r="E37" s="835"/>
      <c r="F37" s="835"/>
      <c r="G37" s="835"/>
      <c r="H37" s="836"/>
      <c r="I37" s="276"/>
      <c r="J37" s="277"/>
      <c r="K37" s="278">
        <f>VLOOKUP(A37,EQUIPOS!A7:D164,4,FALSE)</f>
        <v>79854</v>
      </c>
      <c r="L37" s="473"/>
      <c r="M37" s="292">
        <v>50</v>
      </c>
      <c r="N37" s="281">
        <f>K37/M37</f>
        <v>1597.08</v>
      </c>
    </row>
    <row r="38" spans="1:14">
      <c r="A38" s="214" t="s">
        <v>269</v>
      </c>
      <c r="B38" s="834" t="str">
        <f>VLOOKUP(A38,EQUIPOS!A8:D154,3,FALSE)</f>
        <v>Motoniveladora  potencia 215 HP, ancho de cuchilla 4,27 m, peso 18 ton.</v>
      </c>
      <c r="C38" s="835"/>
      <c r="D38" s="835"/>
      <c r="E38" s="835"/>
      <c r="F38" s="835"/>
      <c r="G38" s="835"/>
      <c r="H38" s="836"/>
      <c r="I38" s="276"/>
      <c r="J38" s="277"/>
      <c r="K38" s="278">
        <f>VLOOKUP(A38,EQUIPOS!A8:D165,4,FALSE)</f>
        <v>160201</v>
      </c>
      <c r="L38" s="473"/>
      <c r="M38" s="292">
        <v>50</v>
      </c>
      <c r="N38" s="281">
        <f>K38/M38</f>
        <v>3204.02</v>
      </c>
    </row>
    <row r="39" spans="1:14">
      <c r="A39" s="214" t="s">
        <v>365</v>
      </c>
      <c r="B39" s="834" t="str">
        <f>VLOOKUP(A39,EQUIPOS!A9:D154,3,FALSE)</f>
        <v xml:space="preserve">Vibrocompatador, potencia 153 HP, peso 10 Ton. </v>
      </c>
      <c r="C39" s="835"/>
      <c r="D39" s="835"/>
      <c r="E39" s="835"/>
      <c r="F39" s="835"/>
      <c r="G39" s="835"/>
      <c r="H39" s="836"/>
      <c r="I39" s="837"/>
      <c r="J39" s="818"/>
      <c r="K39" s="278">
        <f>VLOOKUP(A39,EQUIPOS!A9:D166,4,FALSE)</f>
        <v>90000</v>
      </c>
      <c r="L39" s="949">
        <v>50</v>
      </c>
      <c r="M39" s="950"/>
      <c r="N39" s="281">
        <f>K39/L39</f>
        <v>1800</v>
      </c>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9967.76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383.00403904575001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10350.764039045751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2070.1528078091501</v>
      </c>
      <c r="M83" s="856"/>
      <c r="N83" s="57"/>
    </row>
    <row r="84" spans="1:14">
      <c r="B84" s="95" t="s">
        <v>1057</v>
      </c>
      <c r="C84" s="96"/>
      <c r="D84" s="96"/>
      <c r="E84" s="96"/>
      <c r="F84" s="96"/>
      <c r="G84" s="96"/>
      <c r="H84" s="96"/>
      <c r="I84" s="93"/>
      <c r="J84" s="94"/>
      <c r="K84" s="313">
        <v>0.05</v>
      </c>
      <c r="L84" s="855">
        <f>N78*K84</f>
        <v>517.53820195228752</v>
      </c>
      <c r="M84" s="856"/>
      <c r="N84" s="57"/>
    </row>
    <row r="85" spans="1:14" ht="15" thickBot="1">
      <c r="B85" s="97" t="s">
        <v>1058</v>
      </c>
      <c r="C85" s="98"/>
      <c r="D85" s="98"/>
      <c r="E85" s="98"/>
      <c r="F85" s="98"/>
      <c r="G85" s="98"/>
      <c r="H85" s="98"/>
      <c r="I85" s="99"/>
      <c r="J85" s="100"/>
      <c r="K85" s="314">
        <v>0.05</v>
      </c>
      <c r="L85" s="857">
        <f>N78*K85</f>
        <v>517.53820195228752</v>
      </c>
      <c r="M85" s="858"/>
      <c r="N85" s="57"/>
    </row>
    <row r="86" spans="1:14" ht="15" thickBot="1">
      <c r="B86" s="821" t="s">
        <v>1037</v>
      </c>
      <c r="C86" s="822"/>
      <c r="D86" s="822"/>
      <c r="E86" s="822"/>
      <c r="F86" s="822"/>
      <c r="G86" s="822"/>
      <c r="H86" s="822"/>
      <c r="I86" s="822"/>
      <c r="J86" s="822"/>
      <c r="K86" s="822"/>
      <c r="L86" s="822"/>
      <c r="M86" s="823"/>
      <c r="N86" s="58">
        <f>L83+L84+L85</f>
        <v>3105.2292117137254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13455.993250759477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129</v>
      </c>
      <c r="B36" s="834" t="str">
        <f>VLOOKUP(A36,EQUIPOS!A6:D154,3,FALSE)</f>
        <v xml:space="preserve">Buldozer, Potencia al volante de 140 HP, motor de 2200 RPM, longitud de hoja 4,80m. </v>
      </c>
      <c r="C36" s="835"/>
      <c r="D36" s="835"/>
      <c r="E36" s="835"/>
      <c r="F36" s="835"/>
      <c r="G36" s="835"/>
      <c r="H36" s="836"/>
      <c r="I36" s="276"/>
      <c r="J36" s="277"/>
      <c r="K36" s="278">
        <f>VLOOKUP(A36,EQUIPOS!A6:D163,4,FALSE)</f>
        <v>168333</v>
      </c>
      <c r="L36" s="279"/>
      <c r="M36" s="280">
        <v>40</v>
      </c>
      <c r="N36" s="281">
        <f>K36/M36</f>
        <v>4208.3249999999998</v>
      </c>
    </row>
    <row r="37" spans="1:14">
      <c r="A37" s="119" t="s">
        <v>365</v>
      </c>
      <c r="B37" s="834" t="str">
        <f>VLOOKUP(A37,EQUIPOS!A7:D154,3,FALSE)</f>
        <v xml:space="preserve">Vibrocompatador, potencia 153 HP, peso 10 Ton. </v>
      </c>
      <c r="C37" s="835"/>
      <c r="D37" s="835"/>
      <c r="E37" s="835"/>
      <c r="F37" s="835"/>
      <c r="G37" s="835"/>
      <c r="H37" s="836"/>
      <c r="I37" s="276"/>
      <c r="J37" s="277"/>
      <c r="K37" s="278">
        <f>VLOOKUP(A37,EQUIPOS!A7:D164,4,FALSE)</f>
        <v>90000</v>
      </c>
      <c r="L37" s="279"/>
      <c r="M37" s="280">
        <v>40</v>
      </c>
      <c r="N37" s="281">
        <f>K37/M37</f>
        <v>2250</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6458.3249999999998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478.75504880718745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6937.0800488071873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1387.4160097614376</v>
      </c>
      <c r="M83" s="856"/>
      <c r="N83" s="57"/>
    </row>
    <row r="84" spans="1:14">
      <c r="B84" s="95" t="s">
        <v>1057</v>
      </c>
      <c r="C84" s="96"/>
      <c r="D84" s="96"/>
      <c r="E84" s="96"/>
      <c r="F84" s="96"/>
      <c r="G84" s="96"/>
      <c r="H84" s="96"/>
      <c r="I84" s="93"/>
      <c r="J84" s="94"/>
      <c r="K84" s="313">
        <v>0.05</v>
      </c>
      <c r="L84" s="855">
        <f>N78*K84</f>
        <v>346.85400244035941</v>
      </c>
      <c r="M84" s="856"/>
      <c r="N84" s="57"/>
    </row>
    <row r="85" spans="1:14" ht="15" thickBot="1">
      <c r="B85" s="97" t="s">
        <v>1058</v>
      </c>
      <c r="C85" s="98"/>
      <c r="D85" s="98"/>
      <c r="E85" s="98"/>
      <c r="F85" s="98"/>
      <c r="G85" s="98"/>
      <c r="H85" s="98"/>
      <c r="I85" s="99"/>
      <c r="J85" s="100"/>
      <c r="K85" s="314">
        <v>0.05</v>
      </c>
      <c r="L85" s="857">
        <f>N78*K85</f>
        <v>346.85400244035941</v>
      </c>
      <c r="M85" s="858"/>
      <c r="N85" s="57"/>
    </row>
    <row r="86" spans="1:14" ht="15" thickBot="1">
      <c r="B86" s="821" t="s">
        <v>1037</v>
      </c>
      <c r="C86" s="822"/>
      <c r="D86" s="822"/>
      <c r="E86" s="822"/>
      <c r="F86" s="822"/>
      <c r="G86" s="822"/>
      <c r="H86" s="822"/>
      <c r="I86" s="822"/>
      <c r="J86" s="822"/>
      <c r="K86" s="822"/>
      <c r="L86" s="822"/>
      <c r="M86" s="823"/>
      <c r="N86" s="58">
        <f>L83+L84+L85</f>
        <v>2081.1240146421565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9018.2040634493442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129</v>
      </c>
      <c r="B36" s="834" t="str">
        <f>VLOOKUP(A36,EQUIPOS!A6:D154,3,FALSE)</f>
        <v xml:space="preserve">Buldozer, Potencia al volante de 140 HP, motor de 2200 RPM, longitud de hoja 4,80m. </v>
      </c>
      <c r="C36" s="835"/>
      <c r="D36" s="835"/>
      <c r="E36" s="835"/>
      <c r="F36" s="835"/>
      <c r="G36" s="835"/>
      <c r="H36" s="836"/>
      <c r="I36" s="276"/>
      <c r="J36" s="277"/>
      <c r="K36" s="278">
        <f>VLOOKUP(A36,EQUIPOS!A6:D163,4,FALSE)</f>
        <v>168333</v>
      </c>
      <c r="L36" s="279"/>
      <c r="M36" s="280">
        <v>40</v>
      </c>
      <c r="N36" s="281">
        <f>K36/M36</f>
        <v>4208.3249999999998</v>
      </c>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4208.3249999999998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478.75504880718745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4687.0800488071873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937.41600976143752</v>
      </c>
      <c r="M83" s="856"/>
      <c r="N83" s="57"/>
    </row>
    <row r="84" spans="1:14">
      <c r="B84" s="95" t="s">
        <v>1057</v>
      </c>
      <c r="C84" s="96"/>
      <c r="D84" s="96"/>
      <c r="E84" s="96"/>
      <c r="F84" s="96"/>
      <c r="G84" s="96"/>
      <c r="H84" s="96"/>
      <c r="I84" s="93"/>
      <c r="J84" s="94"/>
      <c r="K84" s="313">
        <v>0.05</v>
      </c>
      <c r="L84" s="855">
        <f>N78*K84</f>
        <v>234.35400244035938</v>
      </c>
      <c r="M84" s="856"/>
      <c r="N84" s="57"/>
    </row>
    <row r="85" spans="1:14" ht="15" thickBot="1">
      <c r="B85" s="97" t="s">
        <v>1058</v>
      </c>
      <c r="C85" s="98"/>
      <c r="D85" s="98"/>
      <c r="E85" s="98"/>
      <c r="F85" s="98"/>
      <c r="G85" s="98"/>
      <c r="H85" s="98"/>
      <c r="I85" s="99"/>
      <c r="J85" s="100"/>
      <c r="K85" s="314">
        <v>0.05</v>
      </c>
      <c r="L85" s="857">
        <f>N78*K85</f>
        <v>234.35400244035938</v>
      </c>
      <c r="M85" s="858"/>
      <c r="N85" s="57"/>
    </row>
    <row r="86" spans="1:14" ht="15" thickBot="1">
      <c r="B86" s="821" t="s">
        <v>1037</v>
      </c>
      <c r="C86" s="822"/>
      <c r="D86" s="822"/>
      <c r="E86" s="822"/>
      <c r="F86" s="822"/>
      <c r="G86" s="822"/>
      <c r="H86" s="822"/>
      <c r="I86" s="822"/>
      <c r="J86" s="822"/>
      <c r="K86" s="822"/>
      <c r="L86" s="822"/>
      <c r="M86" s="823"/>
      <c r="N86" s="58">
        <f>L83+L84+L85</f>
        <v>1406.1240146421562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6093.2040634493433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2.0426882082439999</v>
      </c>
    </row>
    <row r="43" spans="1:14" ht="15" thickBot="1">
      <c r="B43" s="821" t="s">
        <v>1037</v>
      </c>
      <c r="C43" s="822"/>
      <c r="D43" s="822"/>
      <c r="E43" s="822"/>
      <c r="F43" s="822"/>
      <c r="G43" s="822"/>
      <c r="H43" s="822"/>
      <c r="I43" s="822"/>
      <c r="J43" s="822"/>
      <c r="K43" s="822"/>
      <c r="L43" s="822"/>
      <c r="M43" s="823"/>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4768</v>
      </c>
      <c r="N48" s="281">
        <f>K48*M48</f>
        <v>6198.4000000000005</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6198.4000000000005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53"/>
      <c r="D59" s="53"/>
      <c r="E59" s="53"/>
      <c r="F59" s="53"/>
      <c r="G59" s="53"/>
      <c r="H59" s="297"/>
      <c r="I59" s="288"/>
      <c r="J59" s="288"/>
      <c r="K59" s="288"/>
      <c r="L59" s="825"/>
      <c r="M59" s="826"/>
      <c r="N59" s="300"/>
    </row>
    <row r="60" spans="1:14" ht="24.75" customHeight="1">
      <c r="B60" s="52"/>
      <c r="C60" s="326"/>
      <c r="D60" s="326"/>
      <c r="E60" s="326"/>
      <c r="F60" s="326"/>
      <c r="G60" s="326"/>
      <c r="H60" s="320"/>
      <c r="I60" s="408"/>
      <c r="J60" s="295"/>
      <c r="K60" s="288"/>
      <c r="L60" s="825"/>
      <c r="M60" s="826"/>
      <c r="N60" s="296"/>
    </row>
    <row r="61" spans="1:14">
      <c r="B61" s="52"/>
      <c r="C61" s="53"/>
      <c r="D61" s="53"/>
      <c r="E61" s="53"/>
      <c r="F61" s="53"/>
      <c r="G61" s="326"/>
      <c r="H61" s="320"/>
      <c r="I61" s="408"/>
      <c r="J61" s="295"/>
      <c r="K61" s="288"/>
      <c r="L61" s="825"/>
      <c r="M61" s="826"/>
      <c r="N61" s="300"/>
    </row>
    <row r="62" spans="1:14">
      <c r="B62" s="52"/>
      <c r="C62" s="53"/>
      <c r="D62" s="53"/>
      <c r="E62" s="53"/>
      <c r="F62" s="53"/>
      <c r="G62" s="53"/>
      <c r="H62" s="297"/>
      <c r="I62" s="288"/>
      <c r="J62" s="288"/>
      <c r="K62" s="288"/>
      <c r="L62" s="825"/>
      <c r="M62" s="826"/>
      <c r="N62" s="300"/>
    </row>
    <row r="63" spans="1:14">
      <c r="B63" s="52"/>
      <c r="C63" s="53"/>
      <c r="D63" s="53"/>
      <c r="E63" s="53"/>
      <c r="F63" s="53"/>
      <c r="G63" s="53"/>
      <c r="H63" s="297"/>
      <c r="I63" s="288"/>
      <c r="J63" s="288"/>
      <c r="K63" s="288"/>
      <c r="L63" s="825"/>
      <c r="M63" s="826"/>
      <c r="N63" s="300"/>
    </row>
    <row r="64" spans="1:14" ht="15" thickBot="1">
      <c r="B64" s="474"/>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6404.7115090326442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1280.942301806529</v>
      </c>
      <c r="M83" s="856"/>
      <c r="N83" s="57"/>
    </row>
    <row r="84" spans="1:14">
      <c r="B84" s="95" t="s">
        <v>1057</v>
      </c>
      <c r="C84" s="96"/>
      <c r="D84" s="96"/>
      <c r="E84" s="96"/>
      <c r="F84" s="96"/>
      <c r="G84" s="96"/>
      <c r="H84" s="96"/>
      <c r="I84" s="93"/>
      <c r="J84" s="94"/>
      <c r="K84" s="313">
        <v>0.05</v>
      </c>
      <c r="L84" s="855">
        <f>N78*K84</f>
        <v>320.23557545163226</v>
      </c>
      <c r="M84" s="856"/>
      <c r="N84" s="57"/>
    </row>
    <row r="85" spans="1:14" ht="15" thickBot="1">
      <c r="B85" s="97" t="s">
        <v>1058</v>
      </c>
      <c r="C85" s="98"/>
      <c r="D85" s="98"/>
      <c r="E85" s="98"/>
      <c r="F85" s="98"/>
      <c r="G85" s="98"/>
      <c r="H85" s="98"/>
      <c r="I85" s="99"/>
      <c r="J85" s="100"/>
      <c r="K85" s="314">
        <v>0.05</v>
      </c>
      <c r="L85" s="857">
        <f>N78*K85</f>
        <v>320.23557545163226</v>
      </c>
      <c r="M85" s="858"/>
      <c r="N85" s="57"/>
    </row>
    <row r="86" spans="1:14" ht="15" thickBot="1">
      <c r="B86" s="821" t="s">
        <v>1037</v>
      </c>
      <c r="C86" s="822"/>
      <c r="D86" s="822"/>
      <c r="E86" s="822"/>
      <c r="F86" s="822"/>
      <c r="G86" s="822"/>
      <c r="H86" s="822"/>
      <c r="I86" s="822"/>
      <c r="J86" s="822"/>
      <c r="K86" s="822"/>
      <c r="L86" s="822"/>
      <c r="M86" s="823"/>
      <c r="N86" s="58">
        <f>L83+L84+L85</f>
        <v>1921.4134527097935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8326.1249617424382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2.0426882082439999</v>
      </c>
    </row>
    <row r="43" spans="1:14" ht="15" thickBot="1">
      <c r="B43" s="821" t="s">
        <v>1037</v>
      </c>
      <c r="C43" s="822"/>
      <c r="D43" s="822"/>
      <c r="E43" s="822"/>
      <c r="F43" s="822"/>
      <c r="G43" s="822"/>
      <c r="H43" s="822"/>
      <c r="I43" s="822"/>
      <c r="J43" s="822"/>
      <c r="K43" s="822"/>
      <c r="L43" s="822"/>
      <c r="M43" s="823"/>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9870</v>
      </c>
      <c r="N48" s="281">
        <f>K48*M48</f>
        <v>11844</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11844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53"/>
      <c r="D59" s="53"/>
      <c r="E59" s="53"/>
      <c r="F59" s="53"/>
      <c r="G59" s="53"/>
      <c r="H59" s="297"/>
      <c r="I59" s="288"/>
      <c r="J59" s="288"/>
      <c r="K59" s="288"/>
      <c r="L59" s="825"/>
      <c r="M59" s="826"/>
      <c r="N59" s="300"/>
    </row>
    <row r="60" spans="1:14" ht="24.75" customHeight="1">
      <c r="B60" s="52"/>
      <c r="C60" s="326"/>
      <c r="D60" s="326"/>
      <c r="E60" s="326"/>
      <c r="F60" s="326"/>
      <c r="G60" s="326"/>
      <c r="H60" s="320"/>
      <c r="I60" s="408"/>
      <c r="J60" s="295"/>
      <c r="K60" s="288"/>
      <c r="L60" s="825"/>
      <c r="M60" s="826"/>
      <c r="N60" s="296"/>
    </row>
    <row r="61" spans="1:14">
      <c r="B61" s="52"/>
      <c r="C61" s="53"/>
      <c r="D61" s="53"/>
      <c r="E61" s="53"/>
      <c r="F61" s="53"/>
      <c r="G61" s="326"/>
      <c r="H61" s="320"/>
      <c r="I61" s="408"/>
      <c r="J61" s="295"/>
      <c r="K61" s="288"/>
      <c r="L61" s="825"/>
      <c r="M61" s="826"/>
      <c r="N61" s="300"/>
    </row>
    <row r="62" spans="1:14">
      <c r="B62" s="52"/>
      <c r="C62" s="53"/>
      <c r="D62" s="53"/>
      <c r="E62" s="53"/>
      <c r="F62" s="53"/>
      <c r="G62" s="53"/>
      <c r="H62" s="297"/>
      <c r="I62" s="288"/>
      <c r="J62" s="288"/>
      <c r="K62" s="288"/>
      <c r="L62" s="825"/>
      <c r="M62" s="826"/>
      <c r="N62" s="300"/>
    </row>
    <row r="63" spans="1:14">
      <c r="B63" s="52"/>
      <c r="C63" s="53"/>
      <c r="D63" s="53"/>
      <c r="E63" s="53"/>
      <c r="F63" s="53"/>
      <c r="G63" s="53"/>
      <c r="H63" s="297"/>
      <c r="I63" s="288"/>
      <c r="J63" s="288"/>
      <c r="K63" s="288"/>
      <c r="L63" s="825"/>
      <c r="M63" s="826"/>
      <c r="N63" s="300"/>
    </row>
    <row r="64" spans="1:14" ht="15" thickBot="1">
      <c r="B64" s="474"/>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12050.311509032645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2410.0623018065289</v>
      </c>
      <c r="M83" s="856"/>
      <c r="N83" s="57"/>
    </row>
    <row r="84" spans="1:14">
      <c r="B84" s="95" t="s">
        <v>1057</v>
      </c>
      <c r="C84" s="96"/>
      <c r="D84" s="96"/>
      <c r="E84" s="96"/>
      <c r="F84" s="96"/>
      <c r="G84" s="96"/>
      <c r="H84" s="96"/>
      <c r="I84" s="93"/>
      <c r="J84" s="94"/>
      <c r="K84" s="313">
        <v>0.05</v>
      </c>
      <c r="L84" s="855">
        <f>N78*K84</f>
        <v>602.51557545163223</v>
      </c>
      <c r="M84" s="856"/>
      <c r="N84" s="57"/>
    </row>
    <row r="85" spans="1:14" ht="15" thickBot="1">
      <c r="B85" s="97" t="s">
        <v>1058</v>
      </c>
      <c r="C85" s="98"/>
      <c r="D85" s="98"/>
      <c r="E85" s="98"/>
      <c r="F85" s="98"/>
      <c r="G85" s="98"/>
      <c r="H85" s="98"/>
      <c r="I85" s="99"/>
      <c r="J85" s="100"/>
      <c r="K85" s="314">
        <v>0.05</v>
      </c>
      <c r="L85" s="857">
        <f>N78*K85</f>
        <v>602.51557545163223</v>
      </c>
      <c r="M85" s="858"/>
      <c r="N85" s="57"/>
    </row>
    <row r="86" spans="1:14" ht="15" thickBot="1">
      <c r="B86" s="821" t="s">
        <v>1037</v>
      </c>
      <c r="C86" s="822"/>
      <c r="D86" s="822"/>
      <c r="E86" s="822"/>
      <c r="F86" s="822"/>
      <c r="G86" s="822"/>
      <c r="H86" s="822"/>
      <c r="I86" s="822"/>
      <c r="J86" s="822"/>
      <c r="K86" s="822"/>
      <c r="L86" s="822"/>
      <c r="M86" s="823"/>
      <c r="N86" s="58">
        <f>L83+L84+L85</f>
        <v>3615.0934527097934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15665.404961742439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129</v>
      </c>
      <c r="B36" s="834" t="str">
        <f>VLOOKUP(A36,EQUIPOS!A6:D186,3,FALSE)</f>
        <v xml:space="preserve">Buldozer, Potencia al volante de 140 HP, motor de 2200 RPM, longitud de hoja 4,80m. </v>
      </c>
      <c r="C36" s="835"/>
      <c r="D36" s="835"/>
      <c r="E36" s="835"/>
      <c r="F36" s="835"/>
      <c r="G36" s="835"/>
      <c r="H36" s="836"/>
      <c r="I36" s="276"/>
      <c r="J36" s="277"/>
      <c r="K36" s="278">
        <f>VLOOKUP(A36,EQUIPOS!A6:D186,4,FALSE)</f>
        <v>168333</v>
      </c>
      <c r="L36" s="279"/>
      <c r="M36" s="280">
        <v>45</v>
      </c>
      <c r="N36" s="281">
        <f>K36/M36</f>
        <v>3740.7333333333331</v>
      </c>
    </row>
    <row r="37" spans="1:14">
      <c r="A37" s="119" t="s">
        <v>152</v>
      </c>
      <c r="B37" s="834" t="str">
        <f>VLOOKUP(A37,EQUIPOS!A7:D187,3,FALSE)</f>
        <v xml:space="preserve">Carrotanque de agua(1000 Galones) </v>
      </c>
      <c r="C37" s="835"/>
      <c r="D37" s="835"/>
      <c r="E37" s="835"/>
      <c r="F37" s="835"/>
      <c r="G37" s="835"/>
      <c r="H37" s="836"/>
      <c r="I37" s="276"/>
      <c r="J37" s="277"/>
      <c r="K37" s="278">
        <f>VLOOKUP(A37,EQUIPOS!A7:D187,4,FALSE)</f>
        <v>79854</v>
      </c>
      <c r="L37" s="279"/>
      <c r="M37" s="280">
        <v>45</v>
      </c>
      <c r="N37" s="281">
        <f>K37/M37</f>
        <v>1774.5333333333333</v>
      </c>
    </row>
    <row r="38" spans="1:14">
      <c r="A38" t="s">
        <v>269</v>
      </c>
      <c r="B38" s="834" t="str">
        <f>VLOOKUP(A38,EQUIPOS!A8:D188,3,FALSE)</f>
        <v>Motoniveladora  potencia 215 HP, ancho de cuchilla 4,27 m, peso 18 ton.</v>
      </c>
      <c r="C38" s="835"/>
      <c r="D38" s="835"/>
      <c r="E38" s="835"/>
      <c r="F38" s="835"/>
      <c r="G38" s="835"/>
      <c r="H38" s="836"/>
      <c r="I38" s="276"/>
      <c r="J38" s="277"/>
      <c r="K38" s="278">
        <f>VLOOKUP(A38,EQUIPOS!A8:D188,4,FALSE)</f>
        <v>160201</v>
      </c>
      <c r="L38" s="279"/>
      <c r="M38" s="280">
        <v>45</v>
      </c>
      <c r="N38" s="281">
        <f>K38/M38</f>
        <v>3560.0222222222224</v>
      </c>
    </row>
    <row r="39" spans="1:14">
      <c r="A39" t="s">
        <v>365</v>
      </c>
      <c r="B39" s="834" t="str">
        <f>VLOOKUP(A39,EQUIPOS!A9:D189,3,FALSE)</f>
        <v xml:space="preserve">Vibrocompatador, potencia 153 HP, peso 10 Ton. </v>
      </c>
      <c r="C39" s="835"/>
      <c r="D39" s="835"/>
      <c r="E39" s="835"/>
      <c r="F39" s="835"/>
      <c r="G39" s="835"/>
      <c r="H39" s="836"/>
      <c r="I39" s="837"/>
      <c r="J39" s="818"/>
      <c r="K39" s="278">
        <f>VLOOKUP(A39,EQUIPOS!A9:D189,4,FALSE)</f>
        <v>90000</v>
      </c>
      <c r="L39" s="838">
        <v>45</v>
      </c>
      <c r="M39" s="839"/>
      <c r="N39" s="281">
        <f>K39/L39</f>
        <v>2000</v>
      </c>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11.348267823577778</v>
      </c>
    </row>
    <row r="43" spans="1:14" ht="15" thickBot="1">
      <c r="B43" s="821" t="s">
        <v>1037</v>
      </c>
      <c r="C43" s="822"/>
      <c r="D43" s="822"/>
      <c r="E43" s="822"/>
      <c r="F43" s="822"/>
      <c r="G43" s="822"/>
      <c r="H43" s="822"/>
      <c r="I43" s="822"/>
      <c r="J43" s="822"/>
      <c r="K43" s="822"/>
      <c r="L43" s="822"/>
      <c r="M43" s="823"/>
      <c r="N43" s="403">
        <f>SUM(N36:N42)</f>
        <v>11086.637156712466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25661</v>
      </c>
      <c r="N48" s="281">
        <f>K48*M48</f>
        <v>32076.25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32076.25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825">
        <f>VLOOKUP(A59,TRANSPORTE!A5:D123,4,FALSE)</f>
        <v>1343</v>
      </c>
      <c r="M59" s="826"/>
      <c r="N59" s="300">
        <f>K59*L59</f>
        <v>1678.75</v>
      </c>
    </row>
    <row r="60" spans="1:14" ht="24.75" customHeight="1">
      <c r="B60" s="52"/>
      <c r="C60" s="326"/>
      <c r="D60" s="326"/>
      <c r="E60" s="326"/>
      <c r="F60" s="326"/>
      <c r="G60" s="326"/>
      <c r="H60" s="320"/>
      <c r="I60" s="408"/>
      <c r="J60" s="295"/>
      <c r="K60" s="288"/>
      <c r="L60" s="825"/>
      <c r="M60" s="826"/>
      <c r="N60" s="296"/>
    </row>
    <row r="61" spans="1:14">
      <c r="B61" s="52"/>
      <c r="C61" s="53"/>
      <c r="D61" s="53"/>
      <c r="E61" s="53"/>
      <c r="F61" s="53"/>
      <c r="G61" s="326"/>
      <c r="H61" s="320"/>
      <c r="I61" s="408"/>
      <c r="J61" s="295"/>
      <c r="K61" s="288"/>
      <c r="L61" s="825"/>
      <c r="M61" s="826"/>
      <c r="N61" s="300"/>
    </row>
    <row r="62" spans="1:14">
      <c r="B62" s="52"/>
      <c r="C62" s="53"/>
      <c r="D62" s="53"/>
      <c r="E62" s="53"/>
      <c r="F62" s="53"/>
      <c r="G62" s="53"/>
      <c r="H62" s="297"/>
      <c r="I62" s="288"/>
      <c r="J62" s="288"/>
      <c r="K62" s="288"/>
      <c r="L62" s="825"/>
      <c r="M62" s="826"/>
      <c r="N62" s="300"/>
    </row>
    <row r="63" spans="1:14">
      <c r="B63" s="52"/>
      <c r="C63" s="53"/>
      <c r="D63" s="53"/>
      <c r="E63" s="53"/>
      <c r="F63" s="53"/>
      <c r="G63" s="53"/>
      <c r="H63" s="297"/>
      <c r="I63" s="288"/>
      <c r="J63" s="288"/>
      <c r="K63" s="288"/>
      <c r="L63" s="825"/>
      <c r="M63" s="826"/>
      <c r="N63" s="300"/>
    </row>
    <row r="64" spans="1:14" ht="15" thickBot="1">
      <c r="B64" s="474"/>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SUM(N59:N64)</f>
        <v>1678.75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45409.050547891355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9081.8101095782713</v>
      </c>
      <c r="M83" s="856"/>
      <c r="N83" s="57"/>
    </row>
    <row r="84" spans="1:14">
      <c r="B84" s="95" t="s">
        <v>1057</v>
      </c>
      <c r="C84" s="96"/>
      <c r="D84" s="96"/>
      <c r="E84" s="96"/>
      <c r="F84" s="96"/>
      <c r="G84" s="96"/>
      <c r="H84" s="96"/>
      <c r="I84" s="93"/>
      <c r="J84" s="94"/>
      <c r="K84" s="313">
        <v>0.05</v>
      </c>
      <c r="L84" s="855">
        <f>N78*K84</f>
        <v>2270.4525273945678</v>
      </c>
      <c r="M84" s="856"/>
      <c r="N84" s="57"/>
    </row>
    <row r="85" spans="1:14" ht="15" thickBot="1">
      <c r="B85" s="97" t="s">
        <v>1058</v>
      </c>
      <c r="C85" s="98"/>
      <c r="D85" s="98"/>
      <c r="E85" s="98"/>
      <c r="F85" s="98"/>
      <c r="G85" s="98"/>
      <c r="H85" s="98"/>
      <c r="I85" s="99"/>
      <c r="J85" s="100"/>
      <c r="K85" s="314">
        <v>0.05</v>
      </c>
      <c r="L85" s="857">
        <f>N78*K85</f>
        <v>2270.4525273945678</v>
      </c>
      <c r="M85" s="858"/>
      <c r="N85" s="57"/>
    </row>
    <row r="86" spans="1:14" ht="15" thickBot="1">
      <c r="B86" s="821" t="s">
        <v>1037</v>
      </c>
      <c r="C86" s="822"/>
      <c r="D86" s="822"/>
      <c r="E86" s="822"/>
      <c r="F86" s="822"/>
      <c r="G86" s="822"/>
      <c r="H86" s="822"/>
      <c r="I86" s="822"/>
      <c r="J86" s="822"/>
      <c r="K86" s="822"/>
      <c r="L86" s="822"/>
      <c r="M86" s="823"/>
      <c r="N86" s="58">
        <f>L83+L84+L85</f>
        <v>13622.715164367406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ROUND((N78+N86),0)</f>
        <v>59032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129</v>
      </c>
      <c r="B36" s="834" t="str">
        <f>VLOOKUP(A36,EQUIPOS!A6:D186,3,FALSE)</f>
        <v xml:space="preserve">Buldozer, Potencia al volante de 140 HP, motor de 2200 RPM, longitud de hoja 4,80m. </v>
      </c>
      <c r="C36" s="835"/>
      <c r="D36" s="835"/>
      <c r="E36" s="835"/>
      <c r="F36" s="835"/>
      <c r="G36" s="835"/>
      <c r="H36" s="836"/>
      <c r="I36" s="276"/>
      <c r="J36" s="277"/>
      <c r="K36" s="278">
        <f>VLOOKUP(A36,EQUIPOS!A6:D186,4,FALSE)</f>
        <v>168333</v>
      </c>
      <c r="L36" s="279"/>
      <c r="M36" s="280">
        <v>45</v>
      </c>
      <c r="N36" s="281">
        <f>K36/M36</f>
        <v>3740.7333333333331</v>
      </c>
    </row>
    <row r="37" spans="1:14">
      <c r="A37" s="119" t="s">
        <v>152</v>
      </c>
      <c r="B37" s="834" t="str">
        <f>VLOOKUP(A37,EQUIPOS!A7:D187,3,FALSE)</f>
        <v xml:space="preserve">Carrotanque de agua(1000 Galones) </v>
      </c>
      <c r="C37" s="835"/>
      <c r="D37" s="835"/>
      <c r="E37" s="835"/>
      <c r="F37" s="835"/>
      <c r="G37" s="835"/>
      <c r="H37" s="836"/>
      <c r="I37" s="276"/>
      <c r="J37" s="277"/>
      <c r="K37" s="278">
        <f>VLOOKUP(A37,EQUIPOS!A7:D187,4,FALSE)</f>
        <v>79854</v>
      </c>
      <c r="L37" s="279"/>
      <c r="M37" s="280">
        <v>45</v>
      </c>
      <c r="N37" s="281">
        <f>K37/M37</f>
        <v>1774.5333333333333</v>
      </c>
    </row>
    <row r="38" spans="1:14">
      <c r="A38" t="s">
        <v>269</v>
      </c>
      <c r="B38" s="834" t="str">
        <f>VLOOKUP(A38,EQUIPOS!A8:D188,3,FALSE)</f>
        <v>Motoniveladora  potencia 215 HP, ancho de cuchilla 4,27 m, peso 18 ton.</v>
      </c>
      <c r="C38" s="835"/>
      <c r="D38" s="835"/>
      <c r="E38" s="835"/>
      <c r="F38" s="835"/>
      <c r="G38" s="835"/>
      <c r="H38" s="836"/>
      <c r="I38" s="276"/>
      <c r="J38" s="277"/>
      <c r="K38" s="278">
        <f>VLOOKUP(A38,EQUIPOS!A8:D188,4,FALSE)</f>
        <v>160201</v>
      </c>
      <c r="L38" s="279"/>
      <c r="M38" s="280">
        <v>45</v>
      </c>
      <c r="N38" s="281">
        <f>K38/M38</f>
        <v>3560.0222222222224</v>
      </c>
    </row>
    <row r="39" spans="1:14">
      <c r="A39" t="s">
        <v>365</v>
      </c>
      <c r="B39" s="834" t="str">
        <f>VLOOKUP(A39,EQUIPOS!A9:D189,3,FALSE)</f>
        <v xml:space="preserve">Vibrocompatador, potencia 153 HP, peso 10 Ton. </v>
      </c>
      <c r="C39" s="835"/>
      <c r="D39" s="835"/>
      <c r="E39" s="835"/>
      <c r="F39" s="835"/>
      <c r="G39" s="835"/>
      <c r="H39" s="836"/>
      <c r="I39" s="837"/>
      <c r="J39" s="818"/>
      <c r="K39" s="278">
        <f>VLOOKUP(A39,EQUIPOS!A9:D189,4,FALSE)</f>
        <v>90000</v>
      </c>
      <c r="L39" s="838">
        <v>45</v>
      </c>
      <c r="M39" s="839"/>
      <c r="N39" s="281">
        <f>K39/L39</f>
        <v>2000</v>
      </c>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11.348267823577778</v>
      </c>
    </row>
    <row r="43" spans="1:14" ht="15" thickBot="1">
      <c r="B43" s="821" t="s">
        <v>1037</v>
      </c>
      <c r="C43" s="822"/>
      <c r="D43" s="822"/>
      <c r="E43" s="822"/>
      <c r="F43" s="822"/>
      <c r="G43" s="822"/>
      <c r="H43" s="822"/>
      <c r="I43" s="822"/>
      <c r="J43" s="822"/>
      <c r="K43" s="822"/>
      <c r="L43" s="822"/>
      <c r="M43" s="823"/>
      <c r="N43" s="403">
        <f>SUM(N36:N42)</f>
        <v>11086.637156712466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24990</v>
      </c>
      <c r="N48" s="281">
        <f>K48*M48</f>
        <v>31237.5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31237.5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25">
        <f>VLOOKUP(A59,TRANSPORTE!A5:D123,4,FALSE)</f>
        <v>1343</v>
      </c>
      <c r="M59" s="826"/>
      <c r="N59" s="300">
        <f>K59*L59</f>
        <v>1678.75</v>
      </c>
    </row>
    <row r="60" spans="1:14" ht="24.75" customHeight="1">
      <c r="B60" s="52"/>
      <c r="C60" s="326"/>
      <c r="D60" s="326"/>
      <c r="E60" s="326"/>
      <c r="F60" s="326"/>
      <c r="G60" s="326"/>
      <c r="H60" s="320"/>
      <c r="I60" s="408"/>
      <c r="J60" s="295"/>
      <c r="K60" s="288"/>
      <c r="L60" s="825"/>
      <c r="M60" s="826"/>
      <c r="N60" s="296"/>
    </row>
    <row r="61" spans="1:14">
      <c r="B61" s="52"/>
      <c r="C61" s="53"/>
      <c r="D61" s="53"/>
      <c r="E61" s="53"/>
      <c r="F61" s="53"/>
      <c r="G61" s="326"/>
      <c r="H61" s="320"/>
      <c r="I61" s="408"/>
      <c r="J61" s="295"/>
      <c r="K61" s="288"/>
      <c r="L61" s="825"/>
      <c r="M61" s="826"/>
      <c r="N61" s="300"/>
    </row>
    <row r="62" spans="1:14">
      <c r="B62" s="52"/>
      <c r="C62" s="53"/>
      <c r="D62" s="53"/>
      <c r="E62" s="53"/>
      <c r="F62" s="53"/>
      <c r="G62" s="53"/>
      <c r="H62" s="297"/>
      <c r="I62" s="288"/>
      <c r="J62" s="288"/>
      <c r="K62" s="288"/>
      <c r="L62" s="825"/>
      <c r="M62" s="826"/>
      <c r="N62" s="300"/>
    </row>
    <row r="63" spans="1:14">
      <c r="B63" s="52"/>
      <c r="C63" s="53"/>
      <c r="D63" s="53"/>
      <c r="E63" s="53"/>
      <c r="F63" s="53"/>
      <c r="G63" s="53"/>
      <c r="H63" s="297"/>
      <c r="I63" s="288"/>
      <c r="J63" s="288"/>
      <c r="K63" s="288"/>
      <c r="L63" s="825"/>
      <c r="M63" s="826"/>
      <c r="N63" s="300"/>
    </row>
    <row r="64" spans="1:14" ht="15" thickBot="1">
      <c r="B64" s="474"/>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SUM(N59:N64)</f>
        <v>1678.75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44570.300547891355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8914.0601095782713</v>
      </c>
      <c r="M83" s="856"/>
      <c r="N83" s="57"/>
    </row>
    <row r="84" spans="1:14">
      <c r="B84" s="95" t="s">
        <v>1057</v>
      </c>
      <c r="C84" s="96"/>
      <c r="D84" s="96"/>
      <c r="E84" s="96"/>
      <c r="F84" s="96"/>
      <c r="G84" s="96"/>
      <c r="H84" s="96"/>
      <c r="I84" s="93"/>
      <c r="J84" s="94"/>
      <c r="K84" s="313">
        <v>0.05</v>
      </c>
      <c r="L84" s="855">
        <f>N78*K84</f>
        <v>2228.5150273945678</v>
      </c>
      <c r="M84" s="856"/>
      <c r="N84" s="57"/>
    </row>
    <row r="85" spans="1:14" ht="15" thickBot="1">
      <c r="B85" s="97" t="s">
        <v>1058</v>
      </c>
      <c r="C85" s="98"/>
      <c r="D85" s="98"/>
      <c r="E85" s="98"/>
      <c r="F85" s="98"/>
      <c r="G85" s="98"/>
      <c r="H85" s="98"/>
      <c r="I85" s="99"/>
      <c r="J85" s="100"/>
      <c r="K85" s="314">
        <v>0.05</v>
      </c>
      <c r="L85" s="857">
        <f>N78*K85</f>
        <v>2228.5150273945678</v>
      </c>
      <c r="M85" s="858"/>
      <c r="N85" s="57"/>
    </row>
    <row r="86" spans="1:14" ht="15" thickBot="1">
      <c r="B86" s="821" t="s">
        <v>1037</v>
      </c>
      <c r="C86" s="822"/>
      <c r="D86" s="822"/>
      <c r="E86" s="822"/>
      <c r="F86" s="822"/>
      <c r="G86" s="822"/>
      <c r="H86" s="822"/>
      <c r="I86" s="822"/>
      <c r="J86" s="822"/>
      <c r="K86" s="822"/>
      <c r="L86" s="822"/>
      <c r="M86" s="823"/>
      <c r="N86" s="58">
        <f>L83+L84+L85</f>
        <v>13371.090164367406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57941.390712258763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129</v>
      </c>
      <c r="B36" s="834" t="str">
        <f>VLOOKUP(A36,EQUIPOS!A6:D186,3,FALSE)</f>
        <v xml:space="preserve">Buldozer, Potencia al volante de 140 HP, motor de 2200 RPM, longitud de hoja 4,80m. </v>
      </c>
      <c r="C36" s="835"/>
      <c r="D36" s="835"/>
      <c r="E36" s="835"/>
      <c r="F36" s="835"/>
      <c r="G36" s="835"/>
      <c r="H36" s="836"/>
      <c r="I36" s="276"/>
      <c r="J36" s="277"/>
      <c r="K36" s="278">
        <f>VLOOKUP(A36,EQUIPOS!A6:D186,4,FALSE)</f>
        <v>168333</v>
      </c>
      <c r="L36" s="279"/>
      <c r="M36" s="280">
        <v>45</v>
      </c>
      <c r="N36" s="281">
        <f>K36/M36</f>
        <v>3740.7333333333331</v>
      </c>
    </row>
    <row r="37" spans="1:14">
      <c r="A37" s="119" t="s">
        <v>152</v>
      </c>
      <c r="B37" s="834" t="str">
        <f>VLOOKUP(A37,EQUIPOS!A7:D187,3,FALSE)</f>
        <v xml:space="preserve">Carrotanque de agua(1000 Galones) </v>
      </c>
      <c r="C37" s="835"/>
      <c r="D37" s="835"/>
      <c r="E37" s="835"/>
      <c r="F37" s="835"/>
      <c r="G37" s="835"/>
      <c r="H37" s="836"/>
      <c r="I37" s="276"/>
      <c r="J37" s="277"/>
      <c r="K37" s="278">
        <f>VLOOKUP(A37,EQUIPOS!A7:D187,4,FALSE)</f>
        <v>79854</v>
      </c>
      <c r="L37" s="279"/>
      <c r="M37" s="280">
        <v>45</v>
      </c>
      <c r="N37" s="281">
        <f>K37/M37</f>
        <v>1774.5333333333333</v>
      </c>
    </row>
    <row r="38" spans="1:14">
      <c r="A38" t="s">
        <v>269</v>
      </c>
      <c r="B38" s="834" t="str">
        <f>VLOOKUP(A38,EQUIPOS!A8:D188,3,FALSE)</f>
        <v>Motoniveladora  potencia 215 HP, ancho de cuchilla 4,27 m, peso 18 ton.</v>
      </c>
      <c r="C38" s="835"/>
      <c r="D38" s="835"/>
      <c r="E38" s="835"/>
      <c r="F38" s="835"/>
      <c r="G38" s="835"/>
      <c r="H38" s="836"/>
      <c r="I38" s="276"/>
      <c r="J38" s="277"/>
      <c r="K38" s="278">
        <f>VLOOKUP(A38,EQUIPOS!A8:D188,4,FALSE)</f>
        <v>160201</v>
      </c>
      <c r="L38" s="279"/>
      <c r="M38" s="280">
        <v>45</v>
      </c>
      <c r="N38" s="281">
        <f>K38/M38</f>
        <v>3560.0222222222224</v>
      </c>
    </row>
    <row r="39" spans="1:14">
      <c r="A39" t="s">
        <v>365</v>
      </c>
      <c r="B39" s="834" t="str">
        <f>VLOOKUP(A39,EQUIPOS!A9:D189,3,FALSE)</f>
        <v xml:space="preserve">Vibrocompatador, potencia 153 HP, peso 10 Ton. </v>
      </c>
      <c r="C39" s="835"/>
      <c r="D39" s="835"/>
      <c r="E39" s="835"/>
      <c r="F39" s="835"/>
      <c r="G39" s="835"/>
      <c r="H39" s="836"/>
      <c r="I39" s="837"/>
      <c r="J39" s="818"/>
      <c r="K39" s="278">
        <f>VLOOKUP(A39,EQUIPOS!A9:D189,4,FALSE)</f>
        <v>90000</v>
      </c>
      <c r="L39" s="838">
        <v>45</v>
      </c>
      <c r="M39" s="839"/>
      <c r="N39" s="281">
        <f>K39/L39</f>
        <v>2000</v>
      </c>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11.348267823577778</v>
      </c>
    </row>
    <row r="43" spans="1:14" ht="15" thickBot="1">
      <c r="B43" s="821" t="s">
        <v>1037</v>
      </c>
      <c r="C43" s="822"/>
      <c r="D43" s="822"/>
      <c r="E43" s="822"/>
      <c r="F43" s="822"/>
      <c r="G43" s="822"/>
      <c r="H43" s="822"/>
      <c r="I43" s="822"/>
      <c r="J43" s="822"/>
      <c r="K43" s="822"/>
      <c r="L43" s="822"/>
      <c r="M43" s="823"/>
      <c r="N43" s="403">
        <f>SUM(N36:N42)</f>
        <v>11086.637156712466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35998</v>
      </c>
      <c r="N48" s="281">
        <f>K48*M48</f>
        <v>44997.5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44997.5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25">
        <f>VLOOKUP(A59,TRANSPORTE!A5:D123,4,FALSE)</f>
        <v>1343</v>
      </c>
      <c r="M59" s="826"/>
      <c r="N59" s="300">
        <f>K59*L59</f>
        <v>1678.75</v>
      </c>
    </row>
    <row r="60" spans="1:14" ht="24.75" customHeight="1">
      <c r="B60" s="52"/>
      <c r="C60" s="326"/>
      <c r="D60" s="326"/>
      <c r="E60" s="326"/>
      <c r="F60" s="326"/>
      <c r="G60" s="326"/>
      <c r="H60" s="320"/>
      <c r="I60" s="408"/>
      <c r="J60" s="295"/>
      <c r="K60" s="288"/>
      <c r="L60" s="825"/>
      <c r="M60" s="826"/>
      <c r="N60" s="296"/>
    </row>
    <row r="61" spans="1:14">
      <c r="B61" s="52"/>
      <c r="C61" s="53"/>
      <c r="D61" s="53"/>
      <c r="E61" s="53"/>
      <c r="F61" s="53"/>
      <c r="G61" s="326"/>
      <c r="H61" s="320"/>
      <c r="I61" s="408"/>
      <c r="J61" s="295"/>
      <c r="K61" s="288"/>
      <c r="L61" s="825"/>
      <c r="M61" s="826"/>
      <c r="N61" s="300"/>
    </row>
    <row r="62" spans="1:14">
      <c r="B62" s="52"/>
      <c r="C62" s="53"/>
      <c r="D62" s="53"/>
      <c r="E62" s="53"/>
      <c r="F62" s="53"/>
      <c r="G62" s="53"/>
      <c r="H62" s="297"/>
      <c r="I62" s="288"/>
      <c r="J62" s="288"/>
      <c r="K62" s="288"/>
      <c r="L62" s="825"/>
      <c r="M62" s="826"/>
      <c r="N62" s="300"/>
    </row>
    <row r="63" spans="1:14">
      <c r="B63" s="52"/>
      <c r="C63" s="53"/>
      <c r="D63" s="53"/>
      <c r="E63" s="53"/>
      <c r="F63" s="53"/>
      <c r="G63" s="53"/>
      <c r="H63" s="297"/>
      <c r="I63" s="288"/>
      <c r="J63" s="288"/>
      <c r="K63" s="288"/>
      <c r="L63" s="825"/>
      <c r="M63" s="826"/>
      <c r="N63" s="300"/>
    </row>
    <row r="64" spans="1:14" ht="15" thickBot="1">
      <c r="B64" s="474"/>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SUM(N59:N64)</f>
        <v>1678.75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58330.300547891355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11666.060109578271</v>
      </c>
      <c r="M83" s="856"/>
      <c r="N83" s="57"/>
    </row>
    <row r="84" spans="1:14">
      <c r="B84" s="95" t="s">
        <v>1057</v>
      </c>
      <c r="C84" s="96"/>
      <c r="D84" s="96"/>
      <c r="E84" s="96"/>
      <c r="F84" s="96"/>
      <c r="G84" s="96"/>
      <c r="H84" s="96"/>
      <c r="I84" s="93"/>
      <c r="J84" s="94"/>
      <c r="K84" s="313">
        <v>0.05</v>
      </c>
      <c r="L84" s="855">
        <f>N78*K84</f>
        <v>2916.5150273945678</v>
      </c>
      <c r="M84" s="856"/>
      <c r="N84" s="57"/>
    </row>
    <row r="85" spans="1:14" ht="15" thickBot="1">
      <c r="B85" s="97" t="s">
        <v>1058</v>
      </c>
      <c r="C85" s="98"/>
      <c r="D85" s="98"/>
      <c r="E85" s="98"/>
      <c r="F85" s="98"/>
      <c r="G85" s="98"/>
      <c r="H85" s="98"/>
      <c r="I85" s="99"/>
      <c r="J85" s="100"/>
      <c r="K85" s="314">
        <v>0.05</v>
      </c>
      <c r="L85" s="857">
        <f>N78*K85</f>
        <v>2916.5150273945678</v>
      </c>
      <c r="M85" s="858"/>
      <c r="N85" s="57"/>
    </row>
    <row r="86" spans="1:14" ht="15" thickBot="1">
      <c r="B86" s="821" t="s">
        <v>1037</v>
      </c>
      <c r="C86" s="822"/>
      <c r="D86" s="822"/>
      <c r="E86" s="822"/>
      <c r="F86" s="822"/>
      <c r="G86" s="822"/>
      <c r="H86" s="822"/>
      <c r="I86" s="822"/>
      <c r="J86" s="822"/>
      <c r="K86" s="822"/>
      <c r="L86" s="822"/>
      <c r="M86" s="823"/>
      <c r="N86" s="58">
        <f>L83+L84+L85</f>
        <v>17499.090164367408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75829.390712258755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129</v>
      </c>
      <c r="B36" s="834" t="str">
        <f>VLOOKUP(A36,EQUIPOS!A6:D154,3,FALSE)</f>
        <v xml:space="preserve">Buldozer, Potencia al volante de 140 HP, motor de 2200 RPM, longitud de hoja 4,80m. </v>
      </c>
      <c r="C36" s="835"/>
      <c r="D36" s="835"/>
      <c r="E36" s="835"/>
      <c r="F36" s="835"/>
      <c r="G36" s="835"/>
      <c r="H36" s="836"/>
      <c r="I36" s="276"/>
      <c r="J36" s="277"/>
      <c r="K36" s="278">
        <f>VLOOKUP(A36,EQUIPOS!A6:D163,4,FALSE)</f>
        <v>168333</v>
      </c>
      <c r="L36" s="279"/>
      <c r="M36" s="280">
        <v>400</v>
      </c>
      <c r="N36" s="281">
        <f>K36/M36</f>
        <v>420.83249999999998</v>
      </c>
    </row>
    <row r="37" spans="1:14">
      <c r="A37" s="119" t="s">
        <v>152</v>
      </c>
      <c r="B37" s="834" t="str">
        <f>VLOOKUP(A37,EQUIPOS!A7:D154,3,FALSE)</f>
        <v xml:space="preserve">Carrotanque de agua(1000 Galones) </v>
      </c>
      <c r="C37" s="835"/>
      <c r="D37" s="835"/>
      <c r="E37" s="835"/>
      <c r="F37" s="835"/>
      <c r="G37" s="835"/>
      <c r="H37" s="836"/>
      <c r="I37" s="276"/>
      <c r="J37" s="277"/>
      <c r="K37" s="278">
        <f>VLOOKUP(A37,EQUIPOS!A7:D164,4,FALSE)</f>
        <v>79854</v>
      </c>
      <c r="L37" s="279"/>
      <c r="M37" s="280">
        <v>200</v>
      </c>
      <c r="N37" s="281">
        <f>K37/M37</f>
        <v>399.27</v>
      </c>
    </row>
    <row r="38" spans="1:14">
      <c r="A38" t="s">
        <v>269</v>
      </c>
      <c r="B38" s="834" t="str">
        <f>VLOOKUP(A38,EQUIPOS!A8:D154,3,FALSE)</f>
        <v>Motoniveladora  potencia 215 HP, ancho de cuchilla 4,27 m, peso 18 ton.</v>
      </c>
      <c r="C38" s="835"/>
      <c r="D38" s="835"/>
      <c r="E38" s="835"/>
      <c r="F38" s="835"/>
      <c r="G38" s="835"/>
      <c r="H38" s="836"/>
      <c r="I38" s="276"/>
      <c r="J38" s="277"/>
      <c r="K38" s="278">
        <f>VLOOKUP(A38,EQUIPOS!A8:D165,4,FALSE)</f>
        <v>160201</v>
      </c>
      <c r="L38" s="279"/>
      <c r="M38" s="280">
        <v>200</v>
      </c>
      <c r="N38" s="281">
        <f>K38/M38</f>
        <v>801.005</v>
      </c>
    </row>
    <row r="39" spans="1:14">
      <c r="A39" t="s">
        <v>365</v>
      </c>
      <c r="B39" s="834" t="str">
        <f>VLOOKUP(A39,EQUIPOS!A9:D155,3,FALSE)</f>
        <v xml:space="preserve">Vibrocompatador, potencia 153 HP, peso 10 Ton. </v>
      </c>
      <c r="C39" s="835"/>
      <c r="D39" s="835"/>
      <c r="E39" s="835"/>
      <c r="F39" s="835"/>
      <c r="G39" s="835"/>
      <c r="H39" s="836"/>
      <c r="I39" s="837"/>
      <c r="J39" s="818"/>
      <c r="K39" s="278">
        <f>VLOOKUP(A39,EQUIPOS!A9:D166,4,FALSE)</f>
        <v>90000</v>
      </c>
      <c r="L39" s="838">
        <v>200</v>
      </c>
      <c r="M39" s="839"/>
      <c r="N39" s="281">
        <f>K39/L39</f>
        <v>450</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0.02</v>
      </c>
      <c r="N41" s="353">
        <f>N76*M41</f>
        <v>2.5533602603049999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2073.6608602603051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127.66801301525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2201.328873275555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440.26577465511104</v>
      </c>
      <c r="M83" s="856"/>
      <c r="N83" s="57"/>
    </row>
    <row r="84" spans="1:14">
      <c r="B84" s="95" t="s">
        <v>1057</v>
      </c>
      <c r="C84" s="96"/>
      <c r="D84" s="96"/>
      <c r="E84" s="96"/>
      <c r="F84" s="96"/>
      <c r="G84" s="96"/>
      <c r="H84" s="96"/>
      <c r="I84" s="93"/>
      <c r="J84" s="94"/>
      <c r="K84" s="313">
        <v>0.05</v>
      </c>
      <c r="L84" s="855">
        <f>N78*K84</f>
        <v>110.06644366377776</v>
      </c>
      <c r="M84" s="856"/>
      <c r="N84" s="57"/>
    </row>
    <row r="85" spans="1:14" ht="15" thickBot="1">
      <c r="B85" s="97" t="s">
        <v>1058</v>
      </c>
      <c r="C85" s="98"/>
      <c r="D85" s="98"/>
      <c r="E85" s="98"/>
      <c r="F85" s="98"/>
      <c r="G85" s="98"/>
      <c r="H85" s="98"/>
      <c r="I85" s="99"/>
      <c r="J85" s="100"/>
      <c r="K85" s="314">
        <v>0.05</v>
      </c>
      <c r="L85" s="857">
        <f>N78*K85</f>
        <v>110.06644366377776</v>
      </c>
      <c r="M85" s="858"/>
      <c r="N85" s="57"/>
    </row>
    <row r="86" spans="1:14" ht="15" thickBot="1">
      <c r="B86" s="821" t="s">
        <v>1037</v>
      </c>
      <c r="C86" s="822"/>
      <c r="D86" s="822"/>
      <c r="E86" s="822"/>
      <c r="F86" s="822"/>
      <c r="G86" s="822"/>
      <c r="H86" s="822"/>
      <c r="I86" s="822"/>
      <c r="J86" s="822"/>
      <c r="K86" s="822"/>
      <c r="L86" s="822"/>
      <c r="M86" s="823"/>
      <c r="N86" s="58">
        <f>L83+L84+L85</f>
        <v>660.39866198266668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2861.7275352582219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2.0426882082439999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4768</v>
      </c>
      <c r="N48" s="281">
        <f>K48*M48</f>
        <v>5721.5999999999995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5721.5999999999995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5927.9115090326432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1185.5823018065287</v>
      </c>
      <c r="M83" s="856"/>
      <c r="N83" s="57"/>
    </row>
    <row r="84" spans="1:14">
      <c r="B84" s="95" t="s">
        <v>1057</v>
      </c>
      <c r="C84" s="96"/>
      <c r="D84" s="96"/>
      <c r="E84" s="96"/>
      <c r="F84" s="96"/>
      <c r="G84" s="96"/>
      <c r="H84" s="96"/>
      <c r="I84" s="93"/>
      <c r="J84" s="94"/>
      <c r="K84" s="313">
        <v>0.05</v>
      </c>
      <c r="L84" s="855">
        <f>N78*K84</f>
        <v>296.39557545163217</v>
      </c>
      <c r="M84" s="856"/>
      <c r="N84" s="57"/>
    </row>
    <row r="85" spans="1:14" ht="15" thickBot="1">
      <c r="B85" s="97" t="s">
        <v>1058</v>
      </c>
      <c r="C85" s="98"/>
      <c r="D85" s="98"/>
      <c r="E85" s="98"/>
      <c r="F85" s="98"/>
      <c r="G85" s="98"/>
      <c r="H85" s="98"/>
      <c r="I85" s="99"/>
      <c r="J85" s="100"/>
      <c r="K85" s="314">
        <v>0.05</v>
      </c>
      <c r="L85" s="857">
        <f>N78*K85</f>
        <v>296.39557545163217</v>
      </c>
      <c r="M85" s="858"/>
      <c r="N85" s="57"/>
    </row>
    <row r="86" spans="1:14" ht="15" thickBot="1">
      <c r="B86" s="821" t="s">
        <v>1037</v>
      </c>
      <c r="C86" s="822"/>
      <c r="D86" s="822"/>
      <c r="E86" s="822"/>
      <c r="F86" s="822"/>
      <c r="G86" s="822"/>
      <c r="H86" s="822"/>
      <c r="I86" s="822"/>
      <c r="J86" s="822"/>
      <c r="K86" s="822"/>
      <c r="L86" s="822"/>
      <c r="M86" s="823"/>
      <c r="N86" s="58">
        <f>L83+L84+L85</f>
        <v>1778.3734527097929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7706.2849617424363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2.0426882082439999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1158.3343018065289</v>
      </c>
      <c r="M83" s="856"/>
      <c r="N83" s="57"/>
    </row>
    <row r="84" spans="1:14">
      <c r="B84" s="95" t="s">
        <v>1057</v>
      </c>
      <c r="C84" s="96"/>
      <c r="D84" s="96"/>
      <c r="E84" s="96"/>
      <c r="F84" s="96"/>
      <c r="G84" s="96"/>
      <c r="H84" s="96"/>
      <c r="I84" s="93"/>
      <c r="J84" s="94"/>
      <c r="K84" s="313">
        <v>0.05</v>
      </c>
      <c r="L84" s="855">
        <f>N78*K84</f>
        <v>289.58357545163221</v>
      </c>
      <c r="M84" s="856"/>
      <c r="N84" s="57"/>
    </row>
    <row r="85" spans="1:14" ht="15" thickBot="1">
      <c r="B85" s="97" t="s">
        <v>1058</v>
      </c>
      <c r="C85" s="98"/>
      <c r="D85" s="98"/>
      <c r="E85" s="98"/>
      <c r="F85" s="98"/>
      <c r="G85" s="98"/>
      <c r="H85" s="98"/>
      <c r="I85" s="99"/>
      <c r="J85" s="100"/>
      <c r="K85" s="314">
        <v>0.05</v>
      </c>
      <c r="L85" s="857">
        <f>N78*K85</f>
        <v>289.58357545163221</v>
      </c>
      <c r="M85" s="858"/>
      <c r="N85" s="57"/>
    </row>
    <row r="86" spans="1:14" ht="15" thickBot="1">
      <c r="B86" s="821" t="s">
        <v>1037</v>
      </c>
      <c r="C86" s="822"/>
      <c r="D86" s="822"/>
      <c r="E86" s="822"/>
      <c r="F86" s="822"/>
      <c r="G86" s="822"/>
      <c r="H86" s="822"/>
      <c r="I86" s="822"/>
      <c r="J86" s="822"/>
      <c r="K86" s="822"/>
      <c r="L86" s="822"/>
      <c r="M86" s="823"/>
      <c r="N86" s="58">
        <f>L83+L84+L85</f>
        <v>1737.5014527097933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2.0426882082439999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6701</v>
      </c>
      <c r="N48" s="281">
        <f>K48*M48</f>
        <v>8041.2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8041.2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8247.5115090326435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1649.5023018065287</v>
      </c>
      <c r="M83" s="856"/>
      <c r="N83" s="57"/>
    </row>
    <row r="84" spans="1:14">
      <c r="B84" s="95" t="s">
        <v>1057</v>
      </c>
      <c r="C84" s="96"/>
      <c r="D84" s="96"/>
      <c r="E84" s="96"/>
      <c r="F84" s="96"/>
      <c r="G84" s="96"/>
      <c r="H84" s="96"/>
      <c r="I84" s="93"/>
      <c r="J84" s="94"/>
      <c r="K84" s="313">
        <v>0.05</v>
      </c>
      <c r="L84" s="855">
        <f>N78*K84</f>
        <v>412.37557545163219</v>
      </c>
      <c r="M84" s="856"/>
      <c r="N84" s="57"/>
    </row>
    <row r="85" spans="1:14" ht="15" thickBot="1">
      <c r="B85" s="97" t="s">
        <v>1058</v>
      </c>
      <c r="C85" s="98"/>
      <c r="D85" s="98"/>
      <c r="E85" s="98"/>
      <c r="F85" s="98"/>
      <c r="G85" s="98"/>
      <c r="H85" s="98"/>
      <c r="I85" s="99"/>
      <c r="J85" s="100"/>
      <c r="K85" s="314">
        <v>0.05</v>
      </c>
      <c r="L85" s="857">
        <f>N78*K85</f>
        <v>412.37557545163219</v>
      </c>
      <c r="M85" s="858"/>
      <c r="N85" s="57"/>
    </row>
    <row r="86" spans="1:14" ht="15" thickBot="1">
      <c r="B86" s="821" t="s">
        <v>1037</v>
      </c>
      <c r="C86" s="822"/>
      <c r="D86" s="822"/>
      <c r="E86" s="822"/>
      <c r="F86" s="822"/>
      <c r="G86" s="822"/>
      <c r="H86" s="822"/>
      <c r="I86" s="822"/>
      <c r="J86" s="822"/>
      <c r="K86" s="822"/>
      <c r="L86" s="822"/>
      <c r="M86" s="823"/>
      <c r="N86" s="58">
        <f>L83+L84+L85</f>
        <v>2474.2534527097932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10721.764961742436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2.0426882082439999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8907</v>
      </c>
      <c r="N48" s="281">
        <f>K48*M48</f>
        <v>11579.1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11579.1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11785.411509032645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2357.0823018065289</v>
      </c>
      <c r="M83" s="856"/>
      <c r="N83" s="57"/>
    </row>
    <row r="84" spans="1:14">
      <c r="B84" s="95" t="s">
        <v>1057</v>
      </c>
      <c r="C84" s="96"/>
      <c r="D84" s="96"/>
      <c r="E84" s="96"/>
      <c r="F84" s="96"/>
      <c r="G84" s="96"/>
      <c r="H84" s="96"/>
      <c r="I84" s="93"/>
      <c r="J84" s="94"/>
      <c r="K84" s="313">
        <v>0.05</v>
      </c>
      <c r="L84" s="855">
        <f>N78*K84</f>
        <v>589.27057545163223</v>
      </c>
      <c r="M84" s="856"/>
      <c r="N84" s="57"/>
    </row>
    <row r="85" spans="1:14" ht="15" thickBot="1">
      <c r="B85" s="97" t="s">
        <v>1058</v>
      </c>
      <c r="C85" s="98"/>
      <c r="D85" s="98"/>
      <c r="E85" s="98"/>
      <c r="F85" s="98"/>
      <c r="G85" s="98"/>
      <c r="H85" s="98"/>
      <c r="I85" s="99"/>
      <c r="J85" s="100"/>
      <c r="K85" s="314">
        <v>0.05</v>
      </c>
      <c r="L85" s="857">
        <f>N78*K85</f>
        <v>589.27057545163223</v>
      </c>
      <c r="M85" s="858"/>
      <c r="N85" s="57"/>
    </row>
    <row r="86" spans="1:14" ht="15" thickBot="1">
      <c r="B86" s="821" t="s">
        <v>1037</v>
      </c>
      <c r="C86" s="822"/>
      <c r="D86" s="822"/>
      <c r="E86" s="822"/>
      <c r="F86" s="822"/>
      <c r="G86" s="822"/>
      <c r="H86" s="822"/>
      <c r="I86" s="822"/>
      <c r="J86" s="822"/>
      <c r="K86" s="822"/>
      <c r="L86" s="822"/>
      <c r="M86" s="823"/>
      <c r="N86" s="58">
        <f>L83+L84+L85</f>
        <v>3535.6234527097936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15321.034961742438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303</v>
      </c>
      <c r="B36" s="834" t="str">
        <f>VLOOKUP(A36,EQUIPOS!A6:D154,3,FALSE)</f>
        <v>Retrocargador, pala de 1,1 m3 de capacidad, profundidad de excavación de 4.400 mm y una altura de 5.680 mm</v>
      </c>
      <c r="C36" s="835"/>
      <c r="D36" s="835"/>
      <c r="E36" s="835"/>
      <c r="F36" s="835"/>
      <c r="G36" s="835"/>
      <c r="H36" s="836"/>
      <c r="I36" s="276"/>
      <c r="J36" s="277"/>
      <c r="K36" s="278">
        <f>VLOOKUP(A36,EQUIPOS!A6:D163,4,FALSE)</f>
        <v>136107.08786889599</v>
      </c>
      <c r="L36" s="279"/>
      <c r="M36" s="280">
        <v>250</v>
      </c>
      <c r="N36" s="281">
        <f>K36/M36</f>
        <v>544.42835147558401</v>
      </c>
    </row>
    <row r="37" spans="1:14">
      <c r="A37" s="119" t="s">
        <v>373</v>
      </c>
      <c r="B37" s="834" t="str">
        <f>VLOOKUP(A37,EQUIPOS!A7:D154,3,FALSE)</f>
        <v>Volqueta 6 m3</v>
      </c>
      <c r="C37" s="835"/>
      <c r="D37" s="835"/>
      <c r="E37" s="835"/>
      <c r="F37" s="835"/>
      <c r="G37" s="835"/>
      <c r="H37" s="836"/>
      <c r="I37" s="276"/>
      <c r="J37" s="277"/>
      <c r="K37" s="278">
        <f>VLOOKUP(A37,EQUIPOS!A7:D164,4,FALSE)</f>
        <v>81250</v>
      </c>
      <c r="L37" s="279"/>
      <c r="M37" s="280">
        <v>250</v>
      </c>
      <c r="N37" s="281">
        <f>K37/M37</f>
        <v>325</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0.05</v>
      </c>
      <c r="N41" s="353">
        <f>N76*M41</f>
        <v>5.1067205206100006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874.53507199619401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102.1344104122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976.66948240839406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195.33389648167883</v>
      </c>
      <c r="M83" s="856"/>
      <c r="N83" s="57"/>
    </row>
    <row r="84" spans="1:14">
      <c r="B84" s="95" t="s">
        <v>1057</v>
      </c>
      <c r="C84" s="96"/>
      <c r="D84" s="96"/>
      <c r="E84" s="96"/>
      <c r="F84" s="96"/>
      <c r="G84" s="96"/>
      <c r="H84" s="96"/>
      <c r="I84" s="93"/>
      <c r="J84" s="94"/>
      <c r="K84" s="313">
        <v>0.05</v>
      </c>
      <c r="L84" s="855">
        <f>N78*K84</f>
        <v>48.833474120419709</v>
      </c>
      <c r="M84" s="856"/>
      <c r="N84" s="57"/>
    </row>
    <row r="85" spans="1:14" ht="15" thickBot="1">
      <c r="B85" s="97" t="s">
        <v>1058</v>
      </c>
      <c r="C85" s="98"/>
      <c r="D85" s="98"/>
      <c r="E85" s="98"/>
      <c r="F85" s="98"/>
      <c r="G85" s="98"/>
      <c r="H85" s="98"/>
      <c r="I85" s="99"/>
      <c r="J85" s="100"/>
      <c r="K85" s="314">
        <v>0.05</v>
      </c>
      <c r="L85" s="857">
        <f>N78*K85</f>
        <v>48.833474120419709</v>
      </c>
      <c r="M85" s="858"/>
      <c r="N85" s="57"/>
    </row>
    <row r="86" spans="1:14" ht="15" thickBot="1">
      <c r="B86" s="821" t="s">
        <v>1037</v>
      </c>
      <c r="C86" s="822"/>
      <c r="D86" s="822"/>
      <c r="E86" s="822"/>
      <c r="F86" s="822"/>
      <c r="G86" s="822"/>
      <c r="H86" s="822"/>
      <c r="I86" s="822"/>
      <c r="J86" s="822"/>
      <c r="K86" s="822"/>
      <c r="L86" s="822"/>
      <c r="M86" s="823"/>
      <c r="N86" s="58">
        <f>L83+L84+L85</f>
        <v>293.00084472251825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1269.6703271309123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topLeftCell="A25" zoomScale="78" zoomScaleNormal="78" workbookViewId="0">
      <selection activeCell="K38" sqref="K38"/>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35</v>
      </c>
      <c r="N36" s="281">
        <f>K36/M36</f>
        <v>2281.542857142857</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160201</v>
      </c>
      <c r="L37" s="279"/>
      <c r="M37" s="280">
        <v>35</v>
      </c>
      <c r="N37" s="281">
        <f>K37/M37</f>
        <v>4577.1714285714288</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35</v>
      </c>
      <c r="N38" s="281">
        <f>K38/M38</f>
        <v>2571.4285714285716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0.02</v>
      </c>
      <c r="N41" s="353">
        <f>N76*M41</f>
        <v>14.590630058885715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9444.7334872017436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58</v>
      </c>
      <c r="N48" s="281">
        <f>K48*M48</f>
        <v>1450</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446</v>
      </c>
      <c r="N49" s="281">
        <f>K49*M49</f>
        <v>35680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37130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729.53150294428576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47304.264990146032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9460.852998029206</v>
      </c>
      <c r="M83" s="856"/>
      <c r="N83" s="57"/>
    </row>
    <row r="84" spans="1:14">
      <c r="B84" s="95" t="s">
        <v>1057</v>
      </c>
      <c r="C84" s="96"/>
      <c r="D84" s="96"/>
      <c r="E84" s="96"/>
      <c r="F84" s="96"/>
      <c r="G84" s="96"/>
      <c r="H84" s="96"/>
      <c r="I84" s="93"/>
      <c r="J84" s="94"/>
      <c r="K84" s="313">
        <v>0.05</v>
      </c>
      <c r="L84" s="855">
        <f>N78*K84</f>
        <v>2365.2132495073015</v>
      </c>
      <c r="M84" s="856"/>
      <c r="N84" s="57"/>
    </row>
    <row r="85" spans="1:14" ht="15" thickBot="1">
      <c r="B85" s="97" t="s">
        <v>1058</v>
      </c>
      <c r="C85" s="98"/>
      <c r="D85" s="98"/>
      <c r="E85" s="98"/>
      <c r="F85" s="98"/>
      <c r="G85" s="98"/>
      <c r="H85" s="98"/>
      <c r="I85" s="99"/>
      <c r="J85" s="100"/>
      <c r="K85" s="314">
        <v>0.05</v>
      </c>
      <c r="L85" s="857">
        <f>N78*K85</f>
        <v>2365.2132495073015</v>
      </c>
      <c r="M85" s="858"/>
      <c r="N85" s="57"/>
    </row>
    <row r="86" spans="1:14" ht="15" thickBot="1">
      <c r="B86" s="821" t="s">
        <v>1037</v>
      </c>
      <c r="C86" s="822"/>
      <c r="D86" s="822"/>
      <c r="E86" s="822"/>
      <c r="F86" s="822"/>
      <c r="G86" s="822"/>
      <c r="H86" s="822"/>
      <c r="I86" s="822"/>
      <c r="J86" s="822"/>
      <c r="K86" s="822"/>
      <c r="L86" s="822"/>
      <c r="M86" s="823"/>
      <c r="N86" s="58">
        <f>L83+L84+L85</f>
        <v>14191.27949704381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61495.544487189843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35</v>
      </c>
      <c r="N36" s="281">
        <f>K36/M36</f>
        <v>2281.542857142857</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160201</v>
      </c>
      <c r="L37" s="279"/>
      <c r="M37" s="280">
        <v>35</v>
      </c>
      <c r="N37" s="281">
        <f>K37/M37</f>
        <v>4577.1714285714288</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35</v>
      </c>
      <c r="N38" s="281">
        <f>K38/M38</f>
        <v>2571.4285714285716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0.02</v>
      </c>
      <c r="N41" s="353">
        <f>N76*M41</f>
        <v>14.590630058885715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9444.7334872017436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58</v>
      </c>
      <c r="N48" s="281">
        <f>K48*M48</f>
        <v>1450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1450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729.53150294428576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11624.26499014603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2324.852998029206</v>
      </c>
      <c r="M83" s="856"/>
      <c r="N83" s="57"/>
    </row>
    <row r="84" spans="1:14">
      <c r="B84" s="95" t="s">
        <v>1057</v>
      </c>
      <c r="C84" s="96"/>
      <c r="D84" s="96"/>
      <c r="E84" s="96"/>
      <c r="F84" s="96"/>
      <c r="G84" s="96"/>
      <c r="H84" s="96"/>
      <c r="I84" s="93"/>
      <c r="J84" s="94"/>
      <c r="K84" s="313">
        <v>0.05</v>
      </c>
      <c r="L84" s="855">
        <f>N78*K84</f>
        <v>581.2132495073015</v>
      </c>
      <c r="M84" s="856"/>
      <c r="N84" s="57"/>
    </row>
    <row r="85" spans="1:14" ht="15" thickBot="1">
      <c r="B85" s="97" t="s">
        <v>1058</v>
      </c>
      <c r="C85" s="98"/>
      <c r="D85" s="98"/>
      <c r="E85" s="98"/>
      <c r="F85" s="98"/>
      <c r="G85" s="98"/>
      <c r="H85" s="98"/>
      <c r="I85" s="99"/>
      <c r="J85" s="100"/>
      <c r="K85" s="314">
        <v>0.05</v>
      </c>
      <c r="L85" s="857">
        <f>N78*K85</f>
        <v>581.2132495073015</v>
      </c>
      <c r="M85" s="858"/>
      <c r="N85" s="57"/>
    </row>
    <row r="86" spans="1:14" ht="15" thickBot="1">
      <c r="B86" s="821" t="s">
        <v>1037</v>
      </c>
      <c r="C86" s="822"/>
      <c r="D86" s="822"/>
      <c r="E86" s="822"/>
      <c r="F86" s="822"/>
      <c r="G86" s="822"/>
      <c r="H86" s="822"/>
      <c r="I86" s="822"/>
      <c r="J86" s="822"/>
      <c r="K86" s="822"/>
      <c r="L86" s="822"/>
      <c r="M86" s="823"/>
      <c r="N86" s="58">
        <f>L83+L84+L85</f>
        <v>3487.279497043809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15111.54448718984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446</v>
      </c>
      <c r="N48" s="281">
        <f>K48*M48</f>
        <v>446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1" t="s">
        <v>1037</v>
      </c>
      <c r="C76" s="822"/>
      <c r="D76" s="822"/>
      <c r="E76" s="822"/>
      <c r="F76" s="822"/>
      <c r="G76" s="822"/>
      <c r="H76" s="822"/>
      <c r="I76" s="828"/>
      <c r="J76" s="828"/>
      <c r="K76" s="828"/>
      <c r="L76" s="828"/>
      <c r="M76" s="829"/>
      <c r="N76" s="310">
        <f>SUM(N70:N75)</f>
        <v>0</v>
      </c>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446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89.2</v>
      </c>
      <c r="M83" s="856"/>
      <c r="N83" s="57"/>
    </row>
    <row r="84" spans="1:14">
      <c r="B84" s="95" t="s">
        <v>1057</v>
      </c>
      <c r="C84" s="96"/>
      <c r="D84" s="96"/>
      <c r="E84" s="96"/>
      <c r="F84" s="96"/>
      <c r="G84" s="96"/>
      <c r="H84" s="96"/>
      <c r="I84" s="93"/>
      <c r="J84" s="94"/>
      <c r="K84" s="313">
        <v>0.05</v>
      </c>
      <c r="L84" s="855">
        <f>N78*K84</f>
        <v>22.3</v>
      </c>
      <c r="M84" s="856"/>
      <c r="N84" s="57"/>
    </row>
    <row r="85" spans="1:14" ht="15" thickBot="1">
      <c r="B85" s="97" t="s">
        <v>1058</v>
      </c>
      <c r="C85" s="98"/>
      <c r="D85" s="98"/>
      <c r="E85" s="98"/>
      <c r="F85" s="98"/>
      <c r="G85" s="98"/>
      <c r="H85" s="98"/>
      <c r="I85" s="99"/>
      <c r="J85" s="100"/>
      <c r="K85" s="314">
        <v>0.05</v>
      </c>
      <c r="L85" s="857">
        <f>N78*K85</f>
        <v>22.3</v>
      </c>
      <c r="M85" s="858"/>
      <c r="N85" s="57"/>
    </row>
    <row r="86" spans="1:14" ht="15" thickBot="1">
      <c r="B86" s="821" t="s">
        <v>1037</v>
      </c>
      <c r="C86" s="822"/>
      <c r="D86" s="822"/>
      <c r="E86" s="822"/>
      <c r="F86" s="822"/>
      <c r="G86" s="822"/>
      <c r="H86" s="822"/>
      <c r="I86" s="822"/>
      <c r="J86" s="822"/>
      <c r="K86" s="822"/>
      <c r="L86" s="822"/>
      <c r="M86" s="823"/>
      <c r="N86" s="58">
        <f>L83+L84+L85</f>
        <v>133.80000000000001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579.79999999999995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35</v>
      </c>
      <c r="N36" s="281">
        <f>K36/M36</f>
        <v>2281.542857142857</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160201</v>
      </c>
      <c r="L37" s="279"/>
      <c r="M37" s="280">
        <v>35</v>
      </c>
      <c r="N37" s="281">
        <f>K37/M37</f>
        <v>4577.1714285714288</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35</v>
      </c>
      <c r="N38" s="281">
        <f>K38/M38</f>
        <v>2571.4285714285716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0.02</v>
      </c>
      <c r="N41" s="353">
        <f>N76*M41</f>
        <v>14.590630058885715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9444.7334872017436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950</v>
      </c>
      <c r="N48" s="281">
        <f>K48*M48</f>
        <v>76000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58</v>
      </c>
      <c r="N49" s="281">
        <f>K49*M49</f>
        <v>1450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77450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729.53150294428576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87624.264990146025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17524.852998029204</v>
      </c>
      <c r="M83" s="856"/>
      <c r="N83" s="57"/>
    </row>
    <row r="84" spans="1:14">
      <c r="B84" s="95" t="s">
        <v>1057</v>
      </c>
      <c r="C84" s="96"/>
      <c r="D84" s="96"/>
      <c r="E84" s="96"/>
      <c r="F84" s="96"/>
      <c r="G84" s="96"/>
      <c r="H84" s="96"/>
      <c r="I84" s="93"/>
      <c r="J84" s="94"/>
      <c r="K84" s="313">
        <v>0.05</v>
      </c>
      <c r="L84" s="855">
        <f>N78*K84</f>
        <v>4381.213249507301</v>
      </c>
      <c r="M84" s="856"/>
      <c r="N84" s="57"/>
    </row>
    <row r="85" spans="1:14" ht="15" thickBot="1">
      <c r="B85" s="97" t="s">
        <v>1058</v>
      </c>
      <c r="C85" s="98"/>
      <c r="D85" s="98"/>
      <c r="E85" s="98"/>
      <c r="F85" s="98"/>
      <c r="G85" s="98"/>
      <c r="H85" s="98"/>
      <c r="I85" s="99"/>
      <c r="J85" s="100"/>
      <c r="K85" s="314">
        <v>0.05</v>
      </c>
      <c r="L85" s="857">
        <f>N78*K85</f>
        <v>4381.213249507301</v>
      </c>
      <c r="M85" s="858"/>
      <c r="N85" s="57"/>
    </row>
    <row r="86" spans="1:14" ht="15" thickBot="1">
      <c r="B86" s="821" t="s">
        <v>1037</v>
      </c>
      <c r="C86" s="822"/>
      <c r="D86" s="822"/>
      <c r="E86" s="822"/>
      <c r="F86" s="822"/>
      <c r="G86" s="822"/>
      <c r="H86" s="822"/>
      <c r="I86" s="822"/>
      <c r="J86" s="822"/>
      <c r="K86" s="822"/>
      <c r="L86" s="822"/>
      <c r="M86" s="823"/>
      <c r="N86" s="58">
        <f>L83+L84+L85</f>
        <v>26287.279497043808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113911.54448718984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35</v>
      </c>
      <c r="N36" s="281">
        <f>K36/M36</f>
        <v>2281.542857142857</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160201</v>
      </c>
      <c r="L37" s="279"/>
      <c r="M37" s="280">
        <v>35</v>
      </c>
      <c r="N37" s="281">
        <f>K37/M37</f>
        <v>4577.1714285714288</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35</v>
      </c>
      <c r="N38" s="281">
        <f>K38/M38</f>
        <v>2571.4285714285716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0.02</v>
      </c>
      <c r="N41" s="353">
        <f>N75*M41</f>
        <v>14.590630058885715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9444.7334872017436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58</v>
      </c>
      <c r="N48" s="281">
        <f>K48*M48</f>
        <v>1450</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1450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1" t="s">
        <v>1037</v>
      </c>
      <c r="C75" s="822"/>
      <c r="D75" s="822"/>
      <c r="E75" s="822"/>
      <c r="F75" s="822"/>
      <c r="G75" s="822"/>
      <c r="H75" s="822"/>
      <c r="I75" s="828"/>
      <c r="J75" s="828"/>
      <c r="K75" s="828"/>
      <c r="L75" s="828"/>
      <c r="M75" s="829"/>
      <c r="N75" s="310">
        <f>SUM(N69:N74)</f>
        <v>729.53150294428576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11624.26499014603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2324.852998029206</v>
      </c>
      <c r="M82" s="856"/>
      <c r="N82" s="57"/>
    </row>
    <row r="83" spans="1:14">
      <c r="B83" s="95" t="s">
        <v>1057</v>
      </c>
      <c r="C83" s="96"/>
      <c r="D83" s="96"/>
      <c r="E83" s="96"/>
      <c r="F83" s="96"/>
      <c r="G83" s="96"/>
      <c r="H83" s="96"/>
      <c r="I83" s="93"/>
      <c r="J83" s="94"/>
      <c r="K83" s="313">
        <v>0.05</v>
      </c>
      <c r="L83" s="855">
        <f>N77*K83</f>
        <v>581.2132495073015</v>
      </c>
      <c r="M83" s="856"/>
      <c r="N83" s="57"/>
    </row>
    <row r="84" spans="1:14" ht="15" thickBot="1">
      <c r="B84" s="97" t="s">
        <v>1058</v>
      </c>
      <c r="C84" s="98"/>
      <c r="D84" s="98"/>
      <c r="E84" s="98"/>
      <c r="F84" s="98"/>
      <c r="G84" s="98"/>
      <c r="H84" s="98"/>
      <c r="I84" s="99"/>
      <c r="J84" s="100"/>
      <c r="K84" s="314">
        <v>0.05</v>
      </c>
      <c r="L84" s="857">
        <f>N77*K84</f>
        <v>581.2132495073015</v>
      </c>
      <c r="M84" s="858"/>
      <c r="N84" s="57"/>
    </row>
    <row r="85" spans="1:14" ht="15" thickBot="1">
      <c r="B85" s="821" t="s">
        <v>1037</v>
      </c>
      <c r="C85" s="822"/>
      <c r="D85" s="822"/>
      <c r="E85" s="822"/>
      <c r="F85" s="822"/>
      <c r="G85" s="822"/>
      <c r="H85" s="822"/>
      <c r="I85" s="822"/>
      <c r="J85" s="822"/>
      <c r="K85" s="822"/>
      <c r="L85" s="822"/>
      <c r="M85" s="823"/>
      <c r="N85" s="58">
        <f>L82+L83+L84</f>
        <v>3487.279497043809</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15111.54448718984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ht="21"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950</v>
      </c>
      <c r="N48" s="281">
        <f>K48*M48</f>
        <v>950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950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1" t="s">
        <v>1037</v>
      </c>
      <c r="C76" s="822"/>
      <c r="D76" s="822"/>
      <c r="E76" s="822"/>
      <c r="F76" s="822"/>
      <c r="G76" s="822"/>
      <c r="H76" s="822"/>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950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190</v>
      </c>
      <c r="M83" s="856"/>
      <c r="N83" s="57"/>
    </row>
    <row r="84" spans="1:14">
      <c r="B84" s="95" t="s">
        <v>1057</v>
      </c>
      <c r="C84" s="96"/>
      <c r="D84" s="96"/>
      <c r="E84" s="96"/>
      <c r="F84" s="96"/>
      <c r="G84" s="96"/>
      <c r="H84" s="96"/>
      <c r="I84" s="93"/>
      <c r="J84" s="94"/>
      <c r="K84" s="313">
        <v>0.05</v>
      </c>
      <c r="L84" s="855">
        <f>N78*K84</f>
        <v>47.5</v>
      </c>
      <c r="M84" s="856"/>
      <c r="N84" s="57"/>
    </row>
    <row r="85" spans="1:14" ht="15" thickBot="1">
      <c r="B85" s="97" t="s">
        <v>1058</v>
      </c>
      <c r="C85" s="98"/>
      <c r="D85" s="98"/>
      <c r="E85" s="98"/>
      <c r="F85" s="98"/>
      <c r="G85" s="98"/>
      <c r="H85" s="98"/>
      <c r="I85" s="99"/>
      <c r="J85" s="100"/>
      <c r="K85" s="314">
        <v>0.05</v>
      </c>
      <c r="L85" s="857">
        <f>N78*K85</f>
        <v>47.5</v>
      </c>
      <c r="M85" s="858"/>
      <c r="N85" s="57"/>
    </row>
    <row r="86" spans="1:14" ht="15" thickBot="1">
      <c r="B86" s="821" t="s">
        <v>1037</v>
      </c>
      <c r="C86" s="822"/>
      <c r="D86" s="822"/>
      <c r="E86" s="822"/>
      <c r="F86" s="822"/>
      <c r="G86" s="822"/>
      <c r="H86" s="822"/>
      <c r="I86" s="822"/>
      <c r="J86" s="822"/>
      <c r="K86" s="822"/>
      <c r="L86" s="822"/>
      <c r="M86" s="823"/>
      <c r="N86" s="58">
        <f>L83+L84+L85</f>
        <v>285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7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600</v>
      </c>
      <c r="N36" s="281">
        <f>K36/M36</f>
        <v>133.09</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160201</v>
      </c>
      <c r="L37" s="279"/>
      <c r="M37" s="280">
        <v>600</v>
      </c>
      <c r="N37" s="281">
        <f>K37/M37</f>
        <v>267.00166666666667</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600</v>
      </c>
      <c r="N38" s="281">
        <f>K38/M38</f>
        <v>150</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N75*M41</f>
        <v>0.42556004338416664</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550.51722671005086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58</v>
      </c>
      <c r="N48" s="281">
        <f>K48*M48</f>
        <v>174</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174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1" t="s">
        <v>1037</v>
      </c>
      <c r="C75" s="822"/>
      <c r="D75" s="822"/>
      <c r="E75" s="822"/>
      <c r="F75" s="822"/>
      <c r="G75" s="822"/>
      <c r="H75" s="822"/>
      <c r="I75" s="828"/>
      <c r="J75" s="828"/>
      <c r="K75" s="828"/>
      <c r="L75" s="828"/>
      <c r="M75" s="829"/>
      <c r="N75" s="310">
        <f>SUM(N69:N74)</f>
        <v>42.556004338416663</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767.07323104846751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153.4146462096935</v>
      </c>
      <c r="M82" s="856"/>
      <c r="N82" s="57"/>
    </row>
    <row r="83" spans="1:14">
      <c r="B83" s="95" t="s">
        <v>1057</v>
      </c>
      <c r="C83" s="96"/>
      <c r="D83" s="96"/>
      <c r="E83" s="96"/>
      <c r="F83" s="96"/>
      <c r="G83" s="96"/>
      <c r="H83" s="96"/>
      <c r="I83" s="93"/>
      <c r="J83" s="94"/>
      <c r="K83" s="313">
        <v>0.05</v>
      </c>
      <c r="L83" s="855">
        <f>N77*K83</f>
        <v>38.353661552423375</v>
      </c>
      <c r="M83" s="856"/>
      <c r="N83" s="57"/>
    </row>
    <row r="84" spans="1:14" ht="15" thickBot="1">
      <c r="B84" s="97" t="s">
        <v>1058</v>
      </c>
      <c r="C84" s="98"/>
      <c r="D84" s="98"/>
      <c r="E84" s="98"/>
      <c r="F84" s="98"/>
      <c r="G84" s="98"/>
      <c r="H84" s="98"/>
      <c r="I84" s="99"/>
      <c r="J84" s="100"/>
      <c r="K84" s="314">
        <v>0.05</v>
      </c>
      <c r="L84" s="857">
        <f>N77*K84</f>
        <v>38.353661552423375</v>
      </c>
      <c r="M84" s="858"/>
      <c r="N84" s="57"/>
    </row>
    <row r="85" spans="1:14" ht="15" thickBot="1">
      <c r="B85" s="821" t="s">
        <v>1037</v>
      </c>
      <c r="C85" s="822"/>
      <c r="D85" s="822"/>
      <c r="E85" s="822"/>
      <c r="F85" s="822"/>
      <c r="G85" s="822"/>
      <c r="H85" s="822"/>
      <c r="I85" s="822"/>
      <c r="J85" s="822"/>
      <c r="K85" s="822"/>
      <c r="L85" s="822"/>
      <c r="M85" s="823"/>
      <c r="N85" s="58">
        <f>L82+L83+L84</f>
        <v>230.12196931454025</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997.19520036300776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45</v>
      </c>
      <c r="N36" s="281">
        <f>K36/M36</f>
        <v>1774.5333333333333</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160201</v>
      </c>
      <c r="L37" s="279"/>
      <c r="M37" s="280">
        <v>45</v>
      </c>
      <c r="N37" s="281">
        <f>K37/M37</f>
        <v>3560.0222222222224</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45</v>
      </c>
      <c r="N38" s="281">
        <f>K38/M38</f>
        <v>2000</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0.02</v>
      </c>
      <c r="N41" s="353">
        <f>N75*M41</f>
        <v>11.348267823577778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7345.9038233791334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58</v>
      </c>
      <c r="N48" s="281">
        <f>K48*M48</f>
        <v>1450</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20950</v>
      </c>
      <c r="N49" s="281">
        <f>K49*M49</f>
        <v>26187.5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27637.5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825">
        <f>VLOOKUP(A58,TRANSPORTE!A5:D117,4,FALSE)</f>
        <v>1343</v>
      </c>
      <c r="M58" s="826"/>
      <c r="N58" s="296">
        <f>K58*L58</f>
        <v>1678.75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1678.75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1" t="s">
        <v>1037</v>
      </c>
      <c r="C75" s="822"/>
      <c r="D75" s="822"/>
      <c r="E75" s="822"/>
      <c r="F75" s="822"/>
      <c r="G75" s="822"/>
      <c r="H75" s="822"/>
      <c r="I75" s="828"/>
      <c r="J75" s="828"/>
      <c r="K75" s="828"/>
      <c r="L75" s="828"/>
      <c r="M75" s="829"/>
      <c r="N75" s="310">
        <f>SUM(N69:N74)</f>
        <v>567.4133911788889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37229.567214558025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7445.9134429116057</v>
      </c>
      <c r="M82" s="856"/>
      <c r="N82" s="57"/>
    </row>
    <row r="83" spans="1:14">
      <c r="B83" s="95" t="s">
        <v>1057</v>
      </c>
      <c r="C83" s="96"/>
      <c r="D83" s="96"/>
      <c r="E83" s="96"/>
      <c r="F83" s="96"/>
      <c r="G83" s="96"/>
      <c r="H83" s="96"/>
      <c r="I83" s="93"/>
      <c r="J83" s="94"/>
      <c r="K83" s="313">
        <v>0.05</v>
      </c>
      <c r="L83" s="855">
        <f>N77*K83</f>
        <v>1861.4783607279014</v>
      </c>
      <c r="M83" s="856"/>
      <c r="N83" s="57"/>
    </row>
    <row r="84" spans="1:14" ht="15" thickBot="1">
      <c r="B84" s="97" t="s">
        <v>1058</v>
      </c>
      <c r="C84" s="98"/>
      <c r="D84" s="98"/>
      <c r="E84" s="98"/>
      <c r="F84" s="98"/>
      <c r="G84" s="98"/>
      <c r="H84" s="98"/>
      <c r="I84" s="99"/>
      <c r="J84" s="100"/>
      <c r="K84" s="314">
        <v>0.05</v>
      </c>
      <c r="L84" s="857">
        <f>N77*K84</f>
        <v>1861.4783607279014</v>
      </c>
      <c r="M84" s="858"/>
      <c r="N84" s="57"/>
    </row>
    <row r="85" spans="1:14" ht="15" thickBot="1">
      <c r="B85" s="821" t="s">
        <v>1037</v>
      </c>
      <c r="C85" s="822"/>
      <c r="D85" s="822"/>
      <c r="E85" s="822"/>
      <c r="F85" s="822"/>
      <c r="G85" s="822"/>
      <c r="H85" s="822"/>
      <c r="I85" s="822"/>
      <c r="J85" s="822"/>
      <c r="K85" s="822"/>
      <c r="L85" s="822"/>
      <c r="M85" s="823"/>
      <c r="N85" s="58">
        <f>L82+L83+L84</f>
        <v>11168.87016436741</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48398.437378925431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29.25"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4776</v>
      </c>
      <c r="N48" s="281">
        <f>K48*M48</f>
        <v>4776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4776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1" t="s">
        <v>1037</v>
      </c>
      <c r="C76" s="822"/>
      <c r="D76" s="822"/>
      <c r="E76" s="822"/>
      <c r="F76" s="822"/>
      <c r="G76" s="822"/>
      <c r="H76" s="822"/>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4776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955.2</v>
      </c>
      <c r="M83" s="856"/>
      <c r="N83" s="57"/>
    </row>
    <row r="84" spans="1:14">
      <c r="B84" s="95" t="s">
        <v>1057</v>
      </c>
      <c r="C84" s="96"/>
      <c r="D84" s="96"/>
      <c r="E84" s="96"/>
      <c r="F84" s="96"/>
      <c r="G84" s="96"/>
      <c r="H84" s="96"/>
      <c r="I84" s="93"/>
      <c r="J84" s="94"/>
      <c r="K84" s="313">
        <v>0.05</v>
      </c>
      <c r="L84" s="855">
        <f>N78*K84</f>
        <v>238.8</v>
      </c>
      <c r="M84" s="856"/>
      <c r="N84" s="57"/>
    </row>
    <row r="85" spans="1:14" ht="15" thickBot="1">
      <c r="B85" s="97" t="s">
        <v>1058</v>
      </c>
      <c r="C85" s="98"/>
      <c r="D85" s="98"/>
      <c r="E85" s="98"/>
      <c r="F85" s="98"/>
      <c r="G85" s="98"/>
      <c r="H85" s="98"/>
      <c r="I85" s="99"/>
      <c r="J85" s="100"/>
      <c r="K85" s="314">
        <v>0.05</v>
      </c>
      <c r="L85" s="857">
        <f>N78*K85</f>
        <v>238.8</v>
      </c>
      <c r="M85" s="858"/>
      <c r="N85" s="57"/>
    </row>
    <row r="86" spans="1:14" ht="15" thickBot="1">
      <c r="B86" s="821" t="s">
        <v>1037</v>
      </c>
      <c r="C86" s="822"/>
      <c r="D86" s="822"/>
      <c r="E86" s="822"/>
      <c r="F86" s="822"/>
      <c r="G86" s="822"/>
      <c r="H86" s="822"/>
      <c r="I86" s="822"/>
      <c r="J86" s="822"/>
      <c r="K86" s="822"/>
      <c r="L86" s="822"/>
      <c r="M86" s="823"/>
      <c r="N86" s="58">
        <f>L83+L84+L85</f>
        <v>1432.8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6208.8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8"/>
      <c r="K118" s="798"/>
      <c r="L118" s="798"/>
      <c r="M118" s="798"/>
      <c r="N118" s="799"/>
    </row>
    <row r="119" spans="2:14" ht="15.75" customHeight="1"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4637</v>
      </c>
      <c r="N48" s="281">
        <f>K48*M48</f>
        <v>4637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4637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1" t="s">
        <v>1037</v>
      </c>
      <c r="C76" s="822"/>
      <c r="D76" s="822"/>
      <c r="E76" s="822"/>
      <c r="F76" s="822"/>
      <c r="G76" s="822"/>
      <c r="H76" s="822"/>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4637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927.40000000000009</v>
      </c>
      <c r="M83" s="856"/>
      <c r="N83" s="57"/>
    </row>
    <row r="84" spans="1:14">
      <c r="B84" s="95" t="s">
        <v>1057</v>
      </c>
      <c r="C84" s="96"/>
      <c r="D84" s="96"/>
      <c r="E84" s="96"/>
      <c r="F84" s="96"/>
      <c r="G84" s="96"/>
      <c r="H84" s="96"/>
      <c r="I84" s="93"/>
      <c r="J84" s="94"/>
      <c r="K84" s="313">
        <v>0.05</v>
      </c>
      <c r="L84" s="855">
        <f>N78*K84</f>
        <v>231.85000000000002</v>
      </c>
      <c r="M84" s="856"/>
      <c r="N84" s="57"/>
    </row>
    <row r="85" spans="1:14" ht="15" thickBot="1">
      <c r="B85" s="97" t="s">
        <v>1058</v>
      </c>
      <c r="C85" s="98"/>
      <c r="D85" s="98"/>
      <c r="E85" s="98"/>
      <c r="F85" s="98"/>
      <c r="G85" s="98"/>
      <c r="H85" s="98"/>
      <c r="I85" s="99"/>
      <c r="J85" s="100"/>
      <c r="K85" s="314">
        <v>0.05</v>
      </c>
      <c r="L85" s="857">
        <f>N78*K85</f>
        <v>231.85000000000002</v>
      </c>
      <c r="M85" s="858"/>
      <c r="N85" s="57"/>
    </row>
    <row r="86" spans="1:14" ht="15" thickBot="1">
      <c r="B86" s="821" t="s">
        <v>1037</v>
      </c>
      <c r="C86" s="822"/>
      <c r="D86" s="822"/>
      <c r="E86" s="822"/>
      <c r="F86" s="822"/>
      <c r="G86" s="822"/>
      <c r="H86" s="822"/>
      <c r="I86" s="822"/>
      <c r="J86" s="822"/>
      <c r="K86" s="822"/>
      <c r="L86" s="822"/>
      <c r="M86" s="823"/>
      <c r="N86" s="58">
        <f>L83+L84+L85</f>
        <v>1391.1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6028.1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10"/>
      <c r="C1" s="922"/>
      <c r="D1" s="923"/>
      <c r="E1" s="923"/>
      <c r="F1" s="923"/>
      <c r="G1" s="923"/>
      <c r="H1" s="923"/>
      <c r="I1" s="923"/>
      <c r="J1" s="924"/>
      <c r="K1" s="925" t="s">
        <v>1017</v>
      </c>
      <c r="L1" s="927" t="s">
        <v>2304</v>
      </c>
      <c r="M1" s="928"/>
      <c r="N1" s="929"/>
    </row>
    <row r="2" spans="2:14" ht="18.7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58</v>
      </c>
      <c r="N48" s="281">
        <f>K48*M48</f>
        <v>58</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4637</v>
      </c>
      <c r="N49" s="281">
        <f>K49*M49</f>
        <v>1669.32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1727.32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47" t="s">
        <v>1047</v>
      </c>
      <c r="C68" s="848"/>
      <c r="D68" s="848"/>
      <c r="E68" s="848"/>
      <c r="F68" s="848"/>
      <c r="G68" s="848"/>
      <c r="H68" s="848"/>
      <c r="I68" s="79" t="s">
        <v>1048</v>
      </c>
      <c r="J68" s="81" t="s">
        <v>1494</v>
      </c>
      <c r="K68" s="80" t="s">
        <v>1050</v>
      </c>
      <c r="L68" s="849" t="s">
        <v>1034</v>
      </c>
      <c r="M68" s="850"/>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 thickBot="1">
      <c r="B74" s="808"/>
      <c r="C74" s="809"/>
      <c r="D74" s="809"/>
      <c r="E74" s="809"/>
      <c r="F74" s="809"/>
      <c r="G74" s="809"/>
      <c r="H74" s="809"/>
      <c r="I74" s="132"/>
      <c r="J74" s="132"/>
      <c r="K74" s="132"/>
      <c r="L74" s="909"/>
      <c r="M74" s="909"/>
      <c r="N74" s="51"/>
    </row>
    <row r="75" spans="2:15" ht="15" thickBot="1">
      <c r="B75" s="821" t="s">
        <v>1037</v>
      </c>
      <c r="C75" s="822"/>
      <c r="D75" s="822"/>
      <c r="E75" s="822"/>
      <c r="F75" s="822"/>
      <c r="G75" s="822"/>
      <c r="H75" s="822"/>
      <c r="I75" s="828"/>
      <c r="J75" s="828"/>
      <c r="K75" s="828"/>
      <c r="L75" s="828"/>
      <c r="M75" s="829"/>
      <c r="N75" s="310"/>
    </row>
    <row r="76" spans="2:15" ht="15" thickBot="1">
      <c r="B76" s="39"/>
      <c r="C76" s="40"/>
      <c r="D76" s="40"/>
      <c r="E76" s="40"/>
      <c r="F76" s="40"/>
      <c r="G76" s="40"/>
      <c r="H76" s="40"/>
      <c r="I76" s="40"/>
      <c r="J76" s="40"/>
      <c r="K76" s="40"/>
      <c r="L76" s="40"/>
      <c r="M76" s="40"/>
      <c r="N76" s="41"/>
    </row>
    <row r="77" spans="2:15" ht="15" thickBot="1">
      <c r="B77" s="821" t="s">
        <v>1051</v>
      </c>
      <c r="C77" s="822"/>
      <c r="D77" s="822"/>
      <c r="E77" s="822"/>
      <c r="F77" s="822"/>
      <c r="G77" s="822"/>
      <c r="H77" s="822"/>
      <c r="I77" s="822"/>
      <c r="J77" s="822"/>
      <c r="K77" s="822"/>
      <c r="L77" s="822"/>
      <c r="M77" s="823"/>
      <c r="N77" s="105">
        <f>N43+N53+N64+N75</f>
        <v>1727.32</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345.464</v>
      </c>
      <c r="M82" s="856"/>
      <c r="N82" s="57"/>
    </row>
    <row r="83" spans="1:14">
      <c r="B83" s="95" t="s">
        <v>1057</v>
      </c>
      <c r="C83" s="96"/>
      <c r="D83" s="96"/>
      <c r="E83" s="96"/>
      <c r="F83" s="96"/>
      <c r="G83" s="96"/>
      <c r="H83" s="96"/>
      <c r="I83" s="93"/>
      <c r="J83" s="94"/>
      <c r="K83" s="313">
        <v>0.05</v>
      </c>
      <c r="L83" s="855">
        <f>N77*K83</f>
        <v>86.366</v>
      </c>
      <c r="M83" s="856"/>
      <c r="N83" s="57"/>
    </row>
    <row r="84" spans="1:14" ht="15" thickBot="1">
      <c r="B84" s="97" t="s">
        <v>1058</v>
      </c>
      <c r="C84" s="98"/>
      <c r="D84" s="98"/>
      <c r="E84" s="98"/>
      <c r="F84" s="98"/>
      <c r="G84" s="98"/>
      <c r="H84" s="98"/>
      <c r="I84" s="99"/>
      <c r="J84" s="100"/>
      <c r="K84" s="314">
        <v>0.05</v>
      </c>
      <c r="L84" s="857">
        <f>N77*K84</f>
        <v>86.366</v>
      </c>
      <c r="M84" s="858"/>
      <c r="N84" s="57"/>
    </row>
    <row r="85" spans="1:14" ht="15" thickBot="1">
      <c r="B85" s="821" t="s">
        <v>1037</v>
      </c>
      <c r="C85" s="822"/>
      <c r="D85" s="822"/>
      <c r="E85" s="822"/>
      <c r="F85" s="822"/>
      <c r="G85" s="822"/>
      <c r="H85" s="822"/>
      <c r="I85" s="822"/>
      <c r="J85" s="822"/>
      <c r="K85" s="822"/>
      <c r="L85" s="822"/>
      <c r="M85" s="823"/>
      <c r="N85" s="58">
        <f>L82+L83+L84</f>
        <v>518.19600000000003</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2245.5160000000001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45</v>
      </c>
      <c r="N36" s="281">
        <f>K36/M36</f>
        <v>1774.5333333333333</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160201</v>
      </c>
      <c r="L37" s="279"/>
      <c r="M37" s="280">
        <v>45</v>
      </c>
      <c r="N37" s="281">
        <f>K37/M37</f>
        <v>3560.0222222222224</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45</v>
      </c>
      <c r="N38" s="281">
        <f>K38/M38</f>
        <v>2000</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7340.2296894673445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20950</v>
      </c>
      <c r="N48" s="281">
        <f>K48*M48</f>
        <v>26187.5</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58</v>
      </c>
      <c r="N49" s="281">
        <f>K49*M49</f>
        <v>1450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27637.5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825">
        <f>VLOOKUP(A59,TRANSPORTE!A5:D123,4,FALSE)</f>
        <v>1343</v>
      </c>
      <c r="M59" s="826"/>
      <c r="N59" s="296">
        <f>K59*L59</f>
        <v>1678.75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1678.75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37223.89308064623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7444.7786161292461</v>
      </c>
      <c r="M83" s="856"/>
      <c r="N83" s="57"/>
    </row>
    <row r="84" spans="1:14">
      <c r="B84" s="95" t="s">
        <v>1057</v>
      </c>
      <c r="C84" s="96"/>
      <c r="D84" s="96"/>
      <c r="E84" s="96"/>
      <c r="F84" s="96"/>
      <c r="G84" s="96"/>
      <c r="H84" s="96"/>
      <c r="I84" s="93"/>
      <c r="J84" s="94"/>
      <c r="K84" s="313">
        <v>0.05</v>
      </c>
      <c r="L84" s="855">
        <f>N78*K84</f>
        <v>1861.1946540323115</v>
      </c>
      <c r="M84" s="856"/>
      <c r="N84" s="57"/>
    </row>
    <row r="85" spans="1:14" ht="15" thickBot="1">
      <c r="B85" s="97" t="s">
        <v>1058</v>
      </c>
      <c r="C85" s="98"/>
      <c r="D85" s="98"/>
      <c r="E85" s="98"/>
      <c r="F85" s="98"/>
      <c r="G85" s="98"/>
      <c r="H85" s="98"/>
      <c r="I85" s="99"/>
      <c r="J85" s="100"/>
      <c r="K85" s="314">
        <v>0.05</v>
      </c>
      <c r="L85" s="857">
        <f>N78*K85</f>
        <v>1861.1946540323115</v>
      </c>
      <c r="M85" s="858"/>
      <c r="N85" s="57"/>
    </row>
    <row r="86" spans="1:14" ht="15" thickBot="1">
      <c r="B86" s="821" t="s">
        <v>1037</v>
      </c>
      <c r="C86" s="822"/>
      <c r="D86" s="822"/>
      <c r="E86" s="822"/>
      <c r="F86" s="822"/>
      <c r="G86" s="822"/>
      <c r="H86" s="822"/>
      <c r="I86" s="822"/>
      <c r="J86" s="822"/>
      <c r="K86" s="822"/>
      <c r="L86" s="822"/>
      <c r="M86" s="823"/>
      <c r="N86" s="58">
        <f>L83+L84+L85</f>
        <v>11167.167924193869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48391.061004840099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45</v>
      </c>
      <c r="N36" s="281">
        <f>K36/M36</f>
        <v>1774.5333333333333</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160201</v>
      </c>
      <c r="L37" s="279"/>
      <c r="M37" s="280">
        <v>45</v>
      </c>
      <c r="N37" s="281">
        <f>K37/M37</f>
        <v>3560.0222222222224</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45</v>
      </c>
      <c r="N38" s="281">
        <f>K38/M38</f>
        <v>2000</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7340.2296894673445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24990</v>
      </c>
      <c r="N48" s="281">
        <f>K48*M48</f>
        <v>32487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58</v>
      </c>
      <c r="N49" s="281">
        <f>K49*M49</f>
        <v>1392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33879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1343</v>
      </c>
      <c r="M59" s="826"/>
      <c r="N59" s="296">
        <f>K59*L59</f>
        <v>1745.9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43532.543080646232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8706.5086161292475</v>
      </c>
      <c r="M83" s="856"/>
      <c r="N83" s="57"/>
    </row>
    <row r="84" spans="1:14">
      <c r="B84" s="95" t="s">
        <v>1057</v>
      </c>
      <c r="C84" s="96"/>
      <c r="D84" s="96"/>
      <c r="E84" s="96"/>
      <c r="F84" s="96"/>
      <c r="G84" s="96"/>
      <c r="H84" s="96"/>
      <c r="I84" s="93"/>
      <c r="J84" s="94"/>
      <c r="K84" s="313">
        <v>0.05</v>
      </c>
      <c r="L84" s="855">
        <f>N78*K84</f>
        <v>2176.6271540323119</v>
      </c>
      <c r="M84" s="856"/>
      <c r="N84" s="57"/>
    </row>
    <row r="85" spans="1:14" ht="15" thickBot="1">
      <c r="B85" s="97" t="s">
        <v>1058</v>
      </c>
      <c r="C85" s="98"/>
      <c r="D85" s="98"/>
      <c r="E85" s="98"/>
      <c r="F85" s="98"/>
      <c r="G85" s="98"/>
      <c r="H85" s="98"/>
      <c r="I85" s="99"/>
      <c r="J85" s="100"/>
      <c r="K85" s="314">
        <v>0.05</v>
      </c>
      <c r="L85" s="857">
        <f>N78*K85</f>
        <v>2176.6271540323119</v>
      </c>
      <c r="M85" s="858"/>
      <c r="N85" s="57"/>
    </row>
    <row r="86" spans="1:14" ht="15" thickBot="1">
      <c r="B86" s="821" t="s">
        <v>1037</v>
      </c>
      <c r="C86" s="822"/>
      <c r="D86" s="822"/>
      <c r="E86" s="822"/>
      <c r="F86" s="822"/>
      <c r="G86" s="822"/>
      <c r="H86" s="822"/>
      <c r="I86" s="822"/>
      <c r="J86" s="822"/>
      <c r="K86" s="822"/>
      <c r="L86" s="822"/>
      <c r="M86" s="823"/>
      <c r="N86" s="58">
        <f>L83+L84+L85</f>
        <v>13059.762924193872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56592.306004840102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45</v>
      </c>
      <c r="N36" s="281">
        <f>K36/M36</f>
        <v>1774.5333333333333</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160201</v>
      </c>
      <c r="L37" s="279"/>
      <c r="M37" s="280">
        <v>45</v>
      </c>
      <c r="N37" s="281">
        <f>K37/M37</f>
        <v>3560.0222222222224</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45</v>
      </c>
      <c r="N38" s="281">
        <f>K38/M38</f>
        <v>2000</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7340.2296894673445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24990</v>
      </c>
      <c r="N48" s="281">
        <f>K48*M48</f>
        <v>32487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58</v>
      </c>
      <c r="N49" s="281">
        <f>K49*M49</f>
        <v>1392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33879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1343</v>
      </c>
      <c r="M59" s="826"/>
      <c r="N59" s="296">
        <f>K59*L59</f>
        <v>1745.9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43532.543080646232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8706.5086161292475</v>
      </c>
      <c r="M83" s="856"/>
      <c r="N83" s="57"/>
    </row>
    <row r="84" spans="1:14">
      <c r="B84" s="95" t="s">
        <v>1057</v>
      </c>
      <c r="C84" s="96"/>
      <c r="D84" s="96"/>
      <c r="E84" s="96"/>
      <c r="F84" s="96"/>
      <c r="G84" s="96"/>
      <c r="H84" s="96"/>
      <c r="I84" s="93"/>
      <c r="J84" s="94"/>
      <c r="K84" s="313">
        <v>0.05</v>
      </c>
      <c r="L84" s="855">
        <f>N78*K84</f>
        <v>2176.6271540323119</v>
      </c>
      <c r="M84" s="856"/>
      <c r="N84" s="57"/>
    </row>
    <row r="85" spans="1:14" ht="15" thickBot="1">
      <c r="B85" s="97" t="s">
        <v>1058</v>
      </c>
      <c r="C85" s="98"/>
      <c r="D85" s="98"/>
      <c r="E85" s="98"/>
      <c r="F85" s="98"/>
      <c r="G85" s="98"/>
      <c r="H85" s="98"/>
      <c r="I85" s="99"/>
      <c r="J85" s="100"/>
      <c r="K85" s="314">
        <v>0.05</v>
      </c>
      <c r="L85" s="857">
        <f>N78*K85</f>
        <v>2176.6271540323119</v>
      </c>
      <c r="M85" s="858"/>
      <c r="N85" s="57"/>
    </row>
    <row r="86" spans="1:14" ht="15" thickBot="1">
      <c r="B86" s="821" t="s">
        <v>1037</v>
      </c>
      <c r="C86" s="822"/>
      <c r="D86" s="822"/>
      <c r="E86" s="822"/>
      <c r="F86" s="822"/>
      <c r="G86" s="822"/>
      <c r="H86" s="822"/>
      <c r="I86" s="822"/>
      <c r="J86" s="822"/>
      <c r="K86" s="822"/>
      <c r="L86" s="822"/>
      <c r="M86" s="823"/>
      <c r="N86" s="58">
        <f>L83+L84+L85</f>
        <v>13059.762924193872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56592.306004840102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45</v>
      </c>
      <c r="N36" s="281">
        <f>K36/M36</f>
        <v>1774.5333333333333</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160201</v>
      </c>
      <c r="L37" s="279"/>
      <c r="M37" s="280">
        <v>45</v>
      </c>
      <c r="N37" s="281">
        <f>K37/M37</f>
        <v>3560.0222222222224</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45</v>
      </c>
      <c r="N38" s="281">
        <f>K38/M38</f>
        <v>2000</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7340.2296894673445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24990</v>
      </c>
      <c r="N48" s="281">
        <f>K48*M48</f>
        <v>32487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58</v>
      </c>
      <c r="N49" s="281">
        <f>K49*M49</f>
        <v>1392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33879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1343</v>
      </c>
      <c r="M59" s="826"/>
      <c r="N59" s="296">
        <f>K59*L59</f>
        <v>1745.9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43532.543080646232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8706.5086161292475</v>
      </c>
      <c r="M83" s="856"/>
      <c r="N83" s="57"/>
    </row>
    <row r="84" spans="1:14">
      <c r="B84" s="95" t="s">
        <v>1057</v>
      </c>
      <c r="C84" s="96"/>
      <c r="D84" s="96"/>
      <c r="E84" s="96"/>
      <c r="F84" s="96"/>
      <c r="G84" s="96"/>
      <c r="H84" s="96"/>
      <c r="I84" s="93"/>
      <c r="J84" s="94"/>
      <c r="K84" s="313">
        <v>0.05</v>
      </c>
      <c r="L84" s="855">
        <f>N78*K84</f>
        <v>2176.6271540323119</v>
      </c>
      <c r="M84" s="856"/>
      <c r="N84" s="57"/>
    </row>
    <row r="85" spans="1:14" ht="15" thickBot="1">
      <c r="B85" s="97" t="s">
        <v>1058</v>
      </c>
      <c r="C85" s="98"/>
      <c r="D85" s="98"/>
      <c r="E85" s="98"/>
      <c r="F85" s="98"/>
      <c r="G85" s="98"/>
      <c r="H85" s="98"/>
      <c r="I85" s="99"/>
      <c r="J85" s="100"/>
      <c r="K85" s="314">
        <v>0.05</v>
      </c>
      <c r="L85" s="857">
        <f>N78*K85</f>
        <v>2176.6271540323119</v>
      </c>
      <c r="M85" s="858"/>
      <c r="N85" s="57"/>
    </row>
    <row r="86" spans="1:14" ht="15" thickBot="1">
      <c r="B86" s="821" t="s">
        <v>1037</v>
      </c>
      <c r="C86" s="822"/>
      <c r="D86" s="822"/>
      <c r="E86" s="822"/>
      <c r="F86" s="822"/>
      <c r="G86" s="822"/>
      <c r="H86" s="822"/>
      <c r="I86" s="822"/>
      <c r="J86" s="822"/>
      <c r="K86" s="822"/>
      <c r="L86" s="822"/>
      <c r="M86" s="823"/>
      <c r="N86" s="58">
        <f>L83+L84+L85</f>
        <v>13059.762924193872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56592.306004840102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10225</v>
      </c>
      <c r="L36" s="279"/>
      <c r="M36" s="280">
        <v>2.5</v>
      </c>
      <c r="N36" s="281">
        <f>K36/M36</f>
        <v>4090</v>
      </c>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412"/>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0.05</v>
      </c>
      <c r="N41" s="353">
        <f>N76*M41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4856.0080780914996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24990</v>
      </c>
      <c r="N48" s="281">
        <f>K48*M48</f>
        <v>32487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58</v>
      </c>
      <c r="N49" s="281">
        <f>K49*M49</f>
        <v>1392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33879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1343</v>
      </c>
      <c r="M59" s="826"/>
      <c r="N59" s="296">
        <f>K59*L59</f>
        <v>1745.9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55801.069639921501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11160.213927984301</v>
      </c>
      <c r="M83" s="856"/>
      <c r="N83" s="57"/>
    </row>
    <row r="84" spans="1:14">
      <c r="B84" s="95" t="s">
        <v>1057</v>
      </c>
      <c r="C84" s="96"/>
      <c r="D84" s="96"/>
      <c r="E84" s="96"/>
      <c r="F84" s="96"/>
      <c r="G84" s="96"/>
      <c r="H84" s="96"/>
      <c r="I84" s="93"/>
      <c r="J84" s="94"/>
      <c r="K84" s="313">
        <v>0.05</v>
      </c>
      <c r="L84" s="855">
        <f>N78*K84</f>
        <v>2790.0534819960753</v>
      </c>
      <c r="M84" s="856"/>
      <c r="N84" s="57"/>
    </row>
    <row r="85" spans="1:14" ht="15" thickBot="1">
      <c r="B85" s="97" t="s">
        <v>1058</v>
      </c>
      <c r="C85" s="98"/>
      <c r="D85" s="98"/>
      <c r="E85" s="98"/>
      <c r="F85" s="98"/>
      <c r="G85" s="98"/>
      <c r="H85" s="98"/>
      <c r="I85" s="99"/>
      <c r="J85" s="100"/>
      <c r="K85" s="314">
        <v>0.05</v>
      </c>
      <c r="L85" s="857">
        <f>N78*K85</f>
        <v>2790.0534819960753</v>
      </c>
      <c r="M85" s="858"/>
      <c r="N85" s="57"/>
    </row>
    <row r="86" spans="1:14" ht="15" thickBot="1">
      <c r="B86" s="821" t="s">
        <v>1037</v>
      </c>
      <c r="C86" s="822"/>
      <c r="D86" s="822"/>
      <c r="E86" s="822"/>
      <c r="F86" s="822"/>
      <c r="G86" s="822"/>
      <c r="H86" s="822"/>
      <c r="I86" s="822"/>
      <c r="J86" s="822"/>
      <c r="K86" s="822"/>
      <c r="L86" s="822"/>
      <c r="M86" s="823"/>
      <c r="N86" s="58">
        <f>L83+L84+L85</f>
        <v>16740.320891976451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72541.390531897952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10225</v>
      </c>
      <c r="L36" s="279"/>
      <c r="M36" s="280">
        <v>2.5</v>
      </c>
      <c r="N36" s="281">
        <f>K36/M36</f>
        <v>4090</v>
      </c>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0.05</v>
      </c>
      <c r="N41" s="353">
        <f>N76*M41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4856.0080780914996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24990</v>
      </c>
      <c r="N48" s="281">
        <f>K48*M48</f>
        <v>32487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58</v>
      </c>
      <c r="N49" s="281">
        <f>K49*M49</f>
        <v>1392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33879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1343</v>
      </c>
      <c r="M59" s="826"/>
      <c r="N59" s="296">
        <f>K59*L59</f>
        <v>1745.9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55801.069639921501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11160.213927984301</v>
      </c>
      <c r="M83" s="856"/>
      <c r="N83" s="57"/>
    </row>
    <row r="84" spans="1:14">
      <c r="B84" s="95" t="s">
        <v>1057</v>
      </c>
      <c r="C84" s="96"/>
      <c r="D84" s="96"/>
      <c r="E84" s="96"/>
      <c r="F84" s="96"/>
      <c r="G84" s="96"/>
      <c r="H84" s="96"/>
      <c r="I84" s="93"/>
      <c r="J84" s="94"/>
      <c r="K84" s="313">
        <v>0.05</v>
      </c>
      <c r="L84" s="855">
        <f>N78*K84</f>
        <v>2790.0534819960753</v>
      </c>
      <c r="M84" s="856"/>
      <c r="N84" s="57"/>
    </row>
    <row r="85" spans="1:14" ht="15" thickBot="1">
      <c r="B85" s="97" t="s">
        <v>1058</v>
      </c>
      <c r="C85" s="98"/>
      <c r="D85" s="98"/>
      <c r="E85" s="98"/>
      <c r="F85" s="98"/>
      <c r="G85" s="98"/>
      <c r="H85" s="98"/>
      <c r="I85" s="99"/>
      <c r="J85" s="100"/>
      <c r="K85" s="314">
        <v>0.05</v>
      </c>
      <c r="L85" s="857">
        <f>N78*K85</f>
        <v>2790.0534819960753</v>
      </c>
      <c r="M85" s="858"/>
      <c r="N85" s="57"/>
    </row>
    <row r="86" spans="1:14" ht="15" thickBot="1">
      <c r="B86" s="821" t="s">
        <v>1037</v>
      </c>
      <c r="C86" s="822"/>
      <c r="D86" s="822"/>
      <c r="E86" s="822"/>
      <c r="F86" s="822"/>
      <c r="G86" s="822"/>
      <c r="H86" s="822"/>
      <c r="I86" s="822"/>
      <c r="J86" s="822"/>
      <c r="K86" s="822"/>
      <c r="L86" s="822"/>
      <c r="M86" s="823"/>
      <c r="N86" s="58">
        <f>L83+L84+L85</f>
        <v>16740.320891976451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72541.390531897952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10225</v>
      </c>
      <c r="L36" s="279"/>
      <c r="M36" s="280">
        <v>2.5</v>
      </c>
      <c r="N36" s="281">
        <f>K36/M36</f>
        <v>4090</v>
      </c>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0.05</v>
      </c>
      <c r="N41" s="353">
        <f>N76*M41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4856.0080780914996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24990</v>
      </c>
      <c r="N48" s="281">
        <f>K48*M48</f>
        <v>32487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58</v>
      </c>
      <c r="N49" s="281">
        <f>K49*M49</f>
        <v>1392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33879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1343</v>
      </c>
      <c r="M59" s="826"/>
      <c r="N59" s="296">
        <f>K59*L59</f>
        <v>1745.9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55801.069639921501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11160.213927984301</v>
      </c>
      <c r="M83" s="856"/>
      <c r="N83" s="57"/>
    </row>
    <row r="84" spans="1:14">
      <c r="B84" s="95" t="s">
        <v>1057</v>
      </c>
      <c r="C84" s="96"/>
      <c r="D84" s="96"/>
      <c r="E84" s="96"/>
      <c r="F84" s="96"/>
      <c r="G84" s="96"/>
      <c r="H84" s="96"/>
      <c r="I84" s="93"/>
      <c r="J84" s="94"/>
      <c r="K84" s="313">
        <v>0.05</v>
      </c>
      <c r="L84" s="855">
        <f>N78*K84</f>
        <v>2790.0534819960753</v>
      </c>
      <c r="M84" s="856"/>
      <c r="N84" s="57"/>
    </row>
    <row r="85" spans="1:14" ht="15" thickBot="1">
      <c r="B85" s="97" t="s">
        <v>1058</v>
      </c>
      <c r="C85" s="98"/>
      <c r="D85" s="98"/>
      <c r="E85" s="98"/>
      <c r="F85" s="98"/>
      <c r="G85" s="98"/>
      <c r="H85" s="98"/>
      <c r="I85" s="99"/>
      <c r="J85" s="100"/>
      <c r="K85" s="314">
        <v>0.05</v>
      </c>
      <c r="L85" s="857">
        <f>N78*K85</f>
        <v>2790.0534819960753</v>
      </c>
      <c r="M85" s="858"/>
      <c r="N85" s="57"/>
    </row>
    <row r="86" spans="1:14" ht="15" thickBot="1">
      <c r="B86" s="821" t="s">
        <v>1037</v>
      </c>
      <c r="C86" s="822"/>
      <c r="D86" s="822"/>
      <c r="E86" s="822"/>
      <c r="F86" s="822"/>
      <c r="G86" s="822"/>
      <c r="H86" s="822"/>
      <c r="I86" s="822"/>
      <c r="J86" s="822"/>
      <c r="K86" s="822"/>
      <c r="L86" s="822"/>
      <c r="M86" s="823"/>
      <c r="N86" s="58">
        <f>L83+L84+L85</f>
        <v>16740.320891976451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72541.390531897952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P119"/>
  <sheetViews>
    <sheetView topLeftCell="A28" zoomScale="78" zoomScaleNormal="78" workbookViewId="0">
      <selection activeCell="P50" sqref="P50"/>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215"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45</v>
      </c>
      <c r="N36" s="281">
        <f>K36/M36</f>
        <v>1774.5333333333333</v>
      </c>
    </row>
    <row r="37" spans="1:16">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160201</v>
      </c>
      <c r="L37" s="279"/>
      <c r="M37" s="280">
        <v>45</v>
      </c>
      <c r="N37" s="281">
        <f>K37/M37</f>
        <v>3560.0222222222224</v>
      </c>
    </row>
    <row r="38" spans="1:16">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45</v>
      </c>
      <c r="N38" s="281">
        <f>K38/M38</f>
        <v>2000</v>
      </c>
    </row>
    <row r="39" spans="1:16">
      <c r="B39" s="834"/>
      <c r="C39" s="835"/>
      <c r="D39" s="835"/>
      <c r="E39" s="835"/>
      <c r="F39" s="835"/>
      <c r="G39" s="835"/>
      <c r="H39" s="836"/>
      <c r="I39" s="837"/>
      <c r="J39" s="818"/>
      <c r="K39" s="278"/>
      <c r="L39" s="838"/>
      <c r="M39" s="839"/>
      <c r="N39" s="281"/>
    </row>
    <row r="40" spans="1:16">
      <c r="B40" s="834"/>
      <c r="C40" s="835"/>
      <c r="D40" s="835"/>
      <c r="E40" s="840"/>
      <c r="F40" s="835"/>
      <c r="G40" s="835"/>
      <c r="H40" s="836"/>
      <c r="I40" s="42"/>
      <c r="J40" s="43"/>
      <c r="K40" s="283"/>
      <c r="L40" s="285"/>
      <c r="M40" s="286"/>
      <c r="N40" s="287"/>
    </row>
    <row r="41" spans="1:16">
      <c r="B41" s="841" t="s">
        <v>1036</v>
      </c>
      <c r="C41" s="842"/>
      <c r="D41" s="842"/>
      <c r="E41" s="44"/>
      <c r="F41" s="45"/>
      <c r="G41" s="45"/>
      <c r="H41" s="46"/>
      <c r="I41" s="42"/>
      <c r="J41" s="43"/>
      <c r="K41" s="288"/>
      <c r="L41" s="285"/>
      <c r="M41" s="410">
        <v>0.01</v>
      </c>
      <c r="N41" s="353">
        <f>N76*M41</f>
        <v>5.6741339117888892</v>
      </c>
    </row>
    <row r="42" spans="1:16" ht="15" thickBot="1">
      <c r="B42" s="834"/>
      <c r="C42" s="835"/>
      <c r="D42" s="835"/>
      <c r="E42" s="835"/>
      <c r="F42" s="835"/>
      <c r="G42" s="835"/>
      <c r="H42" s="836"/>
      <c r="I42" s="843"/>
      <c r="J42" s="844"/>
      <c r="K42" s="47"/>
      <c r="L42" s="845"/>
      <c r="M42" s="846"/>
      <c r="N42" s="111"/>
    </row>
    <row r="43" spans="1:16" ht="15" thickBot="1">
      <c r="B43" s="821" t="s">
        <v>1037</v>
      </c>
      <c r="C43" s="822"/>
      <c r="D43" s="822"/>
      <c r="E43" s="822"/>
      <c r="F43" s="822"/>
      <c r="G43" s="822"/>
      <c r="H43" s="822"/>
      <c r="I43" s="822"/>
      <c r="J43" s="822"/>
      <c r="K43" s="822"/>
      <c r="L43" s="822"/>
      <c r="M43" s="823"/>
      <c r="N43" s="403">
        <f>SUM(N36:N42)</f>
        <v>7340.2296894673445</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2" t="s">
        <v>1028</v>
      </c>
      <c r="C47" s="813"/>
      <c r="D47" s="813"/>
      <c r="E47" s="813"/>
      <c r="F47" s="813"/>
      <c r="G47" s="813"/>
      <c r="H47" s="813"/>
      <c r="I47" s="814"/>
      <c r="J47" s="324" t="s">
        <v>1029</v>
      </c>
      <c r="K47" s="91" t="s">
        <v>1030</v>
      </c>
      <c r="L47" s="815" t="s">
        <v>1039</v>
      </c>
      <c r="M47" s="814"/>
      <c r="N47" s="92" t="s">
        <v>1035</v>
      </c>
    </row>
    <row r="48" spans="1:16">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35998</v>
      </c>
      <c r="N48" s="281">
        <f>K48*M48</f>
        <v>46797.4</v>
      </c>
      <c r="O48">
        <v>63517.22</v>
      </c>
      <c r="P48">
        <f>+M48/O48</f>
        <v>0.56674394754682278</v>
      </c>
    </row>
    <row r="49" spans="1:16">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58</v>
      </c>
      <c r="N49" s="281">
        <f>K49*M49</f>
        <v>1392</v>
      </c>
      <c r="O49">
        <v>55</v>
      </c>
      <c r="P49">
        <f>+M49/O49</f>
        <v>1.0545454545454545</v>
      </c>
    </row>
    <row r="50" spans="1:16">
      <c r="A50" s="114"/>
      <c r="B50" s="49"/>
      <c r="C50" s="290"/>
      <c r="D50" s="290"/>
      <c r="E50" s="290"/>
      <c r="F50" s="290"/>
      <c r="G50" s="290"/>
      <c r="H50" s="290"/>
      <c r="I50" s="277"/>
      <c r="J50" s="233"/>
      <c r="K50" s="291"/>
      <c r="L50" s="276"/>
      <c r="M50" s="292"/>
      <c r="N50" s="281"/>
    </row>
    <row r="51" spans="1:16">
      <c r="B51" s="49"/>
      <c r="C51" s="290"/>
      <c r="D51" s="290"/>
      <c r="E51" s="290"/>
      <c r="F51" s="290"/>
      <c r="G51" s="290"/>
      <c r="H51" s="290"/>
      <c r="I51" s="277"/>
      <c r="J51" s="233"/>
      <c r="K51" s="291"/>
      <c r="L51" s="276"/>
      <c r="M51" s="292"/>
      <c r="N51" s="293"/>
    </row>
    <row r="52" spans="1:16">
      <c r="B52" s="49"/>
      <c r="C52" s="290"/>
      <c r="D52" s="290"/>
      <c r="E52" s="290"/>
      <c r="F52" s="290"/>
      <c r="G52" s="290"/>
      <c r="H52" s="290"/>
      <c r="I52" s="277"/>
      <c r="J52" s="233"/>
      <c r="K52" s="291"/>
      <c r="L52" s="276"/>
      <c r="M52" s="292"/>
      <c r="N52" s="293"/>
    </row>
    <row r="53" spans="1:16" ht="15" thickBot="1">
      <c r="B53" s="816"/>
      <c r="C53" s="817"/>
      <c r="D53" s="817"/>
      <c r="E53" s="817"/>
      <c r="F53" s="817"/>
      <c r="G53" s="817"/>
      <c r="H53" s="817"/>
      <c r="I53" s="818"/>
      <c r="J53" s="48"/>
      <c r="K53" s="50"/>
      <c r="L53" s="819"/>
      <c r="M53" s="820"/>
      <c r="N53" s="51"/>
    </row>
    <row r="54" spans="1:16" ht="15" thickBot="1">
      <c r="B54" s="821" t="s">
        <v>1037</v>
      </c>
      <c r="C54" s="822"/>
      <c r="D54" s="822"/>
      <c r="E54" s="822"/>
      <c r="F54" s="822"/>
      <c r="G54" s="822"/>
      <c r="H54" s="822"/>
      <c r="I54" s="822"/>
      <c r="J54" s="822"/>
      <c r="K54" s="822"/>
      <c r="L54" s="822"/>
      <c r="M54" s="823"/>
      <c r="N54" s="403">
        <f>SUM(N48:N53)</f>
        <v>48189.4</v>
      </c>
    </row>
    <row r="55" spans="1:16">
      <c r="B55" s="39"/>
      <c r="C55" s="40"/>
      <c r="D55" s="40"/>
      <c r="E55" s="40"/>
      <c r="F55" s="40"/>
      <c r="G55" s="40"/>
      <c r="H55" s="40"/>
      <c r="I55" s="40"/>
      <c r="J55" s="40"/>
      <c r="K55" s="40"/>
      <c r="L55" s="40"/>
      <c r="M55" s="40"/>
      <c r="N55" s="41"/>
    </row>
    <row r="56" spans="1:16">
      <c r="B56" s="70" t="s">
        <v>1040</v>
      </c>
      <c r="C56" s="71"/>
      <c r="D56" s="71"/>
      <c r="E56" s="71"/>
      <c r="F56" s="71"/>
      <c r="G56" s="71"/>
      <c r="H56" s="71"/>
      <c r="I56" s="71"/>
      <c r="J56" s="71"/>
      <c r="K56" s="71"/>
      <c r="L56" s="71"/>
      <c r="M56" s="71"/>
      <c r="N56" s="72"/>
    </row>
    <row r="57" spans="1:16" ht="15" thickBot="1">
      <c r="B57" s="74"/>
      <c r="C57" s="67"/>
      <c r="D57" s="67"/>
      <c r="E57" s="67"/>
      <c r="F57" s="67"/>
      <c r="G57" s="67"/>
      <c r="H57" s="67"/>
      <c r="I57" s="67"/>
      <c r="J57" s="67"/>
      <c r="K57" s="67"/>
      <c r="L57" s="67"/>
      <c r="M57" s="67"/>
      <c r="N57" s="69"/>
    </row>
    <row r="58" spans="1:16" ht="26.4">
      <c r="B58" s="322" t="s">
        <v>1041</v>
      </c>
      <c r="C58" s="323"/>
      <c r="D58" s="323"/>
      <c r="E58" s="323"/>
      <c r="F58" s="323"/>
      <c r="G58" s="323"/>
      <c r="H58" s="79" t="s">
        <v>1029</v>
      </c>
      <c r="I58" s="80" t="s">
        <v>1042</v>
      </c>
      <c r="J58" s="81" t="s">
        <v>1043</v>
      </c>
      <c r="K58" s="79" t="s">
        <v>1044</v>
      </c>
      <c r="L58" s="824" t="s">
        <v>1045</v>
      </c>
      <c r="M58" s="797"/>
      <c r="N58" s="82" t="s">
        <v>1035</v>
      </c>
    </row>
    <row r="59" spans="1:16">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1343</v>
      </c>
      <c r="M59" s="826"/>
      <c r="N59" s="296">
        <f>K59*L59</f>
        <v>1745.9</v>
      </c>
    </row>
    <row r="60" spans="1:16">
      <c r="B60" s="52"/>
      <c r="C60" s="53"/>
      <c r="D60" s="53"/>
      <c r="E60" s="53"/>
      <c r="F60" s="53"/>
      <c r="G60" s="53"/>
      <c r="H60" s="297"/>
      <c r="I60" s="288"/>
      <c r="J60" s="288"/>
      <c r="K60" s="288"/>
      <c r="L60" s="298"/>
      <c r="M60" s="299"/>
      <c r="N60" s="300"/>
    </row>
    <row r="61" spans="1:16">
      <c r="B61" s="52"/>
      <c r="C61" s="53"/>
      <c r="D61" s="53"/>
      <c r="E61" s="53"/>
      <c r="F61" s="53"/>
      <c r="G61" s="53"/>
      <c r="H61" s="297"/>
      <c r="I61" s="288"/>
      <c r="J61" s="288"/>
      <c r="K61" s="288"/>
      <c r="L61" s="298"/>
      <c r="M61" s="299"/>
      <c r="N61" s="300"/>
    </row>
    <row r="62" spans="1:16">
      <c r="B62" s="52"/>
      <c r="C62" s="53"/>
      <c r="D62" s="53"/>
      <c r="E62" s="53"/>
      <c r="F62" s="53"/>
      <c r="G62" s="53"/>
      <c r="H62" s="297"/>
      <c r="I62" s="288"/>
      <c r="J62" s="288"/>
      <c r="K62" s="288"/>
      <c r="L62" s="298"/>
      <c r="M62" s="299"/>
      <c r="N62" s="300"/>
    </row>
    <row r="63" spans="1:16">
      <c r="B63" s="52"/>
      <c r="C63" s="53"/>
      <c r="D63" s="53"/>
      <c r="E63" s="53"/>
      <c r="F63" s="53"/>
      <c r="G63" s="53"/>
      <c r="H63" s="297"/>
      <c r="I63" s="288"/>
      <c r="J63" s="288"/>
      <c r="K63" s="288"/>
      <c r="L63" s="298"/>
      <c r="M63" s="299"/>
      <c r="N63" s="300"/>
    </row>
    <row r="64" spans="1:16"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57842.943080646233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11568.588616129247</v>
      </c>
      <c r="M83" s="856"/>
      <c r="N83" s="57"/>
    </row>
    <row r="84" spans="1:14">
      <c r="B84" s="95" t="s">
        <v>1057</v>
      </c>
      <c r="C84" s="96"/>
      <c r="D84" s="96"/>
      <c r="E84" s="96"/>
      <c r="F84" s="96"/>
      <c r="G84" s="96"/>
      <c r="H84" s="96"/>
      <c r="I84" s="93"/>
      <c r="J84" s="94"/>
      <c r="K84" s="313">
        <v>0.05</v>
      </c>
      <c r="L84" s="855">
        <f>N78*K84</f>
        <v>2892.1471540323118</v>
      </c>
      <c r="M84" s="856"/>
      <c r="N84" s="57"/>
    </row>
    <row r="85" spans="1:14" ht="15" thickBot="1">
      <c r="B85" s="97" t="s">
        <v>1058</v>
      </c>
      <c r="C85" s="98"/>
      <c r="D85" s="98"/>
      <c r="E85" s="98"/>
      <c r="F85" s="98"/>
      <c r="G85" s="98"/>
      <c r="H85" s="98"/>
      <c r="I85" s="99"/>
      <c r="J85" s="100"/>
      <c r="K85" s="314">
        <v>0.05</v>
      </c>
      <c r="L85" s="857">
        <f>N78*K85</f>
        <v>2892.1471540323118</v>
      </c>
      <c r="M85" s="858"/>
      <c r="N85" s="57"/>
    </row>
    <row r="86" spans="1:14" ht="15" thickBot="1">
      <c r="B86" s="821" t="s">
        <v>1037</v>
      </c>
      <c r="C86" s="822"/>
      <c r="D86" s="822"/>
      <c r="E86" s="822"/>
      <c r="F86" s="822"/>
      <c r="G86" s="822"/>
      <c r="H86" s="822"/>
      <c r="I86" s="822"/>
      <c r="J86" s="822"/>
      <c r="K86" s="822"/>
      <c r="L86" s="822"/>
      <c r="M86" s="823"/>
      <c r="N86" s="58">
        <f>L83+L84+L85</f>
        <v>17352.882924193869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75195.826004840099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45</v>
      </c>
      <c r="N36" s="281">
        <f>K36/M36</f>
        <v>1774.5333333333333</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160201</v>
      </c>
      <c r="L37" s="279"/>
      <c r="M37" s="280">
        <v>45</v>
      </c>
      <c r="N37" s="281">
        <f>K37/M37</f>
        <v>3560.0222222222224</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45</v>
      </c>
      <c r="N38" s="281">
        <f>K38/M38</f>
        <v>2000</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7340.2296894673445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35998</v>
      </c>
      <c r="N48" s="281">
        <f>K48*M48</f>
        <v>46797.4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58</v>
      </c>
      <c r="N49" s="281">
        <f>K49*M49</f>
        <v>1392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48189.4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1343</v>
      </c>
      <c r="M59" s="826"/>
      <c r="N59" s="296">
        <f>K59*L59</f>
        <v>1745.9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7" t="s">
        <v>1037</v>
      </c>
      <c r="C76" s="828"/>
      <c r="D76" s="828"/>
      <c r="E76" s="828"/>
      <c r="F76" s="828"/>
      <c r="G76" s="828"/>
      <c r="H76" s="828"/>
      <c r="I76" s="828"/>
      <c r="J76" s="828"/>
      <c r="K76" s="828"/>
      <c r="L76" s="828"/>
      <c r="M76" s="829"/>
      <c r="N76" s="469">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57842.943080646233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11568.588616129247</v>
      </c>
      <c r="M83" s="856"/>
      <c r="N83" s="57"/>
    </row>
    <row r="84" spans="1:14">
      <c r="B84" s="95" t="s">
        <v>1057</v>
      </c>
      <c r="C84" s="96"/>
      <c r="D84" s="96"/>
      <c r="E84" s="96"/>
      <c r="F84" s="96"/>
      <c r="G84" s="96"/>
      <c r="H84" s="96"/>
      <c r="I84" s="93"/>
      <c r="J84" s="94"/>
      <c r="K84" s="313">
        <v>0.05</v>
      </c>
      <c r="L84" s="855">
        <f>N78*K84</f>
        <v>2892.1471540323118</v>
      </c>
      <c r="M84" s="856"/>
      <c r="N84" s="57"/>
    </row>
    <row r="85" spans="1:14" ht="15" thickBot="1">
      <c r="B85" s="97" t="s">
        <v>1058</v>
      </c>
      <c r="C85" s="98"/>
      <c r="D85" s="98"/>
      <c r="E85" s="98"/>
      <c r="F85" s="98"/>
      <c r="G85" s="98"/>
      <c r="H85" s="98"/>
      <c r="I85" s="99"/>
      <c r="J85" s="100"/>
      <c r="K85" s="314">
        <v>0.05</v>
      </c>
      <c r="L85" s="857">
        <f>N78*K85</f>
        <v>2892.1471540323118</v>
      </c>
      <c r="M85" s="858"/>
      <c r="N85" s="57"/>
    </row>
    <row r="86" spans="1:14" ht="15" thickBot="1">
      <c r="B86" s="821" t="s">
        <v>1037</v>
      </c>
      <c r="C86" s="822"/>
      <c r="D86" s="822"/>
      <c r="E86" s="822"/>
      <c r="F86" s="822"/>
      <c r="G86" s="822"/>
      <c r="H86" s="822"/>
      <c r="I86" s="822"/>
      <c r="J86" s="822"/>
      <c r="K86" s="822"/>
      <c r="L86" s="822"/>
      <c r="M86" s="823"/>
      <c r="N86" s="58">
        <f>L83+L84+L85</f>
        <v>17352.882924193869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75195.826004840099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45</v>
      </c>
      <c r="N36" s="281">
        <f>K36/M36</f>
        <v>1774.5333333333333</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160201</v>
      </c>
      <c r="L37" s="279"/>
      <c r="M37" s="280">
        <v>45</v>
      </c>
      <c r="N37" s="281">
        <f>K37/M37</f>
        <v>3560.0222222222224</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45</v>
      </c>
      <c r="N38" s="281">
        <f>K38/M38</f>
        <v>2000</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7340.2296894673445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35998</v>
      </c>
      <c r="N48" s="281">
        <f>K48*M48</f>
        <v>46797.4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58</v>
      </c>
      <c r="N49" s="281">
        <f>K49*M49</f>
        <v>1392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48189.4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1343</v>
      </c>
      <c r="M59" s="826"/>
      <c r="N59" s="296">
        <f>K59*L59</f>
        <v>1745.9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57842.943080646233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11568.588616129247</v>
      </c>
      <c r="M83" s="856"/>
      <c r="N83" s="57"/>
    </row>
    <row r="84" spans="1:14">
      <c r="B84" s="95" t="s">
        <v>1057</v>
      </c>
      <c r="C84" s="96"/>
      <c r="D84" s="96"/>
      <c r="E84" s="96"/>
      <c r="F84" s="96"/>
      <c r="G84" s="96"/>
      <c r="H84" s="96"/>
      <c r="I84" s="93"/>
      <c r="J84" s="94"/>
      <c r="K84" s="313">
        <v>0.05</v>
      </c>
      <c r="L84" s="855">
        <f>N78*K84</f>
        <v>2892.1471540323118</v>
      </c>
      <c r="M84" s="856"/>
      <c r="N84" s="57"/>
    </row>
    <row r="85" spans="1:14" ht="15" thickBot="1">
      <c r="B85" s="97" t="s">
        <v>1058</v>
      </c>
      <c r="C85" s="98"/>
      <c r="D85" s="98"/>
      <c r="E85" s="98"/>
      <c r="F85" s="98"/>
      <c r="G85" s="98"/>
      <c r="H85" s="98"/>
      <c r="I85" s="99"/>
      <c r="J85" s="100"/>
      <c r="K85" s="314">
        <v>0.05</v>
      </c>
      <c r="L85" s="857">
        <f>N78*K85</f>
        <v>2892.1471540323118</v>
      </c>
      <c r="M85" s="858"/>
      <c r="N85" s="57"/>
    </row>
    <row r="86" spans="1:14" ht="15" thickBot="1">
      <c r="B86" s="821" t="s">
        <v>1037</v>
      </c>
      <c r="C86" s="822"/>
      <c r="D86" s="822"/>
      <c r="E86" s="822"/>
      <c r="F86" s="822"/>
      <c r="G86" s="822"/>
      <c r="H86" s="822"/>
      <c r="I86" s="822"/>
      <c r="J86" s="822"/>
      <c r="K86" s="822"/>
      <c r="L86" s="822"/>
      <c r="M86" s="823"/>
      <c r="N86" s="58">
        <f>L83+L84+L85</f>
        <v>17352.882924193869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75195.826004840099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10225</v>
      </c>
      <c r="L36" s="279"/>
      <c r="M36" s="280">
        <v>2.5</v>
      </c>
      <c r="N36" s="281">
        <f>K36/M36</f>
        <v>4090</v>
      </c>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0.05</v>
      </c>
      <c r="N41" s="353">
        <f>N76*M41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4856.0080780914996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35998</v>
      </c>
      <c r="N48" s="281">
        <f>K48*M48</f>
        <v>46797.4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58</v>
      </c>
      <c r="N49" s="281">
        <f>K49*M49</f>
        <v>1392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48189.4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1343</v>
      </c>
      <c r="M59" s="826"/>
      <c r="N59" s="296">
        <f>K59*L59</f>
        <v>1745.9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70111.469639921503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14022.293927984301</v>
      </c>
      <c r="M83" s="856"/>
      <c r="N83" s="57"/>
    </row>
    <row r="84" spans="1:14">
      <c r="B84" s="95" t="s">
        <v>1057</v>
      </c>
      <c r="C84" s="96"/>
      <c r="D84" s="96"/>
      <c r="E84" s="96"/>
      <c r="F84" s="96"/>
      <c r="G84" s="96"/>
      <c r="H84" s="96"/>
      <c r="I84" s="93"/>
      <c r="J84" s="94"/>
      <c r="K84" s="313">
        <v>0.05</v>
      </c>
      <c r="L84" s="855">
        <f>N78*K84</f>
        <v>3505.5734819960753</v>
      </c>
      <c r="M84" s="856"/>
      <c r="N84" s="57"/>
    </row>
    <row r="85" spans="1:14" ht="15" thickBot="1">
      <c r="B85" s="97" t="s">
        <v>1058</v>
      </c>
      <c r="C85" s="98"/>
      <c r="D85" s="98"/>
      <c r="E85" s="98"/>
      <c r="F85" s="98"/>
      <c r="G85" s="98"/>
      <c r="H85" s="98"/>
      <c r="I85" s="99"/>
      <c r="J85" s="100"/>
      <c r="K85" s="314">
        <v>0.05</v>
      </c>
      <c r="L85" s="857">
        <f>N78*K85</f>
        <v>3505.5734819960753</v>
      </c>
      <c r="M85" s="858"/>
      <c r="N85" s="57"/>
    </row>
    <row r="86" spans="1:14" ht="15" thickBot="1">
      <c r="B86" s="821" t="s">
        <v>1037</v>
      </c>
      <c r="C86" s="822"/>
      <c r="D86" s="822"/>
      <c r="E86" s="822"/>
      <c r="F86" s="822"/>
      <c r="G86" s="822"/>
      <c r="H86" s="822"/>
      <c r="I86" s="822"/>
      <c r="J86" s="822"/>
      <c r="K86" s="822"/>
      <c r="L86" s="822"/>
      <c r="M86" s="823"/>
      <c r="N86" s="58">
        <f>L83+L84+L85</f>
        <v>21033.44089197645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91144.910531897956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10225</v>
      </c>
      <c r="L36" s="279"/>
      <c r="M36" s="280">
        <v>2.5</v>
      </c>
      <c r="N36" s="281">
        <f>K36/M36</f>
        <v>4090</v>
      </c>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0.05</v>
      </c>
      <c r="N41" s="353">
        <f>N76*M41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4856.0080780914996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35998</v>
      </c>
      <c r="N48" s="281">
        <f>K48*M48</f>
        <v>46797.4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58</v>
      </c>
      <c r="N49" s="281">
        <f>K49*M49</f>
        <v>1392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48189.4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1343</v>
      </c>
      <c r="M59" s="826"/>
      <c r="N59" s="296">
        <f>K59*L59</f>
        <v>1745.9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7" t="s">
        <v>1037</v>
      </c>
      <c r="C76" s="828"/>
      <c r="D76" s="828"/>
      <c r="E76" s="828"/>
      <c r="F76" s="828"/>
      <c r="G76" s="828"/>
      <c r="H76" s="828"/>
      <c r="I76" s="828"/>
      <c r="J76" s="828"/>
      <c r="K76" s="828"/>
      <c r="L76" s="828"/>
      <c r="M76" s="829"/>
      <c r="N76" s="469">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70111.469639921503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14022.293927984301</v>
      </c>
      <c r="M83" s="856"/>
      <c r="N83" s="57"/>
    </row>
    <row r="84" spans="1:14">
      <c r="B84" s="95" t="s">
        <v>1057</v>
      </c>
      <c r="C84" s="96"/>
      <c r="D84" s="96"/>
      <c r="E84" s="96"/>
      <c r="F84" s="96"/>
      <c r="G84" s="96"/>
      <c r="H84" s="96"/>
      <c r="I84" s="93"/>
      <c r="J84" s="94"/>
      <c r="K84" s="313">
        <v>0.05</v>
      </c>
      <c r="L84" s="855">
        <f>N78*K84</f>
        <v>3505.5734819960753</v>
      </c>
      <c r="M84" s="856"/>
      <c r="N84" s="57"/>
    </row>
    <row r="85" spans="1:14" ht="15" thickBot="1">
      <c r="B85" s="97" t="s">
        <v>1058</v>
      </c>
      <c r="C85" s="98"/>
      <c r="D85" s="98"/>
      <c r="E85" s="98"/>
      <c r="F85" s="98"/>
      <c r="G85" s="98"/>
      <c r="H85" s="98"/>
      <c r="I85" s="99"/>
      <c r="J85" s="100"/>
      <c r="K85" s="314">
        <v>0.05</v>
      </c>
      <c r="L85" s="857">
        <f>N78*K85</f>
        <v>3505.5734819960753</v>
      </c>
      <c r="M85" s="858"/>
      <c r="N85" s="57"/>
    </row>
    <row r="86" spans="1:14" ht="15" thickBot="1">
      <c r="B86" s="821" t="s">
        <v>1037</v>
      </c>
      <c r="C86" s="822"/>
      <c r="D86" s="822"/>
      <c r="E86" s="822"/>
      <c r="F86" s="822"/>
      <c r="G86" s="822"/>
      <c r="H86" s="822"/>
      <c r="I86" s="822"/>
      <c r="J86" s="822"/>
      <c r="K86" s="822"/>
      <c r="L86" s="822"/>
      <c r="M86" s="823"/>
      <c r="N86" s="58">
        <f>L83+L84+L85</f>
        <v>21033.44089197645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91144.910531897956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10225</v>
      </c>
      <c r="L36" s="279"/>
      <c r="M36" s="280">
        <v>2.5</v>
      </c>
      <c r="N36" s="281">
        <f>K36/M36</f>
        <v>4090</v>
      </c>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0.05</v>
      </c>
      <c r="N41" s="353">
        <f>N76*M41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4856.0080780914996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35998</v>
      </c>
      <c r="N48" s="281">
        <f>K48*M48</f>
        <v>46797.4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58</v>
      </c>
      <c r="N49" s="281">
        <f>K49*M49</f>
        <v>1392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48189.4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1343</v>
      </c>
      <c r="M59" s="826"/>
      <c r="N59" s="296">
        <f>K59*L59</f>
        <v>1745.9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70111.469639921503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14022.293927984301</v>
      </c>
      <c r="M83" s="856"/>
      <c r="N83" s="57"/>
    </row>
    <row r="84" spans="1:14">
      <c r="B84" s="95" t="s">
        <v>1057</v>
      </c>
      <c r="C84" s="96"/>
      <c r="D84" s="96"/>
      <c r="E84" s="96"/>
      <c r="F84" s="96"/>
      <c r="G84" s="96"/>
      <c r="H84" s="96"/>
      <c r="I84" s="93"/>
      <c r="J84" s="94"/>
      <c r="K84" s="313">
        <v>0.05</v>
      </c>
      <c r="L84" s="855">
        <f>N78*K84</f>
        <v>3505.5734819960753</v>
      </c>
      <c r="M84" s="856"/>
      <c r="N84" s="57"/>
    </row>
    <row r="85" spans="1:14" ht="15" thickBot="1">
      <c r="B85" s="97" t="s">
        <v>1058</v>
      </c>
      <c r="C85" s="98"/>
      <c r="D85" s="98"/>
      <c r="E85" s="98"/>
      <c r="F85" s="98"/>
      <c r="G85" s="98"/>
      <c r="H85" s="98"/>
      <c r="I85" s="99"/>
      <c r="J85" s="100"/>
      <c r="K85" s="314">
        <v>0.05</v>
      </c>
      <c r="L85" s="857">
        <f>N78*K85</f>
        <v>3505.5734819960753</v>
      </c>
      <c r="M85" s="858"/>
      <c r="N85" s="57"/>
    </row>
    <row r="86" spans="1:14" ht="15" thickBot="1">
      <c r="B86" s="821" t="s">
        <v>1037</v>
      </c>
      <c r="C86" s="822"/>
      <c r="D86" s="822"/>
      <c r="E86" s="822"/>
      <c r="F86" s="822"/>
      <c r="G86" s="822"/>
      <c r="H86" s="822"/>
      <c r="I86" s="822"/>
      <c r="J86" s="822"/>
      <c r="K86" s="822"/>
      <c r="L86" s="822"/>
      <c r="M86" s="823"/>
      <c r="N86" s="58">
        <f>L83+L84+L85</f>
        <v>21033.44089197645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91144.910531897956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P119"/>
  <sheetViews>
    <sheetView topLeftCell="B52" zoomScale="78" zoomScaleNormal="78" workbookViewId="0">
      <selection activeCell="P60" sqref="P60"/>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215" t="s">
        <v>154</v>
      </c>
      <c r="B36" s="834" t="str">
        <f>VLOOKUP(A36,EQUIPOS!A6:D154,3,FALSE)</f>
        <v>Carrotanque Irrigador de asfalto, 1000 GALONES DE CAPACIDAD</v>
      </c>
      <c r="C36" s="835"/>
      <c r="D36" s="835"/>
      <c r="E36" s="835"/>
      <c r="F36" s="835"/>
      <c r="G36" s="835"/>
      <c r="H36" s="836"/>
      <c r="I36" s="276"/>
      <c r="J36" s="277"/>
      <c r="K36" s="278">
        <f>VLOOKUP(A36,EQUIPOS!A6:D163,4,FALSE)</f>
        <v>94252</v>
      </c>
      <c r="L36" s="279"/>
      <c r="M36" s="280">
        <v>30</v>
      </c>
      <c r="N36" s="281">
        <f>K36/M36</f>
        <v>3141.7333333333331</v>
      </c>
      <c r="O36">
        <v>93266.072730971413</v>
      </c>
      <c r="P36">
        <f>+K36/O36</f>
        <v>1.0105711245274851</v>
      </c>
    </row>
    <row r="37" spans="1:16">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140000</v>
      </c>
      <c r="L37" s="279"/>
      <c r="M37" s="280">
        <v>30</v>
      </c>
      <c r="N37" s="281">
        <f>K37/M37</f>
        <v>4666.666666666667</v>
      </c>
      <c r="O37">
        <v>159811.23368164909</v>
      </c>
      <c r="P37">
        <f>+K37/O37</f>
        <v>0.87603353515739746</v>
      </c>
    </row>
    <row r="38" spans="1:16">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30</v>
      </c>
      <c r="N38" s="281">
        <f>K38/M38</f>
        <v>3000</v>
      </c>
      <c r="O38">
        <v>153645.83873246241</v>
      </c>
      <c r="P38">
        <f>+K38/O38</f>
        <v>0.58576269128065062</v>
      </c>
    </row>
    <row r="39" spans="1:16">
      <c r="B39" s="834"/>
      <c r="C39" s="835"/>
      <c r="D39" s="835"/>
      <c r="E39" s="835"/>
      <c r="F39" s="835"/>
      <c r="G39" s="835"/>
      <c r="H39" s="836"/>
      <c r="I39" s="837"/>
      <c r="J39" s="818"/>
      <c r="K39" s="278"/>
      <c r="L39" s="838"/>
      <c r="M39" s="839"/>
      <c r="N39" s="281"/>
    </row>
    <row r="40" spans="1:16">
      <c r="B40" s="834"/>
      <c r="C40" s="835"/>
      <c r="D40" s="835"/>
      <c r="E40" s="840"/>
      <c r="F40" s="835"/>
      <c r="G40" s="835"/>
      <c r="H40" s="836"/>
      <c r="I40" s="42"/>
      <c r="J40" s="43"/>
      <c r="K40" s="283"/>
      <c r="L40" s="285"/>
      <c r="M40" s="286"/>
      <c r="N40" s="287"/>
    </row>
    <row r="41" spans="1:16">
      <c r="B41" s="841" t="s">
        <v>1036</v>
      </c>
      <c r="C41" s="842"/>
      <c r="D41" s="842"/>
      <c r="E41" s="44"/>
      <c r="F41" s="45"/>
      <c r="G41" s="45"/>
      <c r="H41" s="46"/>
      <c r="I41" s="42"/>
      <c r="J41" s="43"/>
      <c r="K41" s="288"/>
      <c r="L41" s="285"/>
      <c r="M41" s="410">
        <v>0.01</v>
      </c>
      <c r="N41" s="353">
        <f>N76*M41</f>
        <v>8.5112008676833337</v>
      </c>
    </row>
    <row r="42" spans="1:16" ht="15" thickBot="1">
      <c r="B42" s="834"/>
      <c r="C42" s="835"/>
      <c r="D42" s="835"/>
      <c r="E42" s="835"/>
      <c r="F42" s="835"/>
      <c r="G42" s="835"/>
      <c r="H42" s="836"/>
      <c r="I42" s="843"/>
      <c r="J42" s="844"/>
      <c r="K42" s="47"/>
      <c r="L42" s="845"/>
      <c r="M42" s="846"/>
      <c r="N42" s="111"/>
    </row>
    <row r="43" spans="1:16" ht="15" thickBot="1">
      <c r="B43" s="821" t="s">
        <v>1037</v>
      </c>
      <c r="C43" s="822"/>
      <c r="D43" s="822"/>
      <c r="E43" s="822"/>
      <c r="F43" s="822"/>
      <c r="G43" s="822"/>
      <c r="H43" s="822"/>
      <c r="I43" s="822"/>
      <c r="J43" s="822"/>
      <c r="K43" s="822"/>
      <c r="L43" s="822"/>
      <c r="M43" s="823"/>
      <c r="N43" s="403">
        <f>SUM(N36:N42)</f>
        <v>10816.911200867684</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2" t="s">
        <v>1028</v>
      </c>
      <c r="C47" s="813"/>
      <c r="D47" s="813"/>
      <c r="E47" s="813"/>
      <c r="F47" s="813"/>
      <c r="G47" s="813"/>
      <c r="H47" s="813"/>
      <c r="I47" s="814"/>
      <c r="J47" s="324" t="s">
        <v>1029</v>
      </c>
      <c r="K47" s="91" t="s">
        <v>1030</v>
      </c>
      <c r="L47" s="815" t="s">
        <v>1039</v>
      </c>
      <c r="M47" s="814"/>
      <c r="N47" s="92" t="s">
        <v>1035</v>
      </c>
    </row>
    <row r="48" spans="1:16">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35998</v>
      </c>
      <c r="N48" s="281">
        <f>K48*M48</f>
        <v>44997.5</v>
      </c>
      <c r="O48">
        <v>63517.22</v>
      </c>
    </row>
    <row r="49" spans="1:16">
      <c r="B49" s="49"/>
      <c r="C49" s="290"/>
      <c r="D49" s="290"/>
      <c r="E49" s="290"/>
      <c r="F49" s="290"/>
      <c r="G49" s="290"/>
      <c r="H49" s="290"/>
      <c r="I49" s="277"/>
      <c r="J49" s="233"/>
      <c r="K49" s="291"/>
      <c r="L49" s="276"/>
      <c r="M49" s="411"/>
      <c r="N49" s="281"/>
      <c r="O49">
        <f>+M48/O48</f>
        <v>0.56674394754682278</v>
      </c>
    </row>
    <row r="50" spans="1:16">
      <c r="A50" s="114"/>
      <c r="B50" s="49"/>
      <c r="C50" s="290"/>
      <c r="D50" s="290"/>
      <c r="E50" s="290"/>
      <c r="F50" s="290"/>
      <c r="G50" s="290"/>
      <c r="H50" s="290"/>
      <c r="I50" s="277"/>
      <c r="J50" s="233"/>
      <c r="K50" s="291"/>
      <c r="L50" s="276"/>
      <c r="M50" s="292"/>
      <c r="N50" s="281"/>
    </row>
    <row r="51" spans="1:16">
      <c r="B51" s="49"/>
      <c r="C51" s="290"/>
      <c r="D51" s="290"/>
      <c r="E51" s="290"/>
      <c r="F51" s="290"/>
      <c r="G51" s="290"/>
      <c r="H51" s="290"/>
      <c r="I51" s="277"/>
      <c r="J51" s="233"/>
      <c r="K51" s="291"/>
      <c r="L51" s="276"/>
      <c r="M51" s="292"/>
      <c r="N51" s="293"/>
    </row>
    <row r="52" spans="1:16">
      <c r="B52" s="49"/>
      <c r="C52" s="290"/>
      <c r="D52" s="290"/>
      <c r="E52" s="290"/>
      <c r="F52" s="290"/>
      <c r="G52" s="290"/>
      <c r="H52" s="290"/>
      <c r="I52" s="277"/>
      <c r="J52" s="233"/>
      <c r="K52" s="291"/>
      <c r="L52" s="276"/>
      <c r="M52" s="292"/>
      <c r="N52" s="293"/>
    </row>
    <row r="53" spans="1:16" ht="15" thickBot="1">
      <c r="B53" s="816"/>
      <c r="C53" s="817"/>
      <c r="D53" s="817"/>
      <c r="E53" s="817"/>
      <c r="F53" s="817"/>
      <c r="G53" s="817"/>
      <c r="H53" s="817"/>
      <c r="I53" s="818"/>
      <c r="J53" s="48"/>
      <c r="K53" s="50"/>
      <c r="L53" s="819"/>
      <c r="M53" s="820"/>
      <c r="N53" s="51"/>
    </row>
    <row r="54" spans="1:16" ht="15" thickBot="1">
      <c r="B54" s="821" t="s">
        <v>1037</v>
      </c>
      <c r="C54" s="822"/>
      <c r="D54" s="822"/>
      <c r="E54" s="822"/>
      <c r="F54" s="822"/>
      <c r="G54" s="822"/>
      <c r="H54" s="822"/>
      <c r="I54" s="822"/>
      <c r="J54" s="822"/>
      <c r="K54" s="822"/>
      <c r="L54" s="822"/>
      <c r="M54" s="823"/>
      <c r="N54" s="403">
        <f>SUM(N48:N53)</f>
        <v>44997.5</v>
      </c>
    </row>
    <row r="55" spans="1:16">
      <c r="B55" s="39"/>
      <c r="C55" s="40"/>
      <c r="D55" s="40"/>
      <c r="E55" s="40"/>
      <c r="F55" s="40"/>
      <c r="G55" s="40"/>
      <c r="H55" s="40"/>
      <c r="I55" s="40"/>
      <c r="J55" s="40"/>
      <c r="K55" s="40"/>
      <c r="L55" s="40"/>
      <c r="M55" s="40"/>
      <c r="N55" s="41"/>
    </row>
    <row r="56" spans="1:16">
      <c r="B56" s="70" t="s">
        <v>1040</v>
      </c>
      <c r="C56" s="71"/>
      <c r="D56" s="71"/>
      <c r="E56" s="71"/>
      <c r="F56" s="71"/>
      <c r="G56" s="71"/>
      <c r="H56" s="71"/>
      <c r="I56" s="71"/>
      <c r="J56" s="71"/>
      <c r="K56" s="71"/>
      <c r="L56" s="71"/>
      <c r="M56" s="71"/>
      <c r="N56" s="72"/>
    </row>
    <row r="57" spans="1:16" ht="15" thickBot="1">
      <c r="B57" s="74"/>
      <c r="C57" s="67"/>
      <c r="D57" s="67"/>
      <c r="E57" s="67"/>
      <c r="F57" s="67"/>
      <c r="G57" s="67"/>
      <c r="H57" s="67"/>
      <c r="I57" s="67"/>
      <c r="J57" s="67"/>
      <c r="K57" s="67"/>
      <c r="L57" s="67"/>
      <c r="M57" s="67"/>
      <c r="N57" s="69"/>
    </row>
    <row r="58" spans="1:16" ht="26.4">
      <c r="B58" s="322" t="s">
        <v>1041</v>
      </c>
      <c r="C58" s="323"/>
      <c r="D58" s="323"/>
      <c r="E58" s="323"/>
      <c r="F58" s="323"/>
      <c r="G58" s="323"/>
      <c r="H58" s="79" t="s">
        <v>1029</v>
      </c>
      <c r="I58" s="80" t="s">
        <v>1042</v>
      </c>
      <c r="J58" s="81" t="s">
        <v>1043</v>
      </c>
      <c r="K58" s="79" t="s">
        <v>1044</v>
      </c>
      <c r="L58" s="824" t="s">
        <v>1045</v>
      </c>
      <c r="M58" s="797"/>
      <c r="N58" s="82" t="s">
        <v>1035</v>
      </c>
    </row>
    <row r="59" spans="1:16">
      <c r="A59" t="s">
        <v>1338</v>
      </c>
      <c r="B59" s="52" t="str">
        <f>VLOOKUP(A59,TRANSPORTE!A5:D104,3,FALSE)</f>
        <v>Transporte de Material de Base</v>
      </c>
      <c r="C59" s="326"/>
      <c r="D59" s="326"/>
      <c r="E59" s="326"/>
      <c r="F59" s="326"/>
      <c r="G59" s="326"/>
      <c r="H59" s="320" t="s">
        <v>339</v>
      </c>
      <c r="I59" s="288">
        <v>1.25</v>
      </c>
      <c r="J59" s="295">
        <v>1</v>
      </c>
      <c r="K59" s="288">
        <f>I59*J59</f>
        <v>1.25</v>
      </c>
      <c r="L59" s="825">
        <f>VLOOKUP(A59,TRANSPORTE!A5:D123,4,FALSE)</f>
        <v>1343</v>
      </c>
      <c r="M59" s="826"/>
      <c r="N59" s="296">
        <f>K59*L59</f>
        <v>1678.75</v>
      </c>
      <c r="O59">
        <v>1109.909090909091</v>
      </c>
      <c r="P59">
        <f>+L59/O59</f>
        <v>1.2100090097469078</v>
      </c>
    </row>
    <row r="60" spans="1:16">
      <c r="B60" s="52"/>
      <c r="C60" s="53"/>
      <c r="D60" s="53"/>
      <c r="E60" s="53"/>
      <c r="F60" s="53"/>
      <c r="G60" s="53"/>
      <c r="H60" s="297"/>
      <c r="I60" s="288"/>
      <c r="J60" s="288"/>
      <c r="K60" s="288"/>
      <c r="L60" s="298"/>
      <c r="M60" s="299"/>
      <c r="N60" s="300"/>
    </row>
    <row r="61" spans="1:16">
      <c r="B61" s="52"/>
      <c r="C61" s="53"/>
      <c r="D61" s="53"/>
      <c r="E61" s="53"/>
      <c r="F61" s="53"/>
      <c r="G61" s="53"/>
      <c r="H61" s="297"/>
      <c r="I61" s="288"/>
      <c r="J61" s="288"/>
      <c r="K61" s="288"/>
      <c r="L61" s="298"/>
      <c r="M61" s="299"/>
      <c r="N61" s="300"/>
    </row>
    <row r="62" spans="1:16">
      <c r="B62" s="52"/>
      <c r="C62" s="53"/>
      <c r="D62" s="53"/>
      <c r="E62" s="53"/>
      <c r="F62" s="53"/>
      <c r="G62" s="53"/>
      <c r="H62" s="297"/>
      <c r="I62" s="288"/>
      <c r="J62" s="288"/>
      <c r="K62" s="288"/>
      <c r="L62" s="298"/>
      <c r="M62" s="299"/>
      <c r="N62" s="300"/>
    </row>
    <row r="63" spans="1:16">
      <c r="B63" s="52"/>
      <c r="C63" s="53"/>
      <c r="D63" s="53"/>
      <c r="E63" s="53"/>
      <c r="F63" s="53"/>
      <c r="G63" s="53"/>
      <c r="H63" s="297"/>
      <c r="I63" s="288"/>
      <c r="J63" s="288"/>
      <c r="K63" s="288"/>
      <c r="L63" s="298"/>
      <c r="M63" s="299"/>
      <c r="N63" s="300"/>
    </row>
    <row r="64" spans="1:16"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1678.75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851.12008676833329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58344.281287636019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11668.856257527204</v>
      </c>
      <c r="M83" s="856"/>
      <c r="N83" s="57"/>
    </row>
    <row r="84" spans="1:14">
      <c r="B84" s="95" t="s">
        <v>1057</v>
      </c>
      <c r="C84" s="96"/>
      <c r="D84" s="96"/>
      <c r="E84" s="96"/>
      <c r="F84" s="96"/>
      <c r="G84" s="96"/>
      <c r="H84" s="96"/>
      <c r="I84" s="93"/>
      <c r="J84" s="94"/>
      <c r="K84" s="313">
        <v>0.05</v>
      </c>
      <c r="L84" s="855">
        <f>N78*K84</f>
        <v>2917.2140643818011</v>
      </c>
      <c r="M84" s="856"/>
      <c r="N84" s="57"/>
    </row>
    <row r="85" spans="1:14" ht="15" thickBot="1">
      <c r="B85" s="97" t="s">
        <v>1058</v>
      </c>
      <c r="C85" s="98"/>
      <c r="D85" s="98"/>
      <c r="E85" s="98"/>
      <c r="F85" s="98"/>
      <c r="G85" s="98"/>
      <c r="H85" s="98"/>
      <c r="I85" s="99"/>
      <c r="J85" s="100"/>
      <c r="K85" s="314">
        <v>0.05</v>
      </c>
      <c r="L85" s="857">
        <f>N78*K85</f>
        <v>2917.2140643818011</v>
      </c>
      <c r="M85" s="858"/>
      <c r="N85" s="57"/>
    </row>
    <row r="86" spans="1:14" ht="15" thickBot="1">
      <c r="B86" s="821" t="s">
        <v>1037</v>
      </c>
      <c r="C86" s="822"/>
      <c r="D86" s="822"/>
      <c r="E86" s="822"/>
      <c r="F86" s="822"/>
      <c r="G86" s="822"/>
      <c r="H86" s="822"/>
      <c r="I86" s="822"/>
      <c r="J86" s="822"/>
      <c r="K86" s="822"/>
      <c r="L86" s="822"/>
      <c r="M86" s="823"/>
      <c r="N86" s="58">
        <f>L83+L84+L85</f>
        <v>17503.284386290808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75847.565673926831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154</v>
      </c>
      <c r="B36" s="834" t="str">
        <f>VLOOKUP(A36,EQUIPOS!A6:D154,3,FALSE)</f>
        <v>Carrotanque Irrigador de asfalto, 1000 GALONES DE CAPACIDAD</v>
      </c>
      <c r="C36" s="835"/>
      <c r="D36" s="835"/>
      <c r="E36" s="835"/>
      <c r="F36" s="835"/>
      <c r="G36" s="835"/>
      <c r="H36" s="836"/>
      <c r="I36" s="276"/>
      <c r="J36" s="277"/>
      <c r="K36" s="278">
        <f>VLOOKUP(A36,EQUIPOS!A6:D163,4,FALSE)</f>
        <v>94252</v>
      </c>
      <c r="L36" s="279"/>
      <c r="M36" s="280">
        <v>30</v>
      </c>
      <c r="N36" s="281">
        <f>K36/M36</f>
        <v>3141.7333333333331</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140000</v>
      </c>
      <c r="L37" s="279"/>
      <c r="M37" s="280">
        <v>30</v>
      </c>
      <c r="N37" s="281">
        <f>K37/M37</f>
        <v>4666.666666666667</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30</v>
      </c>
      <c r="N38" s="281">
        <f>K38/M38</f>
        <v>3000</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8.5112008676833337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10816.911200867684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35998</v>
      </c>
      <c r="N48" s="281">
        <f>K48*M48</f>
        <v>44997.5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44997.5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5">
        <f>VLOOKUP(A59,TRANSPORTE!A5:D123,4,FALSE)</f>
        <v>1343</v>
      </c>
      <c r="M59" s="826"/>
      <c r="N59" s="296">
        <f>K59*L59</f>
        <v>1678.75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1678.75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851.12008676833329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58344.281287636019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11668.856257527204</v>
      </c>
      <c r="M83" s="856"/>
      <c r="N83" s="57"/>
    </row>
    <row r="84" spans="1:14">
      <c r="B84" s="95" t="s">
        <v>1057</v>
      </c>
      <c r="C84" s="96"/>
      <c r="D84" s="96"/>
      <c r="E84" s="96"/>
      <c r="F84" s="96"/>
      <c r="G84" s="96"/>
      <c r="H84" s="96"/>
      <c r="I84" s="93"/>
      <c r="J84" s="94"/>
      <c r="K84" s="313">
        <v>0.05</v>
      </c>
      <c r="L84" s="855">
        <f>N78*K84</f>
        <v>2917.2140643818011</v>
      </c>
      <c r="M84" s="856"/>
      <c r="N84" s="57"/>
    </row>
    <row r="85" spans="1:14" ht="15" thickBot="1">
      <c r="B85" s="97" t="s">
        <v>1058</v>
      </c>
      <c r="C85" s="98"/>
      <c r="D85" s="98"/>
      <c r="E85" s="98"/>
      <c r="F85" s="98"/>
      <c r="G85" s="98"/>
      <c r="H85" s="98"/>
      <c r="I85" s="99"/>
      <c r="J85" s="100"/>
      <c r="K85" s="314">
        <v>0.05</v>
      </c>
      <c r="L85" s="857">
        <f>N78*K85</f>
        <v>2917.2140643818011</v>
      </c>
      <c r="M85" s="858"/>
      <c r="N85" s="57"/>
    </row>
    <row r="86" spans="1:14" ht="15" thickBot="1">
      <c r="B86" s="821" t="s">
        <v>1037</v>
      </c>
      <c r="C86" s="822"/>
      <c r="D86" s="822"/>
      <c r="E86" s="822"/>
      <c r="F86" s="822"/>
      <c r="G86" s="822"/>
      <c r="H86" s="822"/>
      <c r="I86" s="822"/>
      <c r="J86" s="822"/>
      <c r="K86" s="822"/>
      <c r="L86" s="822"/>
      <c r="M86" s="823"/>
      <c r="N86" s="58">
        <f>L83+L84+L85</f>
        <v>17503.284386290808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75847.565673926831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154</v>
      </c>
      <c r="B36" s="834" t="str">
        <f>VLOOKUP(A36,EQUIPOS!A6:D154,3,FALSE)</f>
        <v>Carrotanque Irrigador de asfalto, 1000 GALONES DE CAPACIDAD</v>
      </c>
      <c r="C36" s="835"/>
      <c r="D36" s="835"/>
      <c r="E36" s="835"/>
      <c r="F36" s="835"/>
      <c r="G36" s="835"/>
      <c r="H36" s="836"/>
      <c r="I36" s="276"/>
      <c r="J36" s="277"/>
      <c r="K36" s="278">
        <f>VLOOKUP(A36,EQUIPOS!A6:D163,4,FALSE)</f>
        <v>94252</v>
      </c>
      <c r="L36" s="279"/>
      <c r="M36" s="280">
        <v>30</v>
      </c>
      <c r="N36" s="281">
        <f>K36/M36</f>
        <v>3141.7333333333331</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140000</v>
      </c>
      <c r="L37" s="279"/>
      <c r="M37" s="280">
        <v>30</v>
      </c>
      <c r="N37" s="281">
        <f>K37/M37</f>
        <v>4666.666666666667</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30</v>
      </c>
      <c r="N38" s="281">
        <f>K38/M38</f>
        <v>3000</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8.5112008676833337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10816.911200867684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35998</v>
      </c>
      <c r="N48" s="281">
        <f>K48*M48</f>
        <v>44997.5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44997.5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5">
        <f>VLOOKUP(A59,TRANSPORTE!A5:D123,4,FALSE)</f>
        <v>1343</v>
      </c>
      <c r="M59" s="826"/>
      <c r="N59" s="296">
        <f>K59*L59</f>
        <v>1678.75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1678.75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851.12008676833329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58344.281287636019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11668.856257527204</v>
      </c>
      <c r="M83" s="856"/>
      <c r="N83" s="57"/>
    </row>
    <row r="84" spans="1:14">
      <c r="B84" s="95" t="s">
        <v>1057</v>
      </c>
      <c r="C84" s="96"/>
      <c r="D84" s="96"/>
      <c r="E84" s="96"/>
      <c r="F84" s="96"/>
      <c r="G84" s="96"/>
      <c r="H84" s="96"/>
      <c r="I84" s="93"/>
      <c r="J84" s="94"/>
      <c r="K84" s="313">
        <v>0.05</v>
      </c>
      <c r="L84" s="855">
        <f>N78*K84</f>
        <v>2917.2140643818011</v>
      </c>
      <c r="M84" s="856"/>
      <c r="N84" s="57"/>
    </row>
    <row r="85" spans="1:14" ht="15" thickBot="1">
      <c r="B85" s="97" t="s">
        <v>1058</v>
      </c>
      <c r="C85" s="98"/>
      <c r="D85" s="98"/>
      <c r="E85" s="98"/>
      <c r="F85" s="98"/>
      <c r="G85" s="98"/>
      <c r="H85" s="98"/>
      <c r="I85" s="99"/>
      <c r="J85" s="100"/>
      <c r="K85" s="314">
        <v>0.05</v>
      </c>
      <c r="L85" s="857">
        <f>N78*K85</f>
        <v>2917.2140643818011</v>
      </c>
      <c r="M85" s="858"/>
      <c r="N85" s="57"/>
    </row>
    <row r="86" spans="1:14" ht="15" thickBot="1">
      <c r="B86" s="821" t="s">
        <v>1037</v>
      </c>
      <c r="C86" s="822"/>
      <c r="D86" s="822"/>
      <c r="E86" s="822"/>
      <c r="F86" s="822"/>
      <c r="G86" s="822"/>
      <c r="H86" s="822"/>
      <c r="I86" s="822"/>
      <c r="J86" s="822"/>
      <c r="K86" s="822"/>
      <c r="L86" s="822"/>
      <c r="M86" s="823"/>
      <c r="N86" s="58">
        <f>L83+L84+L85</f>
        <v>17503.284386290808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75847.565673926831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P119"/>
  <sheetViews>
    <sheetView topLeftCell="A43" zoomScale="78" zoomScaleNormal="78" workbookViewId="0">
      <selection activeCell="P60" sqref="P60"/>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215"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45</v>
      </c>
      <c r="N36" s="281">
        <f>K36/M36</f>
        <v>1774.5333333333333</v>
      </c>
    </row>
    <row r="37" spans="1:16">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140000</v>
      </c>
      <c r="L37" s="279"/>
      <c r="M37" s="280">
        <v>45</v>
      </c>
      <c r="N37" s="281">
        <f>K37/M37</f>
        <v>3111.1111111111113</v>
      </c>
    </row>
    <row r="38" spans="1:16">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45</v>
      </c>
      <c r="N38" s="281">
        <f>K38/M38</f>
        <v>2000</v>
      </c>
    </row>
    <row r="39" spans="1:16">
      <c r="B39" s="834"/>
      <c r="C39" s="835"/>
      <c r="D39" s="835"/>
      <c r="E39" s="835"/>
      <c r="F39" s="835"/>
      <c r="G39" s="835"/>
      <c r="H39" s="836"/>
      <c r="I39" s="837"/>
      <c r="J39" s="818"/>
      <c r="K39" s="278"/>
      <c r="L39" s="838"/>
      <c r="M39" s="839"/>
      <c r="N39" s="281"/>
    </row>
    <row r="40" spans="1:16">
      <c r="B40" s="834"/>
      <c r="C40" s="835"/>
      <c r="D40" s="835"/>
      <c r="E40" s="840"/>
      <c r="F40" s="835"/>
      <c r="G40" s="835"/>
      <c r="H40" s="836"/>
      <c r="I40" s="42"/>
      <c r="J40" s="43"/>
      <c r="K40" s="283"/>
      <c r="L40" s="285"/>
      <c r="M40" s="286"/>
      <c r="N40" s="287"/>
    </row>
    <row r="41" spans="1:16">
      <c r="B41" s="841" t="s">
        <v>1036</v>
      </c>
      <c r="C41" s="842"/>
      <c r="D41" s="842"/>
      <c r="E41" s="44"/>
      <c r="F41" s="45"/>
      <c r="G41" s="45"/>
      <c r="H41" s="46"/>
      <c r="I41" s="42"/>
      <c r="J41" s="43"/>
      <c r="K41" s="288"/>
      <c r="L41" s="285"/>
      <c r="M41" s="410">
        <v>0.01</v>
      </c>
      <c r="N41" s="353">
        <f>N76*M41</f>
        <v>5.6741339117888892</v>
      </c>
    </row>
    <row r="42" spans="1:16" ht="15" thickBot="1">
      <c r="B42" s="834"/>
      <c r="C42" s="835"/>
      <c r="D42" s="835"/>
      <c r="E42" s="835"/>
      <c r="F42" s="835"/>
      <c r="G42" s="835"/>
      <c r="H42" s="836"/>
      <c r="I42" s="843"/>
      <c r="J42" s="844"/>
      <c r="K42" s="47"/>
      <c r="L42" s="845"/>
      <c r="M42" s="846"/>
      <c r="N42" s="111"/>
    </row>
    <row r="43" spans="1:16" ht="15" thickBot="1">
      <c r="B43" s="821" t="s">
        <v>1037</v>
      </c>
      <c r="C43" s="822"/>
      <c r="D43" s="822"/>
      <c r="E43" s="822"/>
      <c r="F43" s="822"/>
      <c r="G43" s="822"/>
      <c r="H43" s="822"/>
      <c r="I43" s="822"/>
      <c r="J43" s="822"/>
      <c r="K43" s="822"/>
      <c r="L43" s="822"/>
      <c r="M43" s="823"/>
      <c r="N43" s="403">
        <f>SUM(N36:N42)</f>
        <v>6891.318578356233</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2" t="s">
        <v>1028</v>
      </c>
      <c r="C47" s="813"/>
      <c r="D47" s="813"/>
      <c r="E47" s="813"/>
      <c r="F47" s="813"/>
      <c r="G47" s="813"/>
      <c r="H47" s="813"/>
      <c r="I47" s="814"/>
      <c r="J47" s="324" t="s">
        <v>1029</v>
      </c>
      <c r="K47" s="91" t="s">
        <v>1030</v>
      </c>
      <c r="L47" s="815" t="s">
        <v>1039</v>
      </c>
      <c r="M47" s="814"/>
      <c r="N47" s="92" t="s">
        <v>1035</v>
      </c>
    </row>
    <row r="48" spans="1:16">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35998</v>
      </c>
      <c r="N48" s="281">
        <f>K48*M48</f>
        <v>46797.4</v>
      </c>
      <c r="O48">
        <v>63517.22</v>
      </c>
      <c r="P48">
        <f>+M48/O48</f>
        <v>0.56674394754682278</v>
      </c>
    </row>
    <row r="49" spans="1:16">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446</v>
      </c>
      <c r="N49" s="281">
        <f>K49*M49</f>
        <v>40140</v>
      </c>
      <c r="O49">
        <v>483.13514531176202</v>
      </c>
      <c r="P49">
        <f>+O49/M49</f>
        <v>1.0832626576496907</v>
      </c>
    </row>
    <row r="50" spans="1:16">
      <c r="A50" s="114"/>
      <c r="B50" s="49"/>
      <c r="C50" s="290"/>
      <c r="D50" s="290"/>
      <c r="E50" s="290"/>
      <c r="F50" s="290"/>
      <c r="G50" s="290"/>
      <c r="H50" s="290"/>
      <c r="I50" s="277"/>
      <c r="J50" s="233"/>
      <c r="K50" s="291"/>
      <c r="L50" s="276"/>
      <c r="M50" s="292"/>
      <c r="N50" s="281"/>
    </row>
    <row r="51" spans="1:16">
      <c r="B51" s="49"/>
      <c r="C51" s="290"/>
      <c r="D51" s="290"/>
      <c r="E51" s="290"/>
      <c r="F51" s="290"/>
      <c r="G51" s="290"/>
      <c r="H51" s="290"/>
      <c r="I51" s="277"/>
      <c r="J51" s="233"/>
      <c r="K51" s="291"/>
      <c r="L51" s="276"/>
      <c r="M51" s="292"/>
      <c r="N51" s="293"/>
    </row>
    <row r="52" spans="1:16">
      <c r="B52" s="49"/>
      <c r="C52" s="290"/>
      <c r="D52" s="290"/>
      <c r="E52" s="290"/>
      <c r="F52" s="290"/>
      <c r="G52" s="290"/>
      <c r="H52" s="290"/>
      <c r="I52" s="277"/>
      <c r="J52" s="233"/>
      <c r="K52" s="291"/>
      <c r="L52" s="276"/>
      <c r="M52" s="292"/>
      <c r="N52" s="293"/>
    </row>
    <row r="53" spans="1:16" ht="15" thickBot="1">
      <c r="B53" s="816"/>
      <c r="C53" s="817"/>
      <c r="D53" s="817"/>
      <c r="E53" s="817"/>
      <c r="F53" s="817"/>
      <c r="G53" s="817"/>
      <c r="H53" s="817"/>
      <c r="I53" s="818"/>
      <c r="J53" s="48"/>
      <c r="K53" s="50"/>
      <c r="L53" s="819"/>
      <c r="M53" s="820"/>
      <c r="N53" s="51"/>
    </row>
    <row r="54" spans="1:16" ht="15" thickBot="1">
      <c r="B54" s="821" t="s">
        <v>1037</v>
      </c>
      <c r="C54" s="822"/>
      <c r="D54" s="822"/>
      <c r="E54" s="822"/>
      <c r="F54" s="822"/>
      <c r="G54" s="822"/>
      <c r="H54" s="822"/>
      <c r="I54" s="822"/>
      <c r="J54" s="822"/>
      <c r="K54" s="822"/>
      <c r="L54" s="822"/>
      <c r="M54" s="823"/>
      <c r="N54" s="403">
        <f>SUM(N48:N53)</f>
        <v>86937.4</v>
      </c>
    </row>
    <row r="55" spans="1:16">
      <c r="B55" s="39"/>
      <c r="C55" s="40"/>
      <c r="D55" s="40"/>
      <c r="E55" s="40"/>
      <c r="F55" s="40"/>
      <c r="G55" s="40"/>
      <c r="H55" s="40"/>
      <c r="I55" s="40"/>
      <c r="J55" s="40"/>
      <c r="K55" s="40"/>
      <c r="L55" s="40"/>
      <c r="M55" s="40"/>
      <c r="N55" s="41"/>
    </row>
    <row r="56" spans="1:16">
      <c r="B56" s="70" t="s">
        <v>1040</v>
      </c>
      <c r="C56" s="71"/>
      <c r="D56" s="71"/>
      <c r="E56" s="71"/>
      <c r="F56" s="71"/>
      <c r="G56" s="71"/>
      <c r="H56" s="71"/>
      <c r="I56" s="71"/>
      <c r="J56" s="71"/>
      <c r="K56" s="71"/>
      <c r="L56" s="71"/>
      <c r="M56" s="71"/>
      <c r="N56" s="72"/>
    </row>
    <row r="57" spans="1:16" ht="15" thickBot="1">
      <c r="B57" s="74"/>
      <c r="C57" s="67"/>
      <c r="D57" s="67"/>
      <c r="E57" s="67"/>
      <c r="F57" s="67"/>
      <c r="G57" s="67"/>
      <c r="H57" s="67"/>
      <c r="I57" s="67"/>
      <c r="J57" s="67"/>
      <c r="K57" s="67"/>
      <c r="L57" s="67"/>
      <c r="M57" s="67"/>
      <c r="N57" s="69"/>
    </row>
    <row r="58" spans="1:16" ht="26.4">
      <c r="B58" s="322" t="s">
        <v>1041</v>
      </c>
      <c r="C58" s="323"/>
      <c r="D58" s="323"/>
      <c r="E58" s="323"/>
      <c r="F58" s="323"/>
      <c r="G58" s="323"/>
      <c r="H58" s="79" t="s">
        <v>1029</v>
      </c>
      <c r="I58" s="80" t="s">
        <v>1042</v>
      </c>
      <c r="J58" s="81" t="s">
        <v>1043</v>
      </c>
      <c r="K58" s="79" t="s">
        <v>1044</v>
      </c>
      <c r="L58" s="824" t="s">
        <v>1045</v>
      </c>
      <c r="M58" s="797"/>
      <c r="N58" s="82" t="s">
        <v>1035</v>
      </c>
    </row>
    <row r="59" spans="1:16">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1343</v>
      </c>
      <c r="M59" s="826"/>
      <c r="N59" s="296">
        <f>K59*L59</f>
        <v>1745.9</v>
      </c>
      <c r="O59">
        <v>1109.909090909091</v>
      </c>
      <c r="P59">
        <f>+L59/O59</f>
        <v>1.2100090097469078</v>
      </c>
    </row>
    <row r="60" spans="1:16">
      <c r="B60" s="52"/>
      <c r="C60" s="53"/>
      <c r="D60" s="53"/>
      <c r="E60" s="53"/>
      <c r="F60" s="53"/>
      <c r="G60" s="53"/>
      <c r="H60" s="297"/>
      <c r="I60" s="288"/>
      <c r="J60" s="288"/>
      <c r="K60" s="288"/>
      <c r="L60" s="298"/>
      <c r="M60" s="299"/>
      <c r="N60" s="300"/>
    </row>
    <row r="61" spans="1:16">
      <c r="B61" s="52"/>
      <c r="C61" s="53"/>
      <c r="D61" s="53"/>
      <c r="E61" s="53"/>
      <c r="F61" s="53"/>
      <c r="G61" s="53"/>
      <c r="H61" s="297"/>
      <c r="I61" s="288"/>
      <c r="J61" s="288"/>
      <c r="K61" s="288"/>
      <c r="L61" s="298"/>
      <c r="M61" s="299"/>
      <c r="N61" s="300"/>
    </row>
    <row r="62" spans="1:16">
      <c r="B62" s="52"/>
      <c r="C62" s="53"/>
      <c r="D62" s="53"/>
      <c r="E62" s="53"/>
      <c r="F62" s="53"/>
      <c r="G62" s="53"/>
      <c r="H62" s="297"/>
      <c r="I62" s="288"/>
      <c r="J62" s="288"/>
      <c r="K62" s="288"/>
      <c r="L62" s="298"/>
      <c r="M62" s="299"/>
      <c r="N62" s="300"/>
    </row>
    <row r="63" spans="1:16">
      <c r="B63" s="52"/>
      <c r="C63" s="53"/>
      <c r="D63" s="53"/>
      <c r="E63" s="53"/>
      <c r="F63" s="53"/>
      <c r="G63" s="53"/>
      <c r="H63" s="297"/>
      <c r="I63" s="288"/>
      <c r="J63" s="288"/>
      <c r="K63" s="288"/>
      <c r="L63" s="298"/>
      <c r="M63" s="299"/>
      <c r="N63" s="300"/>
    </row>
    <row r="64" spans="1:16"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96142.031969535121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19228.406393907026</v>
      </c>
      <c r="M83" s="856"/>
      <c r="N83" s="57"/>
    </row>
    <row r="84" spans="1:14">
      <c r="B84" s="95" t="s">
        <v>1057</v>
      </c>
      <c r="C84" s="96"/>
      <c r="D84" s="96"/>
      <c r="E84" s="96"/>
      <c r="F84" s="96"/>
      <c r="G84" s="96"/>
      <c r="H84" s="96"/>
      <c r="I84" s="93"/>
      <c r="J84" s="94"/>
      <c r="K84" s="313">
        <v>0.05</v>
      </c>
      <c r="L84" s="855">
        <f>N78*K84</f>
        <v>4807.1015984767564</v>
      </c>
      <c r="M84" s="856"/>
      <c r="N84" s="57"/>
    </row>
    <row r="85" spans="1:14" ht="15" thickBot="1">
      <c r="B85" s="97" t="s">
        <v>1058</v>
      </c>
      <c r="C85" s="98"/>
      <c r="D85" s="98"/>
      <c r="E85" s="98"/>
      <c r="F85" s="98"/>
      <c r="G85" s="98"/>
      <c r="H85" s="98"/>
      <c r="I85" s="99"/>
      <c r="J85" s="100"/>
      <c r="K85" s="314">
        <v>0.05</v>
      </c>
      <c r="L85" s="857">
        <f>N78*K85</f>
        <v>4807.1015984767564</v>
      </c>
      <c r="M85" s="858"/>
      <c r="N85" s="57"/>
    </row>
    <row r="86" spans="1:14" ht="15" thickBot="1">
      <c r="B86" s="821" t="s">
        <v>1037</v>
      </c>
      <c r="C86" s="822"/>
      <c r="D86" s="822"/>
      <c r="E86" s="822"/>
      <c r="F86" s="822"/>
      <c r="G86" s="822"/>
      <c r="H86" s="822"/>
      <c r="I86" s="822"/>
      <c r="J86" s="822"/>
      <c r="K86" s="822"/>
      <c r="L86" s="822"/>
      <c r="M86" s="823"/>
      <c r="N86" s="58">
        <f>L83+L84+L85</f>
        <v>28842.609590860542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124984.64156039566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45</v>
      </c>
      <c r="N36" s="281">
        <f>K36/M36</f>
        <v>1774.5333333333333</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140000</v>
      </c>
      <c r="L37" s="279"/>
      <c r="M37" s="280">
        <v>45</v>
      </c>
      <c r="N37" s="281">
        <f>K37/M37</f>
        <v>3111.1111111111113</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45</v>
      </c>
      <c r="N38" s="281">
        <f>K38/M38</f>
        <v>2000</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6891.318578356233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35998</v>
      </c>
      <c r="N48" s="281">
        <f>K48*M48</f>
        <v>46797.4</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446</v>
      </c>
      <c r="N49" s="281">
        <f>K49*M49</f>
        <v>40140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86937.4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1343</v>
      </c>
      <c r="M59" s="826"/>
      <c r="N59" s="296">
        <f>K59*L59</f>
        <v>1745.9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96142.031969535121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19228.406393907026</v>
      </c>
      <c r="M83" s="856"/>
      <c r="N83" s="57"/>
    </row>
    <row r="84" spans="1:14">
      <c r="B84" s="95" t="s">
        <v>1057</v>
      </c>
      <c r="C84" s="96"/>
      <c r="D84" s="96"/>
      <c r="E84" s="96"/>
      <c r="F84" s="96"/>
      <c r="G84" s="96"/>
      <c r="H84" s="96"/>
      <c r="I84" s="93"/>
      <c r="J84" s="94"/>
      <c r="K84" s="313">
        <v>0.05</v>
      </c>
      <c r="L84" s="855">
        <f>N78*K84</f>
        <v>4807.1015984767564</v>
      </c>
      <c r="M84" s="856"/>
      <c r="N84" s="57"/>
    </row>
    <row r="85" spans="1:14" ht="15" thickBot="1">
      <c r="B85" s="97" t="s">
        <v>1058</v>
      </c>
      <c r="C85" s="98"/>
      <c r="D85" s="98"/>
      <c r="E85" s="98"/>
      <c r="F85" s="98"/>
      <c r="G85" s="98"/>
      <c r="H85" s="98"/>
      <c r="I85" s="99"/>
      <c r="J85" s="100"/>
      <c r="K85" s="314">
        <v>0.05</v>
      </c>
      <c r="L85" s="857">
        <f>N78*K85</f>
        <v>4807.1015984767564</v>
      </c>
      <c r="M85" s="858"/>
      <c r="N85" s="57"/>
    </row>
    <row r="86" spans="1:14" ht="15" thickBot="1">
      <c r="B86" s="821" t="s">
        <v>1037</v>
      </c>
      <c r="C86" s="822"/>
      <c r="D86" s="822"/>
      <c r="E86" s="822"/>
      <c r="F86" s="822"/>
      <c r="G86" s="822"/>
      <c r="H86" s="822"/>
      <c r="I86" s="822"/>
      <c r="J86" s="822"/>
      <c r="K86" s="822"/>
      <c r="L86" s="822"/>
      <c r="M86" s="823"/>
      <c r="N86" s="58">
        <f>L83+L84+L85</f>
        <v>28842.609590860542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124984.64156039566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P119"/>
  <sheetViews>
    <sheetView topLeftCell="A40" zoomScale="78" zoomScaleNormal="78" workbookViewId="0">
      <selection activeCell="P60" sqref="P60"/>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215"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45</v>
      </c>
      <c r="N36" s="281">
        <f>K36/M36</f>
        <v>1774.5333333333333</v>
      </c>
      <c r="O36">
        <v>66085</v>
      </c>
      <c r="P36">
        <f>+K36/O36</f>
        <v>1.2083528788681244</v>
      </c>
    </row>
    <row r="37" spans="1:16">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140000</v>
      </c>
      <c r="L37" s="279"/>
      <c r="M37" s="280">
        <v>45</v>
      </c>
      <c r="N37" s="281">
        <f>K37/M37</f>
        <v>3111.1111111111113</v>
      </c>
      <c r="O37">
        <v>159811.23368164909</v>
      </c>
      <c r="P37">
        <f t="shared" ref="P37:P38" si="0">+K37/O37</f>
        <v>0.87603353515739746</v>
      </c>
    </row>
    <row r="38" spans="1:16">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45</v>
      </c>
      <c r="N38" s="281">
        <f>K38/M38</f>
        <v>2000</v>
      </c>
      <c r="O38">
        <v>153645.83873246241</v>
      </c>
      <c r="P38">
        <f t="shared" si="0"/>
        <v>0.58576269128065062</v>
      </c>
    </row>
    <row r="39" spans="1:16">
      <c r="B39" s="834"/>
      <c r="C39" s="835"/>
      <c r="D39" s="835"/>
      <c r="E39" s="835"/>
      <c r="F39" s="835"/>
      <c r="G39" s="835"/>
      <c r="H39" s="836"/>
      <c r="I39" s="837"/>
      <c r="J39" s="818"/>
      <c r="K39" s="278"/>
      <c r="L39" s="838"/>
      <c r="M39" s="839"/>
      <c r="N39" s="281"/>
    </row>
    <row r="40" spans="1:16">
      <c r="B40" s="834"/>
      <c r="C40" s="835"/>
      <c r="D40" s="835"/>
      <c r="E40" s="840"/>
      <c r="F40" s="835"/>
      <c r="G40" s="835"/>
      <c r="H40" s="836"/>
      <c r="I40" s="42"/>
      <c r="J40" s="43"/>
      <c r="K40" s="283"/>
      <c r="L40" s="285"/>
      <c r="M40" s="286"/>
      <c r="N40" s="287"/>
    </row>
    <row r="41" spans="1:16">
      <c r="B41" s="841" t="s">
        <v>1036</v>
      </c>
      <c r="C41" s="842"/>
      <c r="D41" s="842"/>
      <c r="E41" s="44"/>
      <c r="F41" s="45"/>
      <c r="G41" s="45"/>
      <c r="H41" s="46"/>
      <c r="I41" s="42"/>
      <c r="J41" s="43"/>
      <c r="K41" s="288"/>
      <c r="L41" s="285"/>
      <c r="M41" s="410">
        <v>0.01</v>
      </c>
      <c r="N41" s="353">
        <f>N76*M41</f>
        <v>5.6741339117888892</v>
      </c>
    </row>
    <row r="42" spans="1:16" ht="15" thickBot="1">
      <c r="B42" s="834"/>
      <c r="C42" s="835"/>
      <c r="D42" s="835"/>
      <c r="E42" s="835"/>
      <c r="F42" s="835"/>
      <c r="G42" s="835"/>
      <c r="H42" s="836"/>
      <c r="I42" s="843"/>
      <c r="J42" s="844"/>
      <c r="K42" s="47"/>
      <c r="L42" s="845"/>
      <c r="M42" s="846"/>
      <c r="N42" s="111"/>
    </row>
    <row r="43" spans="1:16" ht="15" thickBot="1">
      <c r="B43" s="821" t="s">
        <v>1037</v>
      </c>
      <c r="C43" s="822"/>
      <c r="D43" s="822"/>
      <c r="E43" s="822"/>
      <c r="F43" s="822"/>
      <c r="G43" s="822"/>
      <c r="H43" s="822"/>
      <c r="I43" s="822"/>
      <c r="J43" s="822"/>
      <c r="K43" s="822"/>
      <c r="L43" s="822"/>
      <c r="M43" s="823"/>
      <c r="N43" s="403">
        <f>SUM(N36:N42)</f>
        <v>6891.318578356233</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2" t="s">
        <v>1028</v>
      </c>
      <c r="C47" s="813"/>
      <c r="D47" s="813"/>
      <c r="E47" s="813"/>
      <c r="F47" s="813"/>
      <c r="G47" s="813"/>
      <c r="H47" s="813"/>
      <c r="I47" s="814"/>
      <c r="J47" s="324" t="s">
        <v>1029</v>
      </c>
      <c r="K47" s="91" t="s">
        <v>1030</v>
      </c>
      <c r="L47" s="815" t="s">
        <v>1039</v>
      </c>
      <c r="M47" s="814"/>
      <c r="N47" s="92" t="s">
        <v>1035</v>
      </c>
    </row>
    <row r="48" spans="1:16">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35998</v>
      </c>
      <c r="N48" s="281">
        <f>K48*M48</f>
        <v>46797.4</v>
      </c>
      <c r="O48">
        <v>63517.22</v>
      </c>
      <c r="P48">
        <f>+M48/O48</f>
        <v>0.56674394754682278</v>
      </c>
    </row>
    <row r="49" spans="1:16">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446</v>
      </c>
      <c r="N49" s="281">
        <f>K49*M49</f>
        <v>40140</v>
      </c>
      <c r="O49">
        <v>483.13514531176202</v>
      </c>
      <c r="P49">
        <f>+M49/O49</f>
        <v>0.92313714770677857</v>
      </c>
    </row>
    <row r="50" spans="1:16">
      <c r="A50" s="114"/>
      <c r="B50" s="49"/>
      <c r="C50" s="290"/>
      <c r="D50" s="290"/>
      <c r="E50" s="290"/>
      <c r="F50" s="290"/>
      <c r="G50" s="290"/>
      <c r="H50" s="290"/>
      <c r="I50" s="277"/>
      <c r="J50" s="233"/>
      <c r="K50" s="291"/>
      <c r="L50" s="276"/>
      <c r="M50" s="292"/>
      <c r="N50" s="281"/>
    </row>
    <row r="51" spans="1:16">
      <c r="B51" s="49"/>
      <c r="C51" s="290"/>
      <c r="D51" s="290"/>
      <c r="E51" s="290"/>
      <c r="F51" s="290"/>
      <c r="G51" s="290"/>
      <c r="H51" s="290"/>
      <c r="I51" s="277"/>
      <c r="J51" s="233"/>
      <c r="K51" s="291"/>
      <c r="L51" s="276"/>
      <c r="M51" s="292"/>
      <c r="N51" s="293"/>
    </row>
    <row r="52" spans="1:16">
      <c r="B52" s="49"/>
      <c r="C52" s="290"/>
      <c r="D52" s="290"/>
      <c r="E52" s="290"/>
      <c r="F52" s="290"/>
      <c r="G52" s="290"/>
      <c r="H52" s="290"/>
      <c r="I52" s="277"/>
      <c r="J52" s="233"/>
      <c r="K52" s="291"/>
      <c r="L52" s="276"/>
      <c r="M52" s="292"/>
      <c r="N52" s="293"/>
    </row>
    <row r="53" spans="1:16" ht="15" thickBot="1">
      <c r="B53" s="816"/>
      <c r="C53" s="817"/>
      <c r="D53" s="817"/>
      <c r="E53" s="817"/>
      <c r="F53" s="817"/>
      <c r="G53" s="817"/>
      <c r="H53" s="817"/>
      <c r="I53" s="818"/>
      <c r="J53" s="48"/>
      <c r="K53" s="50"/>
      <c r="L53" s="819"/>
      <c r="M53" s="820"/>
      <c r="N53" s="51"/>
    </row>
    <row r="54" spans="1:16" ht="15" thickBot="1">
      <c r="B54" s="821" t="s">
        <v>1037</v>
      </c>
      <c r="C54" s="822"/>
      <c r="D54" s="822"/>
      <c r="E54" s="822"/>
      <c r="F54" s="822"/>
      <c r="G54" s="822"/>
      <c r="H54" s="822"/>
      <c r="I54" s="822"/>
      <c r="J54" s="822"/>
      <c r="K54" s="822"/>
      <c r="L54" s="822"/>
      <c r="M54" s="823"/>
      <c r="N54" s="403">
        <f>SUM(N48:N53)</f>
        <v>86937.4</v>
      </c>
    </row>
    <row r="55" spans="1:16">
      <c r="B55" s="39"/>
      <c r="C55" s="40"/>
      <c r="D55" s="40"/>
      <c r="E55" s="40"/>
      <c r="F55" s="40"/>
      <c r="G55" s="40"/>
      <c r="H55" s="40"/>
      <c r="I55" s="40"/>
      <c r="J55" s="40"/>
      <c r="K55" s="40"/>
      <c r="L55" s="40"/>
      <c r="M55" s="40"/>
      <c r="N55" s="41"/>
    </row>
    <row r="56" spans="1:16">
      <c r="B56" s="70" t="s">
        <v>1040</v>
      </c>
      <c r="C56" s="71"/>
      <c r="D56" s="71"/>
      <c r="E56" s="71"/>
      <c r="F56" s="71"/>
      <c r="G56" s="71"/>
      <c r="H56" s="71"/>
      <c r="I56" s="71"/>
      <c r="J56" s="71"/>
      <c r="K56" s="71"/>
      <c r="L56" s="71"/>
      <c r="M56" s="71"/>
      <c r="N56" s="72"/>
    </row>
    <row r="57" spans="1:16" ht="15" thickBot="1">
      <c r="B57" s="74"/>
      <c r="C57" s="67"/>
      <c r="D57" s="67"/>
      <c r="E57" s="67"/>
      <c r="F57" s="67"/>
      <c r="G57" s="67"/>
      <c r="H57" s="67"/>
      <c r="I57" s="67"/>
      <c r="J57" s="67"/>
      <c r="K57" s="67"/>
      <c r="L57" s="67"/>
      <c r="M57" s="67"/>
      <c r="N57" s="69"/>
    </row>
    <row r="58" spans="1:16" ht="26.4">
      <c r="B58" s="322" t="s">
        <v>1041</v>
      </c>
      <c r="C58" s="323"/>
      <c r="D58" s="323"/>
      <c r="E58" s="323"/>
      <c r="F58" s="323"/>
      <c r="G58" s="323"/>
      <c r="H58" s="79" t="s">
        <v>1029</v>
      </c>
      <c r="I58" s="80" t="s">
        <v>1042</v>
      </c>
      <c r="J58" s="81" t="s">
        <v>1043</v>
      </c>
      <c r="K58" s="79" t="s">
        <v>1044</v>
      </c>
      <c r="L58" s="824" t="s">
        <v>1045</v>
      </c>
      <c r="M58" s="797"/>
      <c r="N58" s="82" t="s">
        <v>1035</v>
      </c>
    </row>
    <row r="59" spans="1:16">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1343</v>
      </c>
      <c r="M59" s="826"/>
      <c r="N59" s="296">
        <f>K59*L59</f>
        <v>1745.9</v>
      </c>
      <c r="O59">
        <v>1109.909090909091</v>
      </c>
      <c r="P59">
        <f>+L59/O59</f>
        <v>1.2100090097469078</v>
      </c>
    </row>
    <row r="60" spans="1:16">
      <c r="B60" s="52"/>
      <c r="C60" s="53"/>
      <c r="D60" s="53"/>
      <c r="E60" s="53"/>
      <c r="F60" s="53"/>
      <c r="G60" s="53"/>
      <c r="H60" s="297"/>
      <c r="I60" s="288"/>
      <c r="J60" s="288"/>
      <c r="K60" s="288"/>
      <c r="L60" s="298"/>
      <c r="M60" s="299"/>
      <c r="N60" s="300"/>
    </row>
    <row r="61" spans="1:16">
      <c r="B61" s="52"/>
      <c r="C61" s="53"/>
      <c r="D61" s="53"/>
      <c r="E61" s="53"/>
      <c r="F61" s="53"/>
      <c r="G61" s="53"/>
      <c r="H61" s="297"/>
      <c r="I61" s="288"/>
      <c r="J61" s="288"/>
      <c r="K61" s="288"/>
      <c r="L61" s="298"/>
      <c r="M61" s="299"/>
      <c r="N61" s="300"/>
    </row>
    <row r="62" spans="1:16">
      <c r="B62" s="52"/>
      <c r="C62" s="53"/>
      <c r="D62" s="53"/>
      <c r="E62" s="53"/>
      <c r="F62" s="53"/>
      <c r="G62" s="53"/>
      <c r="H62" s="297"/>
      <c r="I62" s="288"/>
      <c r="J62" s="288"/>
      <c r="K62" s="288"/>
      <c r="L62" s="298"/>
      <c r="M62" s="299"/>
      <c r="N62" s="300"/>
    </row>
    <row r="63" spans="1:16">
      <c r="B63" s="52"/>
      <c r="C63" s="53"/>
      <c r="D63" s="53"/>
      <c r="E63" s="53"/>
      <c r="F63" s="53"/>
      <c r="G63" s="53"/>
      <c r="H63" s="297"/>
      <c r="I63" s="288"/>
      <c r="J63" s="288"/>
      <c r="K63" s="288"/>
      <c r="L63" s="298"/>
      <c r="M63" s="299"/>
      <c r="N63" s="300"/>
    </row>
    <row r="64" spans="1:16"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96142.031969535121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19228.406393907026</v>
      </c>
      <c r="M83" s="856"/>
      <c r="N83" s="57"/>
    </row>
    <row r="84" spans="1:14">
      <c r="B84" s="95" t="s">
        <v>1057</v>
      </c>
      <c r="C84" s="96"/>
      <c r="D84" s="96"/>
      <c r="E84" s="96"/>
      <c r="F84" s="96"/>
      <c r="G84" s="96"/>
      <c r="H84" s="96"/>
      <c r="I84" s="93"/>
      <c r="J84" s="94"/>
      <c r="K84" s="313">
        <v>0.05</v>
      </c>
      <c r="L84" s="855">
        <f>N78*K84</f>
        <v>4807.1015984767564</v>
      </c>
      <c r="M84" s="856"/>
      <c r="N84" s="57"/>
    </row>
    <row r="85" spans="1:14" ht="15" thickBot="1">
      <c r="B85" s="97" t="s">
        <v>1058</v>
      </c>
      <c r="C85" s="98"/>
      <c r="D85" s="98"/>
      <c r="E85" s="98"/>
      <c r="F85" s="98"/>
      <c r="G85" s="98"/>
      <c r="H85" s="98"/>
      <c r="I85" s="99"/>
      <c r="J85" s="100"/>
      <c r="K85" s="314">
        <v>0.05</v>
      </c>
      <c r="L85" s="857">
        <f>N78*K85</f>
        <v>4807.1015984767564</v>
      </c>
      <c r="M85" s="858"/>
      <c r="N85" s="57"/>
    </row>
    <row r="86" spans="1:14" ht="15" thickBot="1">
      <c r="B86" s="821" t="s">
        <v>1037</v>
      </c>
      <c r="C86" s="822"/>
      <c r="D86" s="822"/>
      <c r="E86" s="822"/>
      <c r="F86" s="822"/>
      <c r="G86" s="822"/>
      <c r="H86" s="822"/>
      <c r="I86" s="822"/>
      <c r="J86" s="822"/>
      <c r="K86" s="822"/>
      <c r="L86" s="822"/>
      <c r="M86" s="823"/>
      <c r="N86" s="58">
        <f>L83+L84+L85</f>
        <v>28842.609590860542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124984.64156039566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45</v>
      </c>
      <c r="N36" s="281">
        <f>K36/M36</f>
        <v>1774.5333333333333</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140000</v>
      </c>
      <c r="L37" s="279"/>
      <c r="M37" s="280">
        <v>45</v>
      </c>
      <c r="N37" s="281">
        <f>K37/M37</f>
        <v>3111.1111111111113</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45</v>
      </c>
      <c r="N38" s="281">
        <f>K38/M38</f>
        <v>2000</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6891.318578356233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35998</v>
      </c>
      <c r="N48" s="281">
        <f>K48*M48</f>
        <v>46797.4</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446</v>
      </c>
      <c r="N49" s="281">
        <f>K49*M49</f>
        <v>40140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86937.4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1343</v>
      </c>
      <c r="M59" s="826"/>
      <c r="N59" s="296">
        <f>K59*L59</f>
        <v>1745.9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96142.031969535121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19228.406393907026</v>
      </c>
      <c r="M83" s="856"/>
      <c r="N83" s="57"/>
    </row>
    <row r="84" spans="1:14">
      <c r="B84" s="95" t="s">
        <v>1057</v>
      </c>
      <c r="C84" s="96"/>
      <c r="D84" s="96"/>
      <c r="E84" s="96"/>
      <c r="F84" s="96"/>
      <c r="G84" s="96"/>
      <c r="H84" s="96"/>
      <c r="I84" s="93"/>
      <c r="J84" s="94"/>
      <c r="K84" s="313">
        <v>0.05</v>
      </c>
      <c r="L84" s="855">
        <f>N78*K84</f>
        <v>4807.1015984767564</v>
      </c>
      <c r="M84" s="856"/>
      <c r="N84" s="57"/>
    </row>
    <row r="85" spans="1:14" ht="15" thickBot="1">
      <c r="B85" s="97" t="s">
        <v>1058</v>
      </c>
      <c r="C85" s="98"/>
      <c r="D85" s="98"/>
      <c r="E85" s="98"/>
      <c r="F85" s="98"/>
      <c r="G85" s="98"/>
      <c r="H85" s="98"/>
      <c r="I85" s="99"/>
      <c r="J85" s="100"/>
      <c r="K85" s="314">
        <v>0.05</v>
      </c>
      <c r="L85" s="857">
        <f>N78*K85</f>
        <v>4807.1015984767564</v>
      </c>
      <c r="M85" s="858"/>
      <c r="N85" s="57"/>
    </row>
    <row r="86" spans="1:14" ht="15" thickBot="1">
      <c r="B86" s="821" t="s">
        <v>1037</v>
      </c>
      <c r="C86" s="822"/>
      <c r="D86" s="822"/>
      <c r="E86" s="822"/>
      <c r="F86" s="822"/>
      <c r="G86" s="822"/>
      <c r="H86" s="822"/>
      <c r="I86" s="822"/>
      <c r="J86" s="822"/>
      <c r="K86" s="822"/>
      <c r="L86" s="822"/>
      <c r="M86" s="823"/>
      <c r="N86" s="58">
        <f>L83+L84+L85</f>
        <v>28842.609590860542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124984.64156039566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P119"/>
  <sheetViews>
    <sheetView topLeftCell="A43" zoomScale="78" zoomScaleNormal="78" workbookViewId="0">
      <selection activeCell="P60" sqref="P60"/>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215"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45</v>
      </c>
      <c r="N36" s="281">
        <f>K36/M36</f>
        <v>1774.5333333333333</v>
      </c>
    </row>
    <row r="37" spans="1:16">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140000</v>
      </c>
      <c r="L37" s="279"/>
      <c r="M37" s="280">
        <v>45</v>
      </c>
      <c r="N37" s="281">
        <f>K37/M37</f>
        <v>3111.1111111111113</v>
      </c>
    </row>
    <row r="38" spans="1:16">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45</v>
      </c>
      <c r="N38" s="281">
        <f>K38/M38</f>
        <v>2000</v>
      </c>
    </row>
    <row r="39" spans="1:16">
      <c r="B39" s="834"/>
      <c r="C39" s="835"/>
      <c r="D39" s="835"/>
      <c r="E39" s="835"/>
      <c r="F39" s="835"/>
      <c r="G39" s="835"/>
      <c r="H39" s="836"/>
      <c r="I39" s="837"/>
      <c r="J39" s="818"/>
      <c r="K39" s="278"/>
      <c r="L39" s="838"/>
      <c r="M39" s="839"/>
      <c r="N39" s="281"/>
    </row>
    <row r="40" spans="1:16">
      <c r="B40" s="834"/>
      <c r="C40" s="835"/>
      <c r="D40" s="835"/>
      <c r="E40" s="840"/>
      <c r="F40" s="835"/>
      <c r="G40" s="835"/>
      <c r="H40" s="836"/>
      <c r="I40" s="42"/>
      <c r="J40" s="43"/>
      <c r="K40" s="283"/>
      <c r="L40" s="285"/>
      <c r="M40" s="286"/>
      <c r="N40" s="287"/>
    </row>
    <row r="41" spans="1:16">
      <c r="B41" s="841" t="s">
        <v>1036</v>
      </c>
      <c r="C41" s="842"/>
      <c r="D41" s="842"/>
      <c r="E41" s="44"/>
      <c r="F41" s="45"/>
      <c r="G41" s="45"/>
      <c r="H41" s="46"/>
      <c r="I41" s="42"/>
      <c r="J41" s="43"/>
      <c r="K41" s="288"/>
      <c r="L41" s="285"/>
      <c r="M41" s="410">
        <v>0.01</v>
      </c>
      <c r="N41" s="353">
        <f>N76*M41</f>
        <v>5.6741339117888892</v>
      </c>
    </row>
    <row r="42" spans="1:16" ht="15" thickBot="1">
      <c r="B42" s="834"/>
      <c r="C42" s="835"/>
      <c r="D42" s="835"/>
      <c r="E42" s="835"/>
      <c r="F42" s="835"/>
      <c r="G42" s="835"/>
      <c r="H42" s="836"/>
      <c r="I42" s="843"/>
      <c r="J42" s="844"/>
      <c r="K42" s="47"/>
      <c r="L42" s="845"/>
      <c r="M42" s="846"/>
      <c r="N42" s="111"/>
    </row>
    <row r="43" spans="1:16" ht="15" thickBot="1">
      <c r="B43" s="821" t="s">
        <v>1037</v>
      </c>
      <c r="C43" s="822"/>
      <c r="D43" s="822"/>
      <c r="E43" s="822"/>
      <c r="F43" s="822"/>
      <c r="G43" s="822"/>
      <c r="H43" s="822"/>
      <c r="I43" s="822"/>
      <c r="J43" s="822"/>
      <c r="K43" s="822"/>
      <c r="L43" s="822"/>
      <c r="M43" s="823"/>
      <c r="N43" s="403">
        <f>SUM(N36:N42)</f>
        <v>6891.318578356233</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2" t="s">
        <v>1028</v>
      </c>
      <c r="C47" s="813"/>
      <c r="D47" s="813"/>
      <c r="E47" s="813"/>
      <c r="F47" s="813"/>
      <c r="G47" s="813"/>
      <c r="H47" s="813"/>
      <c r="I47" s="814"/>
      <c r="J47" s="324" t="s">
        <v>1029</v>
      </c>
      <c r="K47" s="91" t="s">
        <v>1030</v>
      </c>
      <c r="L47" s="815" t="s">
        <v>1039</v>
      </c>
      <c r="M47" s="814"/>
      <c r="N47" s="92" t="s">
        <v>1035</v>
      </c>
    </row>
    <row r="48" spans="1:16">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35998</v>
      </c>
      <c r="N48" s="281">
        <f>K48*M48</f>
        <v>46797.4</v>
      </c>
      <c r="O48">
        <v>63517.22</v>
      </c>
      <c r="P48">
        <f>+M48/O48</f>
        <v>0.56674394754682278</v>
      </c>
    </row>
    <row r="49" spans="1:16">
      <c r="B49" s="49"/>
      <c r="C49" s="290"/>
      <c r="D49" s="290"/>
      <c r="E49" s="290"/>
      <c r="F49" s="290"/>
      <c r="G49" s="290"/>
      <c r="H49" s="290"/>
      <c r="I49" s="277"/>
      <c r="J49" s="233"/>
      <c r="K49" s="291"/>
      <c r="L49" s="276"/>
      <c r="M49" s="411"/>
      <c r="N49" s="281"/>
    </row>
    <row r="50" spans="1:16">
      <c r="A50" s="114"/>
      <c r="B50" s="49"/>
      <c r="C50" s="290"/>
      <c r="D50" s="290"/>
      <c r="E50" s="290"/>
      <c r="F50" s="290"/>
      <c r="G50" s="290"/>
      <c r="H50" s="290"/>
      <c r="I50" s="277"/>
      <c r="J50" s="233"/>
      <c r="K50" s="291"/>
      <c r="L50" s="276"/>
      <c r="M50" s="292"/>
      <c r="N50" s="281"/>
    </row>
    <row r="51" spans="1:16">
      <c r="B51" s="49"/>
      <c r="C51" s="290"/>
      <c r="D51" s="290"/>
      <c r="E51" s="290"/>
      <c r="F51" s="290"/>
      <c r="G51" s="290"/>
      <c r="H51" s="290"/>
      <c r="I51" s="277"/>
      <c r="J51" s="233"/>
      <c r="K51" s="291"/>
      <c r="L51" s="276"/>
      <c r="M51" s="292"/>
      <c r="N51" s="293"/>
    </row>
    <row r="52" spans="1:16">
      <c r="B52" s="49"/>
      <c r="C52" s="290"/>
      <c r="D52" s="290"/>
      <c r="E52" s="290"/>
      <c r="F52" s="290"/>
      <c r="G52" s="290"/>
      <c r="H52" s="290"/>
      <c r="I52" s="277"/>
      <c r="J52" s="233"/>
      <c r="K52" s="291"/>
      <c r="L52" s="276"/>
      <c r="M52" s="292"/>
      <c r="N52" s="293"/>
    </row>
    <row r="53" spans="1:16" ht="15" thickBot="1">
      <c r="B53" s="816"/>
      <c r="C53" s="817"/>
      <c r="D53" s="817"/>
      <c r="E53" s="817"/>
      <c r="F53" s="817"/>
      <c r="G53" s="817"/>
      <c r="H53" s="817"/>
      <c r="I53" s="818"/>
      <c r="J53" s="48"/>
      <c r="K53" s="50"/>
      <c r="L53" s="819"/>
      <c r="M53" s="820"/>
      <c r="N53" s="51"/>
    </row>
    <row r="54" spans="1:16" ht="15" thickBot="1">
      <c r="B54" s="821" t="s">
        <v>1037</v>
      </c>
      <c r="C54" s="822"/>
      <c r="D54" s="822"/>
      <c r="E54" s="822"/>
      <c r="F54" s="822"/>
      <c r="G54" s="822"/>
      <c r="H54" s="822"/>
      <c r="I54" s="822"/>
      <c r="J54" s="822"/>
      <c r="K54" s="822"/>
      <c r="L54" s="822"/>
      <c r="M54" s="823"/>
      <c r="N54" s="403">
        <f>SUM(N48:N53)</f>
        <v>46797.4</v>
      </c>
    </row>
    <row r="55" spans="1:16">
      <c r="B55" s="39"/>
      <c r="C55" s="40"/>
      <c r="D55" s="40"/>
      <c r="E55" s="40"/>
      <c r="F55" s="40"/>
      <c r="G55" s="40"/>
      <c r="H55" s="40"/>
      <c r="I55" s="40"/>
      <c r="J55" s="40"/>
      <c r="K55" s="40"/>
      <c r="L55" s="40"/>
      <c r="M55" s="40"/>
      <c r="N55" s="41"/>
    </row>
    <row r="56" spans="1:16">
      <c r="B56" s="70" t="s">
        <v>1040</v>
      </c>
      <c r="C56" s="71"/>
      <c r="D56" s="71"/>
      <c r="E56" s="71"/>
      <c r="F56" s="71"/>
      <c r="G56" s="71"/>
      <c r="H56" s="71"/>
      <c r="I56" s="71"/>
      <c r="J56" s="71"/>
      <c r="K56" s="71"/>
      <c r="L56" s="71"/>
      <c r="M56" s="71"/>
      <c r="N56" s="72"/>
    </row>
    <row r="57" spans="1:16" ht="15" thickBot="1">
      <c r="B57" s="74"/>
      <c r="C57" s="67"/>
      <c r="D57" s="67"/>
      <c r="E57" s="67"/>
      <c r="F57" s="67"/>
      <c r="G57" s="67"/>
      <c r="H57" s="67"/>
      <c r="I57" s="67"/>
      <c r="J57" s="67"/>
      <c r="K57" s="67"/>
      <c r="L57" s="67"/>
      <c r="M57" s="67"/>
      <c r="N57" s="69"/>
    </row>
    <row r="58" spans="1:16" ht="26.4">
      <c r="B58" s="322" t="s">
        <v>1041</v>
      </c>
      <c r="C58" s="323"/>
      <c r="D58" s="323"/>
      <c r="E58" s="323"/>
      <c r="F58" s="323"/>
      <c r="G58" s="323"/>
      <c r="H58" s="79" t="s">
        <v>1029</v>
      </c>
      <c r="I58" s="80" t="s">
        <v>1042</v>
      </c>
      <c r="J58" s="81" t="s">
        <v>1043</v>
      </c>
      <c r="K58" s="79" t="s">
        <v>1044</v>
      </c>
      <c r="L58" s="824" t="s">
        <v>1045</v>
      </c>
      <c r="M58" s="797"/>
      <c r="N58" s="82" t="s">
        <v>1035</v>
      </c>
    </row>
    <row r="59" spans="1:16">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1343</v>
      </c>
      <c r="M59" s="826"/>
      <c r="N59" s="296">
        <f>K59*L59</f>
        <v>1745.9</v>
      </c>
      <c r="O59">
        <v>1109.909090909091</v>
      </c>
      <c r="P59">
        <f>+L59/O59</f>
        <v>1.2100090097469078</v>
      </c>
    </row>
    <row r="60" spans="1:16">
      <c r="B60" s="52"/>
      <c r="C60" s="53"/>
      <c r="D60" s="53"/>
      <c r="E60" s="53"/>
      <c r="F60" s="53"/>
      <c r="G60" s="53"/>
      <c r="H60" s="297"/>
      <c r="I60" s="288"/>
      <c r="J60" s="288"/>
      <c r="K60" s="288"/>
      <c r="L60" s="298"/>
      <c r="M60" s="299"/>
      <c r="N60" s="300"/>
    </row>
    <row r="61" spans="1:16">
      <c r="B61" s="52"/>
      <c r="C61" s="53"/>
      <c r="D61" s="53"/>
      <c r="E61" s="53"/>
      <c r="F61" s="53"/>
      <c r="G61" s="53"/>
      <c r="H61" s="297"/>
      <c r="I61" s="288"/>
      <c r="J61" s="288"/>
      <c r="K61" s="288"/>
      <c r="L61" s="298"/>
      <c r="M61" s="299"/>
      <c r="N61" s="300"/>
    </row>
    <row r="62" spans="1:16">
      <c r="B62" s="52"/>
      <c r="C62" s="53"/>
      <c r="D62" s="53"/>
      <c r="E62" s="53"/>
      <c r="F62" s="53"/>
      <c r="G62" s="53"/>
      <c r="H62" s="297"/>
      <c r="I62" s="288"/>
      <c r="J62" s="288"/>
      <c r="K62" s="288"/>
      <c r="L62" s="298"/>
      <c r="M62" s="299"/>
      <c r="N62" s="300"/>
    </row>
    <row r="63" spans="1:16">
      <c r="B63" s="52"/>
      <c r="C63" s="53"/>
      <c r="D63" s="53"/>
      <c r="E63" s="53"/>
      <c r="F63" s="53"/>
      <c r="G63" s="53"/>
      <c r="H63" s="297"/>
      <c r="I63" s="288"/>
      <c r="J63" s="288"/>
      <c r="K63" s="288"/>
      <c r="L63" s="298"/>
      <c r="M63" s="299"/>
      <c r="N63" s="300"/>
    </row>
    <row r="64" spans="1:16"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56002.031969535121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11200.406393907026</v>
      </c>
      <c r="M83" s="856"/>
      <c r="N83" s="57"/>
    </row>
    <row r="84" spans="1:14">
      <c r="B84" s="95" t="s">
        <v>1057</v>
      </c>
      <c r="C84" s="96"/>
      <c r="D84" s="96"/>
      <c r="E84" s="96"/>
      <c r="F84" s="96"/>
      <c r="G84" s="96"/>
      <c r="H84" s="96"/>
      <c r="I84" s="93"/>
      <c r="J84" s="94"/>
      <c r="K84" s="313">
        <v>0.05</v>
      </c>
      <c r="L84" s="855">
        <f>N78*K84</f>
        <v>2800.1015984767564</v>
      </c>
      <c r="M84" s="856"/>
      <c r="N84" s="57"/>
    </row>
    <row r="85" spans="1:14" ht="15" thickBot="1">
      <c r="B85" s="97" t="s">
        <v>1058</v>
      </c>
      <c r="C85" s="98"/>
      <c r="D85" s="98"/>
      <c r="E85" s="98"/>
      <c r="F85" s="98"/>
      <c r="G85" s="98"/>
      <c r="H85" s="98"/>
      <c r="I85" s="99"/>
      <c r="J85" s="100"/>
      <c r="K85" s="314">
        <v>0.05</v>
      </c>
      <c r="L85" s="857">
        <f>N78*K85</f>
        <v>2800.1015984767564</v>
      </c>
      <c r="M85" s="858"/>
      <c r="N85" s="57"/>
    </row>
    <row r="86" spans="1:14" ht="15" thickBot="1">
      <c r="B86" s="821" t="s">
        <v>1037</v>
      </c>
      <c r="C86" s="822"/>
      <c r="D86" s="822"/>
      <c r="E86" s="822"/>
      <c r="F86" s="822"/>
      <c r="G86" s="822"/>
      <c r="H86" s="822"/>
      <c r="I86" s="822"/>
      <c r="J86" s="822"/>
      <c r="K86" s="822"/>
      <c r="L86" s="822"/>
      <c r="M86" s="823"/>
      <c r="N86" s="58">
        <f>L83+L84+L85</f>
        <v>16800.609590860538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72802.641560395656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45</v>
      </c>
      <c r="N36" s="281">
        <f>K36/M36</f>
        <v>1774.5333333333333</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140000</v>
      </c>
      <c r="L37" s="279"/>
      <c r="M37" s="280">
        <v>45</v>
      </c>
      <c r="N37" s="281">
        <f>K37/M37</f>
        <v>3111.1111111111113</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45</v>
      </c>
      <c r="N38" s="281">
        <f>K38/M38</f>
        <v>2000</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6891.318578356233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35998</v>
      </c>
      <c r="N48" s="281">
        <f>K48*M48</f>
        <v>46797.4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46797.4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1343</v>
      </c>
      <c r="M59" s="826"/>
      <c r="N59" s="296">
        <f>K59*L59</f>
        <v>1745.9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56002.031969535121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11200.406393907026</v>
      </c>
      <c r="M83" s="856"/>
      <c r="N83" s="57"/>
    </row>
    <row r="84" spans="1:14">
      <c r="B84" s="95" t="s">
        <v>1057</v>
      </c>
      <c r="C84" s="96"/>
      <c r="D84" s="96"/>
      <c r="E84" s="96"/>
      <c r="F84" s="96"/>
      <c r="G84" s="96"/>
      <c r="H84" s="96"/>
      <c r="I84" s="93"/>
      <c r="J84" s="94"/>
      <c r="K84" s="313">
        <v>0.05</v>
      </c>
      <c r="L84" s="855">
        <f>N78*K84</f>
        <v>2800.1015984767564</v>
      </c>
      <c r="M84" s="856"/>
      <c r="N84" s="57"/>
    </row>
    <row r="85" spans="1:14" ht="15" thickBot="1">
      <c r="B85" s="97" t="s">
        <v>1058</v>
      </c>
      <c r="C85" s="98"/>
      <c r="D85" s="98"/>
      <c r="E85" s="98"/>
      <c r="F85" s="98"/>
      <c r="G85" s="98"/>
      <c r="H85" s="98"/>
      <c r="I85" s="99"/>
      <c r="J85" s="100"/>
      <c r="K85" s="314">
        <v>0.05</v>
      </c>
      <c r="L85" s="857">
        <f>N78*K85</f>
        <v>2800.1015984767564</v>
      </c>
      <c r="M85" s="858"/>
      <c r="N85" s="57"/>
    </row>
    <row r="86" spans="1:14" ht="15" thickBot="1">
      <c r="B86" s="821" t="s">
        <v>1037</v>
      </c>
      <c r="C86" s="822"/>
      <c r="D86" s="822"/>
      <c r="E86" s="822"/>
      <c r="F86" s="822"/>
      <c r="G86" s="822"/>
      <c r="H86" s="822"/>
      <c r="I86" s="822"/>
      <c r="J86" s="822"/>
      <c r="K86" s="822"/>
      <c r="L86" s="822"/>
      <c r="M86" s="823"/>
      <c r="N86" s="58">
        <f>L83+L84+L85</f>
        <v>16800.609590860538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72802.641560395656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45</v>
      </c>
      <c r="N36" s="281">
        <f>K36/M36</f>
        <v>1774.5333333333333</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140000</v>
      </c>
      <c r="L37" s="279"/>
      <c r="M37" s="280">
        <v>45</v>
      </c>
      <c r="N37" s="281">
        <f>K37/M37</f>
        <v>3111.1111111111113</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45</v>
      </c>
      <c r="N38" s="281">
        <f>K38/M38</f>
        <v>2000</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6891.318578356233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35998</v>
      </c>
      <c r="N48" s="281">
        <f>K48*M48</f>
        <v>46797.4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46797.4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1343</v>
      </c>
      <c r="M59" s="826"/>
      <c r="N59" s="296">
        <f>K59*L59</f>
        <v>1745.9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56002.031969535121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11200.406393907026</v>
      </c>
      <c r="M83" s="856"/>
      <c r="N83" s="57"/>
    </row>
    <row r="84" spans="1:14">
      <c r="B84" s="95" t="s">
        <v>1057</v>
      </c>
      <c r="C84" s="96"/>
      <c r="D84" s="96"/>
      <c r="E84" s="96"/>
      <c r="F84" s="96"/>
      <c r="G84" s="96"/>
      <c r="H84" s="96"/>
      <c r="I84" s="93"/>
      <c r="J84" s="94"/>
      <c r="K84" s="313">
        <v>0.05</v>
      </c>
      <c r="L84" s="855">
        <f>N78*K84</f>
        <v>2800.1015984767564</v>
      </c>
      <c r="M84" s="856"/>
      <c r="N84" s="57"/>
    </row>
    <row r="85" spans="1:14" ht="15" thickBot="1">
      <c r="B85" s="97" t="s">
        <v>1058</v>
      </c>
      <c r="C85" s="98"/>
      <c r="D85" s="98"/>
      <c r="E85" s="98"/>
      <c r="F85" s="98"/>
      <c r="G85" s="98"/>
      <c r="H85" s="98"/>
      <c r="I85" s="99"/>
      <c r="J85" s="100"/>
      <c r="K85" s="314">
        <v>0.05</v>
      </c>
      <c r="L85" s="857">
        <f>N78*K85</f>
        <v>2800.1015984767564</v>
      </c>
      <c r="M85" s="858"/>
      <c r="N85" s="57"/>
    </row>
    <row r="86" spans="1:14" ht="15" thickBot="1">
      <c r="B86" s="821" t="s">
        <v>1037</v>
      </c>
      <c r="C86" s="822"/>
      <c r="D86" s="822"/>
      <c r="E86" s="822"/>
      <c r="F86" s="822"/>
      <c r="G86" s="822"/>
      <c r="H86" s="822"/>
      <c r="I86" s="822"/>
      <c r="J86" s="822"/>
      <c r="K86" s="822"/>
      <c r="L86" s="822"/>
      <c r="M86" s="823"/>
      <c r="N86" s="58">
        <f>L83+L84+L85</f>
        <v>16800.609590860538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72802.641560395656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45</v>
      </c>
      <c r="N36" s="281">
        <f>K36/M36</f>
        <v>1774.5333333333333</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140000</v>
      </c>
      <c r="L37" s="279"/>
      <c r="M37" s="280">
        <v>45</v>
      </c>
      <c r="N37" s="281">
        <f>K37/M37</f>
        <v>3111.1111111111113</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45</v>
      </c>
      <c r="N38" s="281">
        <f>K38/M38</f>
        <v>2000</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6891.318578356233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35998</v>
      </c>
      <c r="N48" s="281">
        <f>K48*M48</f>
        <v>46797.4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46797.4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1343</v>
      </c>
      <c r="M59" s="826"/>
      <c r="N59" s="296">
        <f>K59*L59</f>
        <v>1745.9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56002.031969535121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11200.406393907026</v>
      </c>
      <c r="M83" s="856"/>
      <c r="N83" s="57"/>
    </row>
    <row r="84" spans="1:14">
      <c r="B84" s="95" t="s">
        <v>1057</v>
      </c>
      <c r="C84" s="96"/>
      <c r="D84" s="96"/>
      <c r="E84" s="96"/>
      <c r="F84" s="96"/>
      <c r="G84" s="96"/>
      <c r="H84" s="96"/>
      <c r="I84" s="93"/>
      <c r="J84" s="94"/>
      <c r="K84" s="313">
        <v>0.05</v>
      </c>
      <c r="L84" s="855">
        <f>N78*K84</f>
        <v>2800.1015984767564</v>
      </c>
      <c r="M84" s="856"/>
      <c r="N84" s="57"/>
    </row>
    <row r="85" spans="1:14" ht="15" thickBot="1">
      <c r="B85" s="97" t="s">
        <v>1058</v>
      </c>
      <c r="C85" s="98"/>
      <c r="D85" s="98"/>
      <c r="E85" s="98"/>
      <c r="F85" s="98"/>
      <c r="G85" s="98"/>
      <c r="H85" s="98"/>
      <c r="I85" s="99"/>
      <c r="J85" s="100"/>
      <c r="K85" s="314">
        <v>0.05</v>
      </c>
      <c r="L85" s="857">
        <f>N78*K85</f>
        <v>2800.1015984767564</v>
      </c>
      <c r="M85" s="858"/>
      <c r="N85" s="57"/>
    </row>
    <row r="86" spans="1:14" ht="15" thickBot="1">
      <c r="B86" s="821" t="s">
        <v>1037</v>
      </c>
      <c r="C86" s="822"/>
      <c r="D86" s="822"/>
      <c r="E86" s="822"/>
      <c r="F86" s="822"/>
      <c r="G86" s="822"/>
      <c r="H86" s="822"/>
      <c r="I86" s="822"/>
      <c r="J86" s="822"/>
      <c r="K86" s="822"/>
      <c r="L86" s="822"/>
      <c r="M86" s="823"/>
      <c r="N86" s="58">
        <f>L83+L84+L85</f>
        <v>16800.609590860538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72802.641560395656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446</v>
      </c>
      <c r="N48" s="281">
        <f>K48*M48</f>
        <v>446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1" t="s">
        <v>1037</v>
      </c>
      <c r="C76" s="822"/>
      <c r="D76" s="822"/>
      <c r="E76" s="822"/>
      <c r="F76" s="822"/>
      <c r="G76" s="822"/>
      <c r="H76" s="822"/>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446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89.2</v>
      </c>
      <c r="M83" s="856"/>
      <c r="N83" s="57"/>
    </row>
    <row r="84" spans="1:14">
      <c r="B84" s="95" t="s">
        <v>1057</v>
      </c>
      <c r="C84" s="96"/>
      <c r="D84" s="96"/>
      <c r="E84" s="96"/>
      <c r="F84" s="96"/>
      <c r="G84" s="96"/>
      <c r="H84" s="96"/>
      <c r="I84" s="93"/>
      <c r="J84" s="94"/>
      <c r="K84" s="313">
        <v>0.05</v>
      </c>
      <c r="L84" s="855">
        <f>N78*K84</f>
        <v>22.3</v>
      </c>
      <c r="M84" s="856"/>
      <c r="N84" s="57"/>
    </row>
    <row r="85" spans="1:14" ht="15" thickBot="1">
      <c r="B85" s="97" t="s">
        <v>1058</v>
      </c>
      <c r="C85" s="98"/>
      <c r="D85" s="98"/>
      <c r="E85" s="98"/>
      <c r="F85" s="98"/>
      <c r="G85" s="98"/>
      <c r="H85" s="98"/>
      <c r="I85" s="99"/>
      <c r="J85" s="100"/>
      <c r="K85" s="314">
        <v>0.05</v>
      </c>
      <c r="L85" s="857">
        <f>N78*K85</f>
        <v>22.3</v>
      </c>
      <c r="M85" s="858"/>
      <c r="N85" s="57"/>
    </row>
    <row r="86" spans="1:14" ht="15" thickBot="1">
      <c r="B86" s="821" t="s">
        <v>1037</v>
      </c>
      <c r="C86" s="822"/>
      <c r="D86" s="822"/>
      <c r="E86" s="822"/>
      <c r="F86" s="822"/>
      <c r="G86" s="822"/>
      <c r="H86" s="822"/>
      <c r="I86" s="822"/>
      <c r="J86" s="822"/>
      <c r="K86" s="822"/>
      <c r="L86" s="822"/>
      <c r="M86" s="823"/>
      <c r="N86" s="58">
        <f>L83+L84+L85</f>
        <v>133.80000000000001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579.79999999999995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45</v>
      </c>
      <c r="N36" s="281">
        <f>K36/M36</f>
        <v>1774.5333333333333</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140000</v>
      </c>
      <c r="L37" s="279"/>
      <c r="M37" s="280">
        <v>45</v>
      </c>
      <c r="N37" s="281">
        <f>K37/M37</f>
        <v>3111.1111111111113</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45</v>
      </c>
      <c r="N38" s="281">
        <f>K38/M38</f>
        <v>2000</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6891.318578356233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35998</v>
      </c>
      <c r="N48" s="281">
        <f>K48*M48</f>
        <v>46797.4</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446</v>
      </c>
      <c r="N49" s="281">
        <f>K49*M49</f>
        <v>40140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86937.4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1343</v>
      </c>
      <c r="M59" s="826"/>
      <c r="N59" s="296">
        <f>K59*L59</f>
        <v>1745.9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96142.031969535121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19228.406393907026</v>
      </c>
      <c r="M83" s="856"/>
      <c r="N83" s="57"/>
    </row>
    <row r="84" spans="1:14">
      <c r="B84" s="95" t="s">
        <v>1057</v>
      </c>
      <c r="C84" s="96"/>
      <c r="D84" s="96"/>
      <c r="E84" s="96"/>
      <c r="F84" s="96"/>
      <c r="G84" s="96"/>
      <c r="H84" s="96"/>
      <c r="I84" s="93"/>
      <c r="J84" s="94"/>
      <c r="K84" s="313">
        <v>0.05</v>
      </c>
      <c r="L84" s="855">
        <f>N78*K84</f>
        <v>4807.1015984767564</v>
      </c>
      <c r="M84" s="856"/>
      <c r="N84" s="57"/>
    </row>
    <row r="85" spans="1:14" ht="15" thickBot="1">
      <c r="B85" s="97" t="s">
        <v>1058</v>
      </c>
      <c r="C85" s="98"/>
      <c r="D85" s="98"/>
      <c r="E85" s="98"/>
      <c r="F85" s="98"/>
      <c r="G85" s="98"/>
      <c r="H85" s="98"/>
      <c r="I85" s="99"/>
      <c r="J85" s="100"/>
      <c r="K85" s="314">
        <v>0.05</v>
      </c>
      <c r="L85" s="857">
        <f>N78*K85</f>
        <v>4807.1015984767564</v>
      </c>
      <c r="M85" s="858"/>
      <c r="N85" s="57"/>
    </row>
    <row r="86" spans="1:14" ht="15" thickBot="1">
      <c r="B86" s="821" t="s">
        <v>1037</v>
      </c>
      <c r="C86" s="822"/>
      <c r="D86" s="822"/>
      <c r="E86" s="822"/>
      <c r="F86" s="822"/>
      <c r="G86" s="822"/>
      <c r="H86" s="822"/>
      <c r="I86" s="822"/>
      <c r="J86" s="822"/>
      <c r="K86" s="822"/>
      <c r="L86" s="822"/>
      <c r="M86" s="823"/>
      <c r="N86" s="58">
        <f>L83+L84+L85</f>
        <v>28842.609590860542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124984.64156039566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45</v>
      </c>
      <c r="N36" s="281">
        <f>K36/M36</f>
        <v>1774.5333333333333</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140000</v>
      </c>
      <c r="L37" s="279"/>
      <c r="M37" s="280">
        <v>45</v>
      </c>
      <c r="N37" s="281">
        <f>K37/M37</f>
        <v>3111.1111111111113</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45</v>
      </c>
      <c r="N38" s="281">
        <f>K38/M38</f>
        <v>2000</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6891.318578356233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35998</v>
      </c>
      <c r="N48" s="281">
        <f>K48*M48</f>
        <v>46797.4</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446</v>
      </c>
      <c r="N49" s="281">
        <f>K49*M49</f>
        <v>40140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86937.4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1343</v>
      </c>
      <c r="M59" s="826"/>
      <c r="N59" s="296">
        <f>K59*L59</f>
        <v>1745.9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96142.031969535121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19228.406393907026</v>
      </c>
      <c r="M83" s="856"/>
      <c r="N83" s="57"/>
    </row>
    <row r="84" spans="1:14">
      <c r="B84" s="95" t="s">
        <v>1057</v>
      </c>
      <c r="C84" s="96"/>
      <c r="D84" s="96"/>
      <c r="E84" s="96"/>
      <c r="F84" s="96"/>
      <c r="G84" s="96"/>
      <c r="H84" s="96"/>
      <c r="I84" s="93"/>
      <c r="J84" s="94"/>
      <c r="K84" s="313">
        <v>0.05</v>
      </c>
      <c r="L84" s="855">
        <f>N78*K84</f>
        <v>4807.1015984767564</v>
      </c>
      <c r="M84" s="856"/>
      <c r="N84" s="57"/>
    </row>
    <row r="85" spans="1:14" ht="15" thickBot="1">
      <c r="B85" s="97" t="s">
        <v>1058</v>
      </c>
      <c r="C85" s="98"/>
      <c r="D85" s="98"/>
      <c r="E85" s="98"/>
      <c r="F85" s="98"/>
      <c r="G85" s="98"/>
      <c r="H85" s="98"/>
      <c r="I85" s="99"/>
      <c r="J85" s="100"/>
      <c r="K85" s="314">
        <v>0.05</v>
      </c>
      <c r="L85" s="857">
        <f>N78*K85</f>
        <v>4807.1015984767564</v>
      </c>
      <c r="M85" s="858"/>
      <c r="N85" s="57"/>
    </row>
    <row r="86" spans="1:14" ht="15" thickBot="1">
      <c r="B86" s="821" t="s">
        <v>1037</v>
      </c>
      <c r="C86" s="822"/>
      <c r="D86" s="822"/>
      <c r="E86" s="822"/>
      <c r="F86" s="822"/>
      <c r="G86" s="822"/>
      <c r="H86" s="822"/>
      <c r="I86" s="822"/>
      <c r="J86" s="822"/>
      <c r="K86" s="822"/>
      <c r="L86" s="822"/>
      <c r="M86" s="823"/>
      <c r="N86" s="58">
        <f>L83+L84+L85</f>
        <v>28842.609590860542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124984.64156039566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45</v>
      </c>
      <c r="N36" s="281">
        <f>K36/M36</f>
        <v>1774.5333333333333</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140000</v>
      </c>
      <c r="L37" s="279"/>
      <c r="M37" s="280">
        <v>45</v>
      </c>
      <c r="N37" s="281">
        <f>K37/M37</f>
        <v>3111.1111111111113</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45</v>
      </c>
      <c r="N38" s="281">
        <f>K38/M38</f>
        <v>2000</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6891.318578356233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35998</v>
      </c>
      <c r="N48" s="281">
        <f>K48*M48</f>
        <v>46797.4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46797.4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1343</v>
      </c>
      <c r="M59" s="826"/>
      <c r="N59" s="296">
        <f>K59*L59</f>
        <v>1745.9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56002.031969535121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11200.406393907026</v>
      </c>
      <c r="M83" s="856"/>
      <c r="N83" s="57"/>
    </row>
    <row r="84" spans="1:14">
      <c r="B84" s="95" t="s">
        <v>1057</v>
      </c>
      <c r="C84" s="96"/>
      <c r="D84" s="96"/>
      <c r="E84" s="96"/>
      <c r="F84" s="96"/>
      <c r="G84" s="96"/>
      <c r="H84" s="96"/>
      <c r="I84" s="93"/>
      <c r="J84" s="94"/>
      <c r="K84" s="313">
        <v>0.05</v>
      </c>
      <c r="L84" s="855">
        <f>N78*K84</f>
        <v>2800.1015984767564</v>
      </c>
      <c r="M84" s="856"/>
      <c r="N84" s="57"/>
    </row>
    <row r="85" spans="1:14" ht="15" thickBot="1">
      <c r="B85" s="97" t="s">
        <v>1058</v>
      </c>
      <c r="C85" s="98"/>
      <c r="D85" s="98"/>
      <c r="E85" s="98"/>
      <c r="F85" s="98"/>
      <c r="G85" s="98"/>
      <c r="H85" s="98"/>
      <c r="I85" s="99"/>
      <c r="J85" s="100"/>
      <c r="K85" s="314">
        <v>0.05</v>
      </c>
      <c r="L85" s="857">
        <f>N78*K85</f>
        <v>2800.1015984767564</v>
      </c>
      <c r="M85" s="858"/>
      <c r="N85" s="57"/>
    </row>
    <row r="86" spans="1:14" ht="15" thickBot="1">
      <c r="B86" s="821" t="s">
        <v>1037</v>
      </c>
      <c r="C86" s="822"/>
      <c r="D86" s="822"/>
      <c r="E86" s="822"/>
      <c r="F86" s="822"/>
      <c r="G86" s="822"/>
      <c r="H86" s="822"/>
      <c r="I86" s="822"/>
      <c r="J86" s="822"/>
      <c r="K86" s="822"/>
      <c r="L86" s="822"/>
      <c r="M86" s="823"/>
      <c r="N86" s="58">
        <f>L83+L84+L85</f>
        <v>16800.609590860538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72802.641560395656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45</v>
      </c>
      <c r="N36" s="281">
        <f>K36/M36</f>
        <v>1774.5333333333333</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140000</v>
      </c>
      <c r="L37" s="279"/>
      <c r="M37" s="280">
        <v>45</v>
      </c>
      <c r="N37" s="281">
        <f>K37/M37</f>
        <v>3111.1111111111113</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90000</v>
      </c>
      <c r="L38" s="279"/>
      <c r="M38" s="280">
        <v>45</v>
      </c>
      <c r="N38" s="281">
        <f>K38/M38</f>
        <v>2000</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6891.318578356233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35998</v>
      </c>
      <c r="N48" s="281">
        <f>K48*M48</f>
        <v>46797.4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46797.4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1343</v>
      </c>
      <c r="M59" s="826"/>
      <c r="N59" s="296">
        <f>K59*L59</f>
        <v>1745.9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56002.031969535121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11200.406393907026</v>
      </c>
      <c r="M83" s="856"/>
      <c r="N83" s="57"/>
    </row>
    <row r="84" spans="1:14">
      <c r="B84" s="95" t="s">
        <v>1057</v>
      </c>
      <c r="C84" s="96"/>
      <c r="D84" s="96"/>
      <c r="E84" s="96"/>
      <c r="F84" s="96"/>
      <c r="G84" s="96"/>
      <c r="H84" s="96"/>
      <c r="I84" s="93"/>
      <c r="J84" s="94"/>
      <c r="K84" s="313">
        <v>0.05</v>
      </c>
      <c r="L84" s="855">
        <f>N78*K84</f>
        <v>2800.1015984767564</v>
      </c>
      <c r="M84" s="856"/>
      <c r="N84" s="57"/>
    </row>
    <row r="85" spans="1:14" ht="15" thickBot="1">
      <c r="B85" s="97" t="s">
        <v>1058</v>
      </c>
      <c r="C85" s="98"/>
      <c r="D85" s="98"/>
      <c r="E85" s="98"/>
      <c r="F85" s="98"/>
      <c r="G85" s="98"/>
      <c r="H85" s="98"/>
      <c r="I85" s="99"/>
      <c r="J85" s="100"/>
      <c r="K85" s="314">
        <v>0.05</v>
      </c>
      <c r="L85" s="857">
        <f>N78*K85</f>
        <v>2800.1015984767564</v>
      </c>
      <c r="M85" s="858"/>
      <c r="N85" s="57"/>
    </row>
    <row r="86" spans="1:14" ht="15" thickBot="1">
      <c r="B86" s="821" t="s">
        <v>1037</v>
      </c>
      <c r="C86" s="822"/>
      <c r="D86" s="822"/>
      <c r="E86" s="822"/>
      <c r="F86" s="822"/>
      <c r="G86" s="822"/>
      <c r="H86" s="822"/>
      <c r="I86" s="822"/>
      <c r="J86" s="822"/>
      <c r="K86" s="822"/>
      <c r="L86" s="822"/>
      <c r="M86" s="823"/>
      <c r="N86" s="58">
        <f>L83+L84+L85</f>
        <v>16800.609590860538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72802.641560395656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446</v>
      </c>
      <c r="N48" s="281">
        <f>K48*M48</f>
        <v>446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1" t="s">
        <v>1037</v>
      </c>
      <c r="C76" s="822"/>
      <c r="D76" s="822"/>
      <c r="E76" s="822"/>
      <c r="F76" s="822"/>
      <c r="G76" s="822"/>
      <c r="H76" s="822"/>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446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89.2</v>
      </c>
      <c r="M83" s="856"/>
      <c r="N83" s="57"/>
    </row>
    <row r="84" spans="1:14">
      <c r="B84" s="95" t="s">
        <v>1057</v>
      </c>
      <c r="C84" s="96"/>
      <c r="D84" s="96"/>
      <c r="E84" s="96"/>
      <c r="F84" s="96"/>
      <c r="G84" s="96"/>
      <c r="H84" s="96"/>
      <c r="I84" s="93"/>
      <c r="J84" s="94"/>
      <c r="K84" s="313">
        <v>0.05</v>
      </c>
      <c r="L84" s="855">
        <f>N78*K84</f>
        <v>22.3</v>
      </c>
      <c r="M84" s="856"/>
      <c r="N84" s="57"/>
    </row>
    <row r="85" spans="1:14" ht="15" thickBot="1">
      <c r="B85" s="97" t="s">
        <v>1058</v>
      </c>
      <c r="C85" s="98"/>
      <c r="D85" s="98"/>
      <c r="E85" s="98"/>
      <c r="F85" s="98"/>
      <c r="G85" s="98"/>
      <c r="H85" s="98"/>
      <c r="I85" s="99"/>
      <c r="J85" s="100"/>
      <c r="K85" s="314">
        <v>0.05</v>
      </c>
      <c r="L85" s="857">
        <f>N78*K85</f>
        <v>22.3</v>
      </c>
      <c r="M85" s="858"/>
      <c r="N85" s="57"/>
    </row>
    <row r="86" spans="1:14" ht="15" thickBot="1">
      <c r="B86" s="821" t="s">
        <v>1037</v>
      </c>
      <c r="C86" s="822"/>
      <c r="D86" s="822"/>
      <c r="E86" s="822"/>
      <c r="F86" s="822"/>
      <c r="G86" s="822"/>
      <c r="H86" s="822"/>
      <c r="I86" s="822"/>
      <c r="J86" s="822"/>
      <c r="K86" s="822"/>
      <c r="L86" s="822"/>
      <c r="M86" s="823"/>
      <c r="N86" s="58">
        <f>L83+L84+L85</f>
        <v>133.80000000000001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579.79999999999995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461"/>
      <c r="L30" s="832" t="s">
        <v>1029</v>
      </c>
      <c r="M30" s="833"/>
      <c r="N30" s="77" t="s">
        <v>1030</v>
      </c>
    </row>
    <row r="31" spans="1:14" ht="1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1960</v>
      </c>
      <c r="N48" s="281">
        <f>K48*M48</f>
        <v>1960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1960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1960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392</v>
      </c>
      <c r="M83" s="856"/>
      <c r="N83" s="57"/>
    </row>
    <row r="84" spans="1:14">
      <c r="B84" s="95" t="s">
        <v>1057</v>
      </c>
      <c r="C84" s="96"/>
      <c r="D84" s="96"/>
      <c r="E84" s="96"/>
      <c r="F84" s="96"/>
      <c r="G84" s="96"/>
      <c r="H84" s="96"/>
      <c r="I84" s="93"/>
      <c r="J84" s="94"/>
      <c r="K84" s="313">
        <v>0.05</v>
      </c>
      <c r="L84" s="855">
        <f>N78*K84</f>
        <v>98</v>
      </c>
      <c r="M84" s="856"/>
      <c r="N84" s="57"/>
    </row>
    <row r="85" spans="1:14" ht="15" thickBot="1">
      <c r="B85" s="97" t="s">
        <v>1058</v>
      </c>
      <c r="C85" s="98"/>
      <c r="D85" s="98"/>
      <c r="E85" s="98"/>
      <c r="F85" s="98"/>
      <c r="G85" s="98"/>
      <c r="H85" s="98"/>
      <c r="I85" s="99"/>
      <c r="J85" s="100"/>
      <c r="K85" s="314">
        <v>0.05</v>
      </c>
      <c r="L85" s="857">
        <f>N78*K85</f>
        <v>98</v>
      </c>
      <c r="M85" s="858"/>
      <c r="N85" s="57"/>
    </row>
    <row r="86" spans="1:14" ht="15" thickBot="1">
      <c r="B86" s="821" t="s">
        <v>1037</v>
      </c>
      <c r="C86" s="822"/>
      <c r="D86" s="822"/>
      <c r="E86" s="822"/>
      <c r="F86" s="822"/>
      <c r="G86" s="822"/>
      <c r="H86" s="822"/>
      <c r="I86" s="822"/>
      <c r="J86" s="822"/>
      <c r="K86" s="822"/>
      <c r="L86" s="822"/>
      <c r="M86" s="823"/>
      <c r="N86" s="58">
        <f>L83+L84+L85</f>
        <v>588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2548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1869</v>
      </c>
      <c r="N48" s="281">
        <f>K48*M48</f>
        <v>1869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1869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1869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373.8</v>
      </c>
      <c r="M83" s="856"/>
      <c r="N83" s="57"/>
    </row>
    <row r="84" spans="1:14">
      <c r="B84" s="95" t="s">
        <v>1057</v>
      </c>
      <c r="C84" s="96"/>
      <c r="D84" s="96"/>
      <c r="E84" s="96"/>
      <c r="F84" s="96"/>
      <c r="G84" s="96"/>
      <c r="H84" s="96"/>
      <c r="I84" s="93"/>
      <c r="J84" s="94"/>
      <c r="K84" s="313">
        <v>0.05</v>
      </c>
      <c r="L84" s="855">
        <f>N78*K84</f>
        <v>93.45</v>
      </c>
      <c r="M84" s="856"/>
      <c r="N84" s="57"/>
    </row>
    <row r="85" spans="1:14" ht="15" thickBot="1">
      <c r="B85" s="97" t="s">
        <v>1058</v>
      </c>
      <c r="C85" s="98"/>
      <c r="D85" s="98"/>
      <c r="E85" s="98"/>
      <c r="F85" s="98"/>
      <c r="G85" s="98"/>
      <c r="H85" s="98"/>
      <c r="I85" s="99"/>
      <c r="J85" s="100"/>
      <c r="K85" s="314">
        <v>0.05</v>
      </c>
      <c r="L85" s="857">
        <f>N78*K85</f>
        <v>93.45</v>
      </c>
      <c r="M85" s="858"/>
      <c r="N85" s="57"/>
    </row>
    <row r="86" spans="1:14" ht="15" thickBot="1">
      <c r="B86" s="821" t="s">
        <v>1037</v>
      </c>
      <c r="C86" s="822"/>
      <c r="D86" s="822"/>
      <c r="E86" s="822"/>
      <c r="F86" s="822"/>
      <c r="G86" s="822"/>
      <c r="H86" s="822"/>
      <c r="I86" s="822"/>
      <c r="J86" s="822"/>
      <c r="K86" s="822"/>
      <c r="L86" s="822"/>
      <c r="M86" s="823"/>
      <c r="N86" s="58">
        <f>L83+L84+L85</f>
        <v>560.70000000000005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2429.6999999999998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1576</v>
      </c>
      <c r="N48" s="281">
        <f>K48*M48</f>
        <v>1576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1576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1576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315.20000000000005</v>
      </c>
      <c r="M83" s="856"/>
      <c r="N83" s="57"/>
    </row>
    <row r="84" spans="1:14">
      <c r="B84" s="95" t="s">
        <v>1057</v>
      </c>
      <c r="C84" s="96"/>
      <c r="D84" s="96"/>
      <c r="E84" s="96"/>
      <c r="F84" s="96"/>
      <c r="G84" s="96"/>
      <c r="H84" s="96"/>
      <c r="I84" s="93"/>
      <c r="J84" s="94"/>
      <c r="K84" s="313">
        <v>0.05</v>
      </c>
      <c r="L84" s="855">
        <f>N78*K84</f>
        <v>78.800000000000011</v>
      </c>
      <c r="M84" s="856"/>
      <c r="N84" s="57"/>
    </row>
    <row r="85" spans="1:14" ht="15" thickBot="1">
      <c r="B85" s="97" t="s">
        <v>1058</v>
      </c>
      <c r="C85" s="98"/>
      <c r="D85" s="98"/>
      <c r="E85" s="98"/>
      <c r="F85" s="98"/>
      <c r="G85" s="98"/>
      <c r="H85" s="98"/>
      <c r="I85" s="99"/>
      <c r="J85" s="100"/>
      <c r="K85" s="314">
        <v>0.05</v>
      </c>
      <c r="L85" s="857">
        <f>N78*K85</f>
        <v>78.800000000000011</v>
      </c>
      <c r="M85" s="858"/>
      <c r="N85" s="57"/>
    </row>
    <row r="86" spans="1:14" ht="15" thickBot="1">
      <c r="B86" s="821" t="s">
        <v>1037</v>
      </c>
      <c r="C86" s="822"/>
      <c r="D86" s="822"/>
      <c r="E86" s="822"/>
      <c r="F86" s="822"/>
      <c r="G86" s="822"/>
      <c r="H86" s="822"/>
      <c r="I86" s="822"/>
      <c r="J86" s="822"/>
      <c r="K86" s="822"/>
      <c r="L86" s="822"/>
      <c r="M86" s="823"/>
      <c r="N86" s="58">
        <f>L83+L84+L85</f>
        <v>472.80000000000007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2048.8000000000002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2088</v>
      </c>
      <c r="N48" s="281">
        <f>K48*M48</f>
        <v>2088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2088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2088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417.6</v>
      </c>
      <c r="M83" s="856"/>
      <c r="N83" s="57"/>
    </row>
    <row r="84" spans="1:14">
      <c r="B84" s="95" t="s">
        <v>1057</v>
      </c>
      <c r="C84" s="96"/>
      <c r="D84" s="96"/>
      <c r="E84" s="96"/>
      <c r="F84" s="96"/>
      <c r="G84" s="96"/>
      <c r="H84" s="96"/>
      <c r="I84" s="93"/>
      <c r="J84" s="94"/>
      <c r="K84" s="313">
        <v>0.05</v>
      </c>
      <c r="L84" s="855">
        <f>N78*K84</f>
        <v>104.4</v>
      </c>
      <c r="M84" s="856"/>
      <c r="N84" s="57"/>
    </row>
    <row r="85" spans="1:14" ht="15" thickBot="1">
      <c r="B85" s="97" t="s">
        <v>1058</v>
      </c>
      <c r="C85" s="98"/>
      <c r="D85" s="98"/>
      <c r="E85" s="98"/>
      <c r="F85" s="98"/>
      <c r="G85" s="98"/>
      <c r="H85" s="98"/>
      <c r="I85" s="99"/>
      <c r="J85" s="100"/>
      <c r="K85" s="314">
        <v>0.05</v>
      </c>
      <c r="L85" s="857">
        <f>N78*K85</f>
        <v>104.4</v>
      </c>
      <c r="M85" s="858"/>
      <c r="N85" s="57"/>
    </row>
    <row r="86" spans="1:14" ht="15" thickBot="1">
      <c r="B86" s="821" t="s">
        <v>1037</v>
      </c>
      <c r="C86" s="822"/>
      <c r="D86" s="822"/>
      <c r="E86" s="822"/>
      <c r="F86" s="822"/>
      <c r="G86" s="822"/>
      <c r="H86" s="822"/>
      <c r="I86" s="822"/>
      <c r="J86" s="822"/>
      <c r="K86" s="822"/>
      <c r="L86" s="822"/>
      <c r="M86" s="823"/>
      <c r="N86" s="58">
        <f>L83+L84+L85</f>
        <v>626.4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2714.4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4465</v>
      </c>
      <c r="N48" s="281">
        <f>K48*M48</f>
        <v>4465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4465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4465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893</v>
      </c>
      <c r="M83" s="856"/>
      <c r="N83" s="57"/>
    </row>
    <row r="84" spans="1:14">
      <c r="B84" s="95" t="s">
        <v>1057</v>
      </c>
      <c r="C84" s="96"/>
      <c r="D84" s="96"/>
      <c r="E84" s="96"/>
      <c r="F84" s="96"/>
      <c r="G84" s="96"/>
      <c r="H84" s="96"/>
      <c r="I84" s="93"/>
      <c r="J84" s="94"/>
      <c r="K84" s="313">
        <v>0.05</v>
      </c>
      <c r="L84" s="855">
        <f>N78*K84</f>
        <v>223.25</v>
      </c>
      <c r="M84" s="856"/>
      <c r="N84" s="57"/>
    </row>
    <row r="85" spans="1:14" ht="15" thickBot="1">
      <c r="B85" s="97" t="s">
        <v>1058</v>
      </c>
      <c r="C85" s="98"/>
      <c r="D85" s="98"/>
      <c r="E85" s="98"/>
      <c r="F85" s="98"/>
      <c r="G85" s="98"/>
      <c r="H85" s="98"/>
      <c r="I85" s="99"/>
      <c r="J85" s="100"/>
      <c r="K85" s="314">
        <v>0.05</v>
      </c>
      <c r="L85" s="857">
        <f>N78*K85</f>
        <v>223.25</v>
      </c>
      <c r="M85" s="858"/>
      <c r="N85" s="57"/>
    </row>
    <row r="86" spans="1:14" ht="15" thickBot="1">
      <c r="B86" s="821" t="s">
        <v>1037</v>
      </c>
      <c r="C86" s="822"/>
      <c r="D86" s="822"/>
      <c r="E86" s="822"/>
      <c r="F86" s="822"/>
      <c r="G86" s="822"/>
      <c r="H86" s="822"/>
      <c r="I86" s="822"/>
      <c r="J86" s="822"/>
      <c r="K86" s="822"/>
      <c r="L86" s="822"/>
      <c r="M86" s="823"/>
      <c r="N86" s="58">
        <f>L83+L84+L85</f>
        <v>1339.5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5804.5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2677</v>
      </c>
      <c r="N48" s="281">
        <f>K48*M48</f>
        <v>2677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2677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2677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535.4</v>
      </c>
      <c r="M83" s="856"/>
      <c r="N83" s="57"/>
    </row>
    <row r="84" spans="1:14">
      <c r="B84" s="95" t="s">
        <v>1057</v>
      </c>
      <c r="C84" s="96"/>
      <c r="D84" s="96"/>
      <c r="E84" s="96"/>
      <c r="F84" s="96"/>
      <c r="G84" s="96"/>
      <c r="H84" s="96"/>
      <c r="I84" s="93"/>
      <c r="J84" s="94"/>
      <c r="K84" s="313">
        <v>0.05</v>
      </c>
      <c r="L84" s="855">
        <f>N78*K84</f>
        <v>133.85</v>
      </c>
      <c r="M84" s="856"/>
      <c r="N84" s="57"/>
    </row>
    <row r="85" spans="1:14" ht="15" thickBot="1">
      <c r="B85" s="97" t="s">
        <v>1058</v>
      </c>
      <c r="C85" s="98"/>
      <c r="D85" s="98"/>
      <c r="E85" s="98"/>
      <c r="F85" s="98"/>
      <c r="G85" s="98"/>
      <c r="H85" s="98"/>
      <c r="I85" s="99"/>
      <c r="J85" s="100"/>
      <c r="K85" s="314">
        <v>0.05</v>
      </c>
      <c r="L85" s="857">
        <f>N78*K85</f>
        <v>133.85</v>
      </c>
      <c r="M85" s="858"/>
      <c r="N85" s="57"/>
    </row>
    <row r="86" spans="1:14" ht="15" thickBot="1">
      <c r="B86" s="821" t="s">
        <v>1037</v>
      </c>
      <c r="C86" s="822"/>
      <c r="D86" s="822"/>
      <c r="E86" s="822"/>
      <c r="F86" s="822"/>
      <c r="G86" s="822"/>
      <c r="H86" s="822"/>
      <c r="I86" s="822"/>
      <c r="J86" s="822"/>
      <c r="K86" s="822"/>
      <c r="L86" s="822"/>
      <c r="M86" s="823"/>
      <c r="N86" s="58">
        <f>L83+L84+L85</f>
        <v>803.1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3480.1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1184</v>
      </c>
      <c r="N48" s="281">
        <f>K48*M48</f>
        <v>1184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1184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1184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236.8</v>
      </c>
      <c r="M83" s="856"/>
      <c r="N83" s="57"/>
    </row>
    <row r="84" spans="1:14">
      <c r="B84" s="95" t="s">
        <v>1057</v>
      </c>
      <c r="C84" s="96"/>
      <c r="D84" s="96"/>
      <c r="E84" s="96"/>
      <c r="F84" s="96"/>
      <c r="G84" s="96"/>
      <c r="H84" s="96"/>
      <c r="I84" s="93"/>
      <c r="J84" s="94"/>
      <c r="K84" s="313">
        <v>0.05</v>
      </c>
      <c r="L84" s="855">
        <f>N78*K84</f>
        <v>59.2</v>
      </c>
      <c r="M84" s="856"/>
      <c r="N84" s="57"/>
    </row>
    <row r="85" spans="1:14" ht="15" thickBot="1">
      <c r="B85" s="97" t="s">
        <v>1058</v>
      </c>
      <c r="C85" s="98"/>
      <c r="D85" s="98"/>
      <c r="E85" s="98"/>
      <c r="F85" s="98"/>
      <c r="G85" s="98"/>
      <c r="H85" s="98"/>
      <c r="I85" s="99"/>
      <c r="J85" s="100"/>
      <c r="K85" s="314">
        <v>0.05</v>
      </c>
      <c r="L85" s="857">
        <f>N78*K85</f>
        <v>59.2</v>
      </c>
      <c r="M85" s="858"/>
      <c r="N85" s="57"/>
    </row>
    <row r="86" spans="1:14" ht="15" thickBot="1">
      <c r="B86" s="821" t="s">
        <v>1037</v>
      </c>
      <c r="C86" s="822"/>
      <c r="D86" s="822"/>
      <c r="E86" s="822"/>
      <c r="F86" s="822"/>
      <c r="G86" s="822"/>
      <c r="H86" s="822"/>
      <c r="I86" s="822"/>
      <c r="J86" s="822"/>
      <c r="K86" s="822"/>
      <c r="L86" s="822"/>
      <c r="M86" s="823"/>
      <c r="N86" s="58">
        <f>L83+L84+L85</f>
        <v>355.2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1539.2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1808</v>
      </c>
      <c r="N48" s="281">
        <f>K48*M48</f>
        <v>1808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1808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457"/>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1808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361.6</v>
      </c>
      <c r="M83" s="856"/>
      <c r="N83" s="57"/>
    </row>
    <row r="84" spans="1:14">
      <c r="B84" s="95" t="s">
        <v>1057</v>
      </c>
      <c r="C84" s="96"/>
      <c r="D84" s="96"/>
      <c r="E84" s="96"/>
      <c r="F84" s="96"/>
      <c r="G84" s="96"/>
      <c r="H84" s="96"/>
      <c r="I84" s="93"/>
      <c r="J84" s="94"/>
      <c r="K84" s="313">
        <v>0.05</v>
      </c>
      <c r="L84" s="855">
        <f>N78*K84</f>
        <v>90.4</v>
      </c>
      <c r="M84" s="856"/>
      <c r="N84" s="57"/>
    </row>
    <row r="85" spans="1:14" ht="15" thickBot="1">
      <c r="B85" s="97" t="s">
        <v>1058</v>
      </c>
      <c r="C85" s="98"/>
      <c r="D85" s="98"/>
      <c r="E85" s="98"/>
      <c r="F85" s="98"/>
      <c r="G85" s="98"/>
      <c r="H85" s="98"/>
      <c r="I85" s="99"/>
      <c r="J85" s="100"/>
      <c r="K85" s="314">
        <v>0.05</v>
      </c>
      <c r="L85" s="857">
        <f>N78*K85</f>
        <v>90.4</v>
      </c>
      <c r="M85" s="858"/>
      <c r="N85" s="57"/>
    </row>
    <row r="86" spans="1:14" ht="15" thickBot="1">
      <c r="B86" s="821" t="s">
        <v>1037</v>
      </c>
      <c r="C86" s="822"/>
      <c r="D86" s="822"/>
      <c r="E86" s="822"/>
      <c r="F86" s="822"/>
      <c r="G86" s="822"/>
      <c r="H86" s="822"/>
      <c r="I86" s="822"/>
      <c r="J86" s="822"/>
      <c r="K86" s="822"/>
      <c r="L86" s="822"/>
      <c r="M86" s="823"/>
      <c r="N86" s="58">
        <f>L83+L84+L85</f>
        <v>542.4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2350.4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1861</v>
      </c>
      <c r="N48" s="281">
        <f>K48*M48</f>
        <v>1861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1861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1" t="s">
        <v>1037</v>
      </c>
      <c r="C76" s="822"/>
      <c r="D76" s="822"/>
      <c r="E76" s="822"/>
      <c r="F76" s="822"/>
      <c r="G76" s="822"/>
      <c r="H76" s="822"/>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1861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372.20000000000005</v>
      </c>
      <c r="M83" s="856"/>
      <c r="N83" s="57"/>
    </row>
    <row r="84" spans="1:14">
      <c r="B84" s="95" t="s">
        <v>1057</v>
      </c>
      <c r="C84" s="96"/>
      <c r="D84" s="96"/>
      <c r="E84" s="96"/>
      <c r="F84" s="96"/>
      <c r="G84" s="96"/>
      <c r="H84" s="96"/>
      <c r="I84" s="93"/>
      <c r="J84" s="94"/>
      <c r="K84" s="313">
        <v>0.05</v>
      </c>
      <c r="L84" s="855">
        <f>N78*K84</f>
        <v>93.050000000000011</v>
      </c>
      <c r="M84" s="856"/>
      <c r="N84" s="57"/>
    </row>
    <row r="85" spans="1:14" ht="15" thickBot="1">
      <c r="B85" s="97" t="s">
        <v>1058</v>
      </c>
      <c r="C85" s="98"/>
      <c r="D85" s="98"/>
      <c r="E85" s="98"/>
      <c r="F85" s="98"/>
      <c r="G85" s="98"/>
      <c r="H85" s="98"/>
      <c r="I85" s="99"/>
      <c r="J85" s="100"/>
      <c r="K85" s="314">
        <v>0.05</v>
      </c>
      <c r="L85" s="857">
        <f>N78*K85</f>
        <v>93.050000000000011</v>
      </c>
      <c r="M85" s="858"/>
      <c r="N85" s="57"/>
    </row>
    <row r="86" spans="1:14" ht="15" thickBot="1">
      <c r="B86" s="821" t="s">
        <v>1037</v>
      </c>
      <c r="C86" s="822"/>
      <c r="D86" s="822"/>
      <c r="E86" s="822"/>
      <c r="F86" s="822"/>
      <c r="G86" s="822"/>
      <c r="H86" s="822"/>
      <c r="I86" s="822"/>
      <c r="J86" s="822"/>
      <c r="K86" s="822"/>
      <c r="L86" s="822"/>
      <c r="M86" s="823"/>
      <c r="N86" s="58">
        <f>L83+L84+L85</f>
        <v>558.30000000000007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2419.3000000000002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1917</v>
      </c>
      <c r="N48" s="281">
        <f>K48*M48</f>
        <v>1917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1917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1917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383.40000000000003</v>
      </c>
      <c r="M83" s="856"/>
      <c r="N83" s="57"/>
    </row>
    <row r="84" spans="1:14">
      <c r="B84" s="95" t="s">
        <v>1057</v>
      </c>
      <c r="C84" s="96"/>
      <c r="D84" s="96"/>
      <c r="E84" s="96"/>
      <c r="F84" s="96"/>
      <c r="G84" s="96"/>
      <c r="H84" s="96"/>
      <c r="I84" s="93"/>
      <c r="J84" s="94"/>
      <c r="K84" s="313">
        <v>0.05</v>
      </c>
      <c r="L84" s="855">
        <f>N78*K84</f>
        <v>95.850000000000009</v>
      </c>
      <c r="M84" s="856"/>
      <c r="N84" s="57"/>
    </row>
    <row r="85" spans="1:14" ht="15" thickBot="1">
      <c r="B85" s="97" t="s">
        <v>1058</v>
      </c>
      <c r="C85" s="98"/>
      <c r="D85" s="98"/>
      <c r="E85" s="98"/>
      <c r="F85" s="98"/>
      <c r="G85" s="98"/>
      <c r="H85" s="98"/>
      <c r="I85" s="99"/>
      <c r="J85" s="100"/>
      <c r="K85" s="314">
        <v>0.05</v>
      </c>
      <c r="L85" s="857">
        <f>N78*K85</f>
        <v>95.850000000000009</v>
      </c>
      <c r="M85" s="858"/>
      <c r="N85" s="57"/>
    </row>
    <row r="86" spans="1:14" ht="15" thickBot="1">
      <c r="B86" s="821" t="s">
        <v>1037</v>
      </c>
      <c r="C86" s="822"/>
      <c r="D86" s="822"/>
      <c r="E86" s="822"/>
      <c r="F86" s="822"/>
      <c r="G86" s="822"/>
      <c r="H86" s="822"/>
      <c r="I86" s="822"/>
      <c r="J86" s="822"/>
      <c r="K86" s="822"/>
      <c r="L86" s="822"/>
      <c r="M86" s="823"/>
      <c r="N86" s="58">
        <f>L83+L84+L85</f>
        <v>575.1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2492.1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3124</v>
      </c>
      <c r="N48" s="281">
        <f>K48*M48</f>
        <v>3124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3124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3124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624.80000000000007</v>
      </c>
      <c r="M83" s="856"/>
      <c r="N83" s="57"/>
    </row>
    <row r="84" spans="1:14">
      <c r="B84" s="95" t="s">
        <v>1057</v>
      </c>
      <c r="C84" s="96"/>
      <c r="D84" s="96"/>
      <c r="E84" s="96"/>
      <c r="F84" s="96"/>
      <c r="G84" s="96"/>
      <c r="H84" s="96"/>
      <c r="I84" s="93"/>
      <c r="J84" s="94"/>
      <c r="K84" s="313">
        <v>0.05</v>
      </c>
      <c r="L84" s="855">
        <f>N78*K84</f>
        <v>156.20000000000002</v>
      </c>
      <c r="M84" s="856"/>
      <c r="N84" s="57"/>
    </row>
    <row r="85" spans="1:14" ht="15" thickBot="1">
      <c r="B85" s="97" t="s">
        <v>1058</v>
      </c>
      <c r="C85" s="98"/>
      <c r="D85" s="98"/>
      <c r="E85" s="98"/>
      <c r="F85" s="98"/>
      <c r="G85" s="98"/>
      <c r="H85" s="98"/>
      <c r="I85" s="99"/>
      <c r="J85" s="100"/>
      <c r="K85" s="314">
        <v>0.05</v>
      </c>
      <c r="L85" s="857">
        <f>N78*K85</f>
        <v>156.20000000000002</v>
      </c>
      <c r="M85" s="858"/>
      <c r="N85" s="57"/>
    </row>
    <row r="86" spans="1:14" ht="15" thickBot="1">
      <c r="B86" s="821" t="s">
        <v>1037</v>
      </c>
      <c r="C86" s="822"/>
      <c r="D86" s="822"/>
      <c r="E86" s="822"/>
      <c r="F86" s="822"/>
      <c r="G86" s="822"/>
      <c r="H86" s="822"/>
      <c r="I86" s="822"/>
      <c r="J86" s="822"/>
      <c r="K86" s="822"/>
      <c r="L86" s="822"/>
      <c r="M86" s="823"/>
      <c r="N86" s="58">
        <f>L83+L84+L85</f>
        <v>937.20000000000016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4061.2000000000003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2115</v>
      </c>
      <c r="N48" s="281">
        <f>K48*M48</f>
        <v>2115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2115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2115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423</v>
      </c>
      <c r="M83" s="856"/>
      <c r="N83" s="57"/>
    </row>
    <row r="84" spans="1:14">
      <c r="B84" s="95" t="s">
        <v>1057</v>
      </c>
      <c r="C84" s="96"/>
      <c r="D84" s="96"/>
      <c r="E84" s="96"/>
      <c r="F84" s="96"/>
      <c r="G84" s="96"/>
      <c r="H84" s="96"/>
      <c r="I84" s="93"/>
      <c r="J84" s="94"/>
      <c r="K84" s="313">
        <v>0.05</v>
      </c>
      <c r="L84" s="855">
        <f>N78*K84</f>
        <v>105.75</v>
      </c>
      <c r="M84" s="856"/>
      <c r="N84" s="57"/>
    </row>
    <row r="85" spans="1:14" ht="15" thickBot="1">
      <c r="B85" s="97" t="s">
        <v>1058</v>
      </c>
      <c r="C85" s="98"/>
      <c r="D85" s="98"/>
      <c r="E85" s="98"/>
      <c r="F85" s="98"/>
      <c r="G85" s="98"/>
      <c r="H85" s="98"/>
      <c r="I85" s="99"/>
      <c r="J85" s="100"/>
      <c r="K85" s="314">
        <v>0.05</v>
      </c>
      <c r="L85" s="857">
        <f>N78*K85</f>
        <v>105.75</v>
      </c>
      <c r="M85" s="858"/>
      <c r="N85" s="57"/>
    </row>
    <row r="86" spans="1:14" ht="15" thickBot="1">
      <c r="B86" s="821" t="s">
        <v>1037</v>
      </c>
      <c r="C86" s="822"/>
      <c r="D86" s="822"/>
      <c r="E86" s="822"/>
      <c r="F86" s="822"/>
      <c r="G86" s="822"/>
      <c r="H86" s="822"/>
      <c r="I86" s="822"/>
      <c r="J86" s="822"/>
      <c r="K86" s="822"/>
      <c r="L86" s="822"/>
      <c r="M86" s="823"/>
      <c r="N86" s="58">
        <f>L83+L84+L85</f>
        <v>634.5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2749.5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2115</v>
      </c>
      <c r="N48" s="281">
        <f>K48*M48</f>
        <v>2115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2115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2115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423</v>
      </c>
      <c r="M83" s="856"/>
      <c r="N83" s="57"/>
    </row>
    <row r="84" spans="1:14">
      <c r="B84" s="95" t="s">
        <v>1057</v>
      </c>
      <c r="C84" s="96"/>
      <c r="D84" s="96"/>
      <c r="E84" s="96"/>
      <c r="F84" s="96"/>
      <c r="G84" s="96"/>
      <c r="H84" s="96"/>
      <c r="I84" s="93"/>
      <c r="J84" s="94"/>
      <c r="K84" s="313">
        <v>0.05</v>
      </c>
      <c r="L84" s="855">
        <f>N78*K84</f>
        <v>105.75</v>
      </c>
      <c r="M84" s="856"/>
      <c r="N84" s="57"/>
    </row>
    <row r="85" spans="1:14" ht="15" thickBot="1">
      <c r="B85" s="97" t="s">
        <v>1058</v>
      </c>
      <c r="C85" s="98"/>
      <c r="D85" s="98"/>
      <c r="E85" s="98"/>
      <c r="F85" s="98"/>
      <c r="G85" s="98"/>
      <c r="H85" s="98"/>
      <c r="I85" s="99"/>
      <c r="J85" s="100"/>
      <c r="K85" s="314">
        <v>0.05</v>
      </c>
      <c r="L85" s="857">
        <f>N78*K85</f>
        <v>105.75</v>
      </c>
      <c r="M85" s="858"/>
      <c r="N85" s="57"/>
    </row>
    <row r="86" spans="1:14" ht="15" thickBot="1">
      <c r="B86" s="821" t="s">
        <v>1037</v>
      </c>
      <c r="C86" s="822"/>
      <c r="D86" s="822"/>
      <c r="E86" s="822"/>
      <c r="F86" s="822"/>
      <c r="G86" s="822"/>
      <c r="H86" s="822"/>
      <c r="I86" s="822"/>
      <c r="J86" s="822"/>
      <c r="K86" s="822"/>
      <c r="L86" s="822"/>
      <c r="M86" s="823"/>
      <c r="N86" s="58">
        <f>L83+L84+L85</f>
        <v>634.5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2749.5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3259</v>
      </c>
      <c r="N48" s="281">
        <f>K48*M48</f>
        <v>3259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3259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3259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651.80000000000007</v>
      </c>
      <c r="M83" s="856"/>
      <c r="N83" s="57"/>
    </row>
    <row r="84" spans="1:14">
      <c r="B84" s="95" t="s">
        <v>1057</v>
      </c>
      <c r="C84" s="96"/>
      <c r="D84" s="96"/>
      <c r="E84" s="96"/>
      <c r="F84" s="96"/>
      <c r="G84" s="96"/>
      <c r="H84" s="96"/>
      <c r="I84" s="93"/>
      <c r="J84" s="94"/>
      <c r="K84" s="313">
        <v>0.05</v>
      </c>
      <c r="L84" s="855">
        <f>N78*K84</f>
        <v>162.95000000000002</v>
      </c>
      <c r="M84" s="856"/>
      <c r="N84" s="57"/>
    </row>
    <row r="85" spans="1:14" ht="15" thickBot="1">
      <c r="B85" s="97" t="s">
        <v>1058</v>
      </c>
      <c r="C85" s="98"/>
      <c r="D85" s="98"/>
      <c r="E85" s="98"/>
      <c r="F85" s="98"/>
      <c r="G85" s="98"/>
      <c r="H85" s="98"/>
      <c r="I85" s="99"/>
      <c r="J85" s="100"/>
      <c r="K85" s="314">
        <v>0.05</v>
      </c>
      <c r="L85" s="857">
        <f>N78*K85</f>
        <v>162.95000000000002</v>
      </c>
      <c r="M85" s="858"/>
      <c r="N85" s="57"/>
    </row>
    <row r="86" spans="1:14" ht="15" thickBot="1">
      <c r="B86" s="821" t="s">
        <v>1037</v>
      </c>
      <c r="C86" s="822"/>
      <c r="D86" s="822"/>
      <c r="E86" s="822"/>
      <c r="F86" s="822"/>
      <c r="G86" s="822"/>
      <c r="H86" s="822"/>
      <c r="I86" s="822"/>
      <c r="J86" s="822"/>
      <c r="K86" s="822"/>
      <c r="L86" s="822"/>
      <c r="M86" s="823"/>
      <c r="N86" s="58">
        <f>L83+L84+L85</f>
        <v>977.70000000000016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4236.7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3415</v>
      </c>
      <c r="N48" s="281">
        <f>K48*M48</f>
        <v>3415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3415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3415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683</v>
      </c>
      <c r="M83" s="856"/>
      <c r="N83" s="57"/>
    </row>
    <row r="84" spans="1:14">
      <c r="B84" s="95" t="s">
        <v>1057</v>
      </c>
      <c r="C84" s="96"/>
      <c r="D84" s="96"/>
      <c r="E84" s="96"/>
      <c r="F84" s="96"/>
      <c r="G84" s="96"/>
      <c r="H84" s="96"/>
      <c r="I84" s="93"/>
      <c r="J84" s="94"/>
      <c r="K84" s="313">
        <v>0.05</v>
      </c>
      <c r="L84" s="855">
        <f>N78*K84</f>
        <v>170.75</v>
      </c>
      <c r="M84" s="856"/>
      <c r="N84" s="57"/>
    </row>
    <row r="85" spans="1:14" ht="15" thickBot="1">
      <c r="B85" s="97" t="s">
        <v>1058</v>
      </c>
      <c r="C85" s="98"/>
      <c r="D85" s="98"/>
      <c r="E85" s="98"/>
      <c r="F85" s="98"/>
      <c r="G85" s="98"/>
      <c r="H85" s="98"/>
      <c r="I85" s="99"/>
      <c r="J85" s="100"/>
      <c r="K85" s="314">
        <v>0.05</v>
      </c>
      <c r="L85" s="857">
        <f>N78*K85</f>
        <v>170.75</v>
      </c>
      <c r="M85" s="858"/>
      <c r="N85" s="57"/>
    </row>
    <row r="86" spans="1:14" ht="15" thickBot="1">
      <c r="B86" s="821" t="s">
        <v>1037</v>
      </c>
      <c r="C86" s="822"/>
      <c r="D86" s="822"/>
      <c r="E86" s="822"/>
      <c r="F86" s="822"/>
      <c r="G86" s="822"/>
      <c r="H86" s="822"/>
      <c r="I86" s="822"/>
      <c r="J86" s="822"/>
      <c r="K86" s="822"/>
      <c r="L86" s="822"/>
      <c r="M86" s="823"/>
      <c r="N86" s="58">
        <f>L83+L84+L85</f>
        <v>1024.5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4439.5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2509</v>
      </c>
      <c r="N48" s="281">
        <f>K48*M48</f>
        <v>2509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2509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2509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501.8</v>
      </c>
      <c r="M83" s="856"/>
      <c r="N83" s="57"/>
    </row>
    <row r="84" spans="1:14">
      <c r="B84" s="95" t="s">
        <v>1057</v>
      </c>
      <c r="C84" s="96"/>
      <c r="D84" s="96"/>
      <c r="E84" s="96"/>
      <c r="F84" s="96"/>
      <c r="G84" s="96"/>
      <c r="H84" s="96"/>
      <c r="I84" s="93"/>
      <c r="J84" s="94"/>
      <c r="K84" s="313">
        <v>0.05</v>
      </c>
      <c r="L84" s="855">
        <f>N78*K84</f>
        <v>125.45</v>
      </c>
      <c r="M84" s="856"/>
      <c r="N84" s="57"/>
    </row>
    <row r="85" spans="1:14" ht="15" thickBot="1">
      <c r="B85" s="97" t="s">
        <v>1058</v>
      </c>
      <c r="C85" s="98"/>
      <c r="D85" s="98"/>
      <c r="E85" s="98"/>
      <c r="F85" s="98"/>
      <c r="G85" s="98"/>
      <c r="H85" s="98"/>
      <c r="I85" s="99"/>
      <c r="J85" s="100"/>
      <c r="K85" s="314">
        <v>0.05</v>
      </c>
      <c r="L85" s="857">
        <f>N78*K85</f>
        <v>125.45</v>
      </c>
      <c r="M85" s="858"/>
      <c r="N85" s="57"/>
    </row>
    <row r="86" spans="1:14" ht="15" thickBot="1">
      <c r="B86" s="821" t="s">
        <v>1037</v>
      </c>
      <c r="C86" s="822"/>
      <c r="D86" s="822"/>
      <c r="E86" s="822"/>
      <c r="F86" s="822"/>
      <c r="G86" s="822"/>
      <c r="H86" s="822"/>
      <c r="I86" s="822"/>
      <c r="J86" s="822"/>
      <c r="K86" s="822"/>
      <c r="L86" s="822"/>
      <c r="M86" s="823"/>
      <c r="N86" s="58">
        <f>L83+L84+L85</f>
        <v>752.7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3261.7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2431</v>
      </c>
      <c r="N48" s="281">
        <f>K48*M48</f>
        <v>2431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2431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2431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486.20000000000005</v>
      </c>
      <c r="M83" s="856"/>
      <c r="N83" s="57"/>
    </row>
    <row r="84" spans="1:14">
      <c r="B84" s="95" t="s">
        <v>1057</v>
      </c>
      <c r="C84" s="96"/>
      <c r="D84" s="96"/>
      <c r="E84" s="96"/>
      <c r="F84" s="96"/>
      <c r="G84" s="96"/>
      <c r="H84" s="96"/>
      <c r="I84" s="93"/>
      <c r="J84" s="94"/>
      <c r="K84" s="313">
        <v>0.05</v>
      </c>
      <c r="L84" s="855">
        <f>N78*K84</f>
        <v>121.55000000000001</v>
      </c>
      <c r="M84" s="856"/>
      <c r="N84" s="57"/>
    </row>
    <row r="85" spans="1:14" ht="15" thickBot="1">
      <c r="B85" s="97" t="s">
        <v>1058</v>
      </c>
      <c r="C85" s="98"/>
      <c r="D85" s="98"/>
      <c r="E85" s="98"/>
      <c r="F85" s="98"/>
      <c r="G85" s="98"/>
      <c r="H85" s="98"/>
      <c r="I85" s="99"/>
      <c r="J85" s="100"/>
      <c r="K85" s="314">
        <v>0.05</v>
      </c>
      <c r="L85" s="857">
        <f>N78*K85</f>
        <v>121.55000000000001</v>
      </c>
      <c r="M85" s="858"/>
      <c r="N85" s="57"/>
    </row>
    <row r="86" spans="1:14" ht="15" thickBot="1">
      <c r="B86" s="821" t="s">
        <v>1037</v>
      </c>
      <c r="C86" s="822"/>
      <c r="D86" s="822"/>
      <c r="E86" s="822"/>
      <c r="F86" s="822"/>
      <c r="G86" s="822"/>
      <c r="H86" s="822"/>
      <c r="I86" s="822"/>
      <c r="J86" s="822"/>
      <c r="K86" s="822"/>
      <c r="L86" s="822"/>
      <c r="M86" s="823"/>
      <c r="N86" s="58">
        <f>L83+L84+L85</f>
        <v>729.3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3160.3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P118"/>
  <sheetViews>
    <sheetView topLeftCell="A31"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215" t="s">
        <v>154</v>
      </c>
      <c r="B36" s="834" t="str">
        <f>VLOOKUP(A36,EQUIPOS!A6:D154,3,FALSE)</f>
        <v>Carrotanque Irrigador de asfalto, 1000 GALONES DE CAPACIDAD</v>
      </c>
      <c r="C36" s="835"/>
      <c r="D36" s="835"/>
      <c r="E36" s="835"/>
      <c r="F36" s="835"/>
      <c r="G36" s="835"/>
      <c r="H36" s="836"/>
      <c r="I36" s="276"/>
      <c r="J36" s="277"/>
      <c r="K36" s="278">
        <f>VLOOKUP(A36,EQUIPOS!A6:D163,4,FALSE)</f>
        <v>94252</v>
      </c>
      <c r="L36" s="279"/>
      <c r="M36" s="280">
        <v>500</v>
      </c>
      <c r="N36" s="281">
        <f>K36/M36</f>
        <v>188.50399999999999</v>
      </c>
      <c r="O36">
        <v>93266.072730971413</v>
      </c>
      <c r="P36">
        <f>+K36/O36</f>
        <v>1.0105711245274851</v>
      </c>
    </row>
    <row r="37" spans="1:16">
      <c r="A37" s="119" t="s">
        <v>176</v>
      </c>
      <c r="B37" s="834" t="str">
        <f>VLOOKUP(A37,EQUIPOS!A7:D154,3,FALSE)</f>
        <v xml:space="preserve">Compresor (barrido y soplado)
</v>
      </c>
      <c r="C37" s="835"/>
      <c r="D37" s="835"/>
      <c r="E37" s="835"/>
      <c r="F37" s="835"/>
      <c r="G37" s="835"/>
      <c r="H37" s="836"/>
      <c r="I37" s="276"/>
      <c r="J37" s="277"/>
      <c r="K37" s="278">
        <f>VLOOKUP(A37,EQUIPOS!A7:D164,4,FALSE)</f>
        <v>3787.5</v>
      </c>
      <c r="L37" s="279"/>
      <c r="M37" s="280">
        <v>500</v>
      </c>
      <c r="N37" s="281">
        <f>K37/M37</f>
        <v>7.5750000000000002</v>
      </c>
      <c r="O37">
        <v>71566.356688249143</v>
      </c>
      <c r="P37">
        <f>+K37/O37</f>
        <v>5.2922912039504305E-2</v>
      </c>
    </row>
    <row r="38" spans="1:16">
      <c r="B38" s="834"/>
      <c r="C38" s="835"/>
      <c r="D38" s="835"/>
      <c r="E38" s="835"/>
      <c r="F38" s="835"/>
      <c r="G38" s="835"/>
      <c r="H38" s="836"/>
      <c r="I38" s="276"/>
      <c r="J38" s="277"/>
      <c r="K38" s="278"/>
      <c r="L38" s="279"/>
      <c r="M38" s="280"/>
      <c r="N38" s="281"/>
    </row>
    <row r="39" spans="1:16">
      <c r="B39" s="834"/>
      <c r="C39" s="835"/>
      <c r="D39" s="835"/>
      <c r="E39" s="835"/>
      <c r="F39" s="835"/>
      <c r="G39" s="835"/>
      <c r="H39" s="836"/>
      <c r="I39" s="837"/>
      <c r="J39" s="818"/>
      <c r="K39" s="278"/>
      <c r="L39" s="838"/>
      <c r="M39" s="839"/>
      <c r="N39" s="281"/>
    </row>
    <row r="40" spans="1:16">
      <c r="B40" s="834"/>
      <c r="C40" s="835"/>
      <c r="D40" s="835"/>
      <c r="E40" s="840"/>
      <c r="F40" s="835"/>
      <c r="G40" s="835"/>
      <c r="H40" s="836"/>
      <c r="I40" s="42"/>
      <c r="J40" s="43"/>
      <c r="K40" s="283"/>
      <c r="L40" s="285"/>
      <c r="M40" s="286"/>
      <c r="N40" s="287"/>
    </row>
    <row r="41" spans="1:16">
      <c r="B41" s="841" t="s">
        <v>1036</v>
      </c>
      <c r="C41" s="842"/>
      <c r="D41" s="842"/>
      <c r="E41" s="44"/>
      <c r="F41" s="45"/>
      <c r="G41" s="45"/>
      <c r="H41" s="46"/>
      <c r="I41" s="42"/>
      <c r="J41" s="43"/>
      <c r="K41" s="288"/>
      <c r="L41" s="285"/>
      <c r="M41" s="410">
        <v>0.01</v>
      </c>
      <c r="N41" s="353">
        <f>N75*M41</f>
        <v>0.51067205206099997</v>
      </c>
    </row>
    <row r="42" spans="1:16" ht="15" thickBot="1">
      <c r="B42" s="834"/>
      <c r="C42" s="835"/>
      <c r="D42" s="835"/>
      <c r="E42" s="835"/>
      <c r="F42" s="835"/>
      <c r="G42" s="835"/>
      <c r="H42" s="836"/>
      <c r="I42" s="843"/>
      <c r="J42" s="844"/>
      <c r="K42" s="47"/>
      <c r="L42" s="845"/>
      <c r="M42" s="846"/>
      <c r="N42" s="111"/>
    </row>
    <row r="43" spans="1:16" ht="15" thickBot="1">
      <c r="B43" s="821" t="s">
        <v>1037</v>
      </c>
      <c r="C43" s="822"/>
      <c r="D43" s="822"/>
      <c r="E43" s="822"/>
      <c r="F43" s="822"/>
      <c r="G43" s="822"/>
      <c r="H43" s="822"/>
      <c r="I43" s="822"/>
      <c r="J43" s="822"/>
      <c r="K43" s="822"/>
      <c r="L43" s="822"/>
      <c r="M43" s="823"/>
      <c r="N43" s="403">
        <f>SUM(N36:N42)</f>
        <v>196.58967205206099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2" t="s">
        <v>1028</v>
      </c>
      <c r="C47" s="813"/>
      <c r="D47" s="813"/>
      <c r="E47" s="813"/>
      <c r="F47" s="813"/>
      <c r="G47" s="813"/>
      <c r="H47" s="813"/>
      <c r="I47" s="814"/>
      <c r="J47" s="324" t="s">
        <v>1029</v>
      </c>
      <c r="K47" s="91" t="s">
        <v>1030</v>
      </c>
      <c r="L47" s="815" t="s">
        <v>1039</v>
      </c>
      <c r="M47" s="814"/>
      <c r="N47" s="92" t="s">
        <v>1035</v>
      </c>
    </row>
    <row r="48" spans="1:16">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2057</v>
      </c>
      <c r="N48" s="281">
        <f>K48*M48</f>
        <v>2057</v>
      </c>
      <c r="O48">
        <v>1960</v>
      </c>
      <c r="P48">
        <f>+M48/O48</f>
        <v>1.0494897959183673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2057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6" ht="15" thickBot="1">
      <c r="B65" s="827" t="s">
        <v>1037</v>
      </c>
      <c r="C65" s="828"/>
      <c r="D65" s="828"/>
      <c r="E65" s="828"/>
      <c r="F65" s="828"/>
      <c r="G65" s="828"/>
      <c r="H65" s="828"/>
      <c r="I65" s="828"/>
      <c r="J65" s="828"/>
      <c r="K65" s="828"/>
      <c r="L65" s="828"/>
      <c r="M65" s="829"/>
      <c r="N65" s="110"/>
    </row>
    <row r="66" spans="1:16">
      <c r="B66" s="39"/>
      <c r="C66" s="40"/>
      <c r="D66" s="40"/>
      <c r="E66" s="40"/>
      <c r="F66" s="40"/>
      <c r="G66" s="40"/>
      <c r="H66" s="40"/>
      <c r="I66" s="40"/>
      <c r="J66" s="40"/>
      <c r="K66" s="40"/>
      <c r="L66" s="40"/>
      <c r="M66" s="40"/>
      <c r="N66" s="41"/>
    </row>
    <row r="67" spans="1:16">
      <c r="B67" s="70" t="s">
        <v>1046</v>
      </c>
      <c r="C67" s="71"/>
      <c r="D67" s="71"/>
      <c r="E67" s="71"/>
      <c r="F67" s="71"/>
      <c r="G67" s="71"/>
      <c r="H67" s="71"/>
      <c r="I67" s="71"/>
      <c r="J67" s="71"/>
      <c r="K67" s="71"/>
      <c r="L67" s="71"/>
      <c r="M67" s="71"/>
      <c r="N67" s="72"/>
    </row>
    <row r="68" spans="1:16" ht="15" thickBot="1">
      <c r="B68" s="74"/>
      <c r="C68" s="67"/>
      <c r="D68" s="67"/>
      <c r="E68" s="67"/>
      <c r="F68" s="67"/>
      <c r="G68" s="67"/>
      <c r="H68" s="67"/>
      <c r="I68" s="67"/>
      <c r="J68" s="67"/>
      <c r="K68" s="67"/>
      <c r="L68" s="67"/>
      <c r="M68" s="67"/>
      <c r="N68" s="69"/>
    </row>
    <row r="69" spans="1:16" ht="26.4">
      <c r="B69" s="847" t="s">
        <v>1047</v>
      </c>
      <c r="C69" s="848"/>
      <c r="D69" s="848"/>
      <c r="E69" s="848"/>
      <c r="F69" s="848"/>
      <c r="G69" s="848"/>
      <c r="H69" s="848"/>
      <c r="I69" s="79" t="s">
        <v>1048</v>
      </c>
      <c r="J69" s="81" t="s">
        <v>1494</v>
      </c>
      <c r="K69" s="80" t="s">
        <v>1050</v>
      </c>
      <c r="L69" s="849" t="s">
        <v>1034</v>
      </c>
      <c r="M69" s="850"/>
      <c r="N69" s="104" t="s">
        <v>1035</v>
      </c>
    </row>
    <row r="70" spans="1:16">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c r="O70">
        <v>98362.266666666663</v>
      </c>
      <c r="P70">
        <f>+I70/O70</f>
        <v>1.1225400000000001</v>
      </c>
    </row>
    <row r="71" spans="1:16">
      <c r="B71" s="55"/>
      <c r="C71" s="53"/>
      <c r="D71" s="53"/>
      <c r="E71" s="53"/>
      <c r="F71" s="53"/>
      <c r="G71" s="53"/>
      <c r="H71" s="53"/>
      <c r="I71" s="288"/>
      <c r="J71" s="306"/>
      <c r="K71" s="307"/>
      <c r="L71" s="56"/>
      <c r="M71" s="309"/>
      <c r="N71" s="305"/>
    </row>
    <row r="72" spans="1:16">
      <c r="B72" s="55"/>
      <c r="C72" s="53"/>
      <c r="D72" s="53"/>
      <c r="E72" s="53"/>
      <c r="F72" s="53"/>
      <c r="G72" s="53"/>
      <c r="H72" s="53"/>
      <c r="I72" s="288"/>
      <c r="J72" s="306"/>
      <c r="K72" s="307"/>
      <c r="L72" s="327"/>
      <c r="M72" s="309"/>
      <c r="N72" s="305"/>
    </row>
    <row r="73" spans="1:16">
      <c r="B73" s="55"/>
      <c r="C73" s="53"/>
      <c r="D73" s="53"/>
      <c r="E73" s="53"/>
      <c r="F73" s="53"/>
      <c r="G73" s="53"/>
      <c r="H73" s="53"/>
      <c r="I73" s="288"/>
      <c r="J73" s="306"/>
      <c r="K73" s="307"/>
      <c r="L73" s="327"/>
      <c r="M73" s="309"/>
      <c r="N73" s="305"/>
    </row>
    <row r="74" spans="1:16" ht="15" thickBot="1">
      <c r="B74" s="808"/>
      <c r="C74" s="809"/>
      <c r="D74" s="809"/>
      <c r="E74" s="809"/>
      <c r="F74" s="809"/>
      <c r="G74" s="809"/>
      <c r="H74" s="809"/>
      <c r="I74" s="132"/>
      <c r="J74" s="132"/>
      <c r="K74" s="132"/>
      <c r="L74" s="909"/>
      <c r="M74" s="909"/>
      <c r="N74" s="51"/>
    </row>
    <row r="75" spans="1:16" ht="15" thickBot="1">
      <c r="B75" s="827" t="s">
        <v>1037</v>
      </c>
      <c r="C75" s="828"/>
      <c r="D75" s="828"/>
      <c r="E75" s="828"/>
      <c r="F75" s="828"/>
      <c r="G75" s="828"/>
      <c r="H75" s="828"/>
      <c r="I75" s="828"/>
      <c r="J75" s="828"/>
      <c r="K75" s="828"/>
      <c r="L75" s="828"/>
      <c r="M75" s="829"/>
      <c r="N75" s="310">
        <f>SUM(N70:N74)</f>
        <v>51.067205206099999</v>
      </c>
    </row>
    <row r="76" spans="1:16" ht="15" thickBot="1">
      <c r="B76" s="39"/>
      <c r="C76" s="40"/>
      <c r="D76" s="40"/>
      <c r="E76" s="40"/>
      <c r="F76" s="40"/>
      <c r="G76" s="40"/>
      <c r="H76" s="40"/>
      <c r="I76" s="40"/>
      <c r="J76" s="40"/>
      <c r="K76" s="40"/>
      <c r="L76" s="40"/>
      <c r="M76" s="40"/>
      <c r="N76" s="41"/>
    </row>
    <row r="77" spans="1:16" ht="15" thickBot="1">
      <c r="B77" s="821" t="s">
        <v>1051</v>
      </c>
      <c r="C77" s="822"/>
      <c r="D77" s="822"/>
      <c r="E77" s="822"/>
      <c r="F77" s="822"/>
      <c r="G77" s="822"/>
      <c r="H77" s="822"/>
      <c r="I77" s="822"/>
      <c r="J77" s="822"/>
      <c r="K77" s="822"/>
      <c r="L77" s="822"/>
      <c r="M77" s="823"/>
      <c r="N77" s="105">
        <f>N43+N54+N65+N75</f>
        <v>2304.6568772581609</v>
      </c>
    </row>
    <row r="78" spans="1:16">
      <c r="B78" s="39"/>
      <c r="C78" s="40"/>
      <c r="D78" s="40"/>
      <c r="E78" s="40"/>
      <c r="F78" s="40"/>
      <c r="G78" s="40"/>
      <c r="H78" s="40"/>
      <c r="I78" s="40"/>
      <c r="J78" s="40"/>
      <c r="K78" s="40"/>
      <c r="L78" s="40"/>
      <c r="M78" s="40"/>
      <c r="N78" s="41"/>
    </row>
    <row r="79" spans="1:16">
      <c r="B79" s="70" t="s">
        <v>1052</v>
      </c>
      <c r="C79" s="71"/>
      <c r="D79" s="71"/>
      <c r="E79" s="71"/>
      <c r="F79" s="71"/>
      <c r="G79" s="71"/>
      <c r="H79" s="71"/>
      <c r="I79" s="71"/>
      <c r="J79" s="71"/>
      <c r="K79" s="71"/>
      <c r="L79" s="71"/>
      <c r="M79" s="71"/>
      <c r="N79" s="72"/>
    </row>
    <row r="80" spans="1:16"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460.93137545163222</v>
      </c>
      <c r="M82" s="856"/>
      <c r="N82" s="57"/>
    </row>
    <row r="83" spans="1:14">
      <c r="B83" s="95" t="s">
        <v>1057</v>
      </c>
      <c r="C83" s="96"/>
      <c r="D83" s="96"/>
      <c r="E83" s="96"/>
      <c r="F83" s="96"/>
      <c r="G83" s="96"/>
      <c r="H83" s="96"/>
      <c r="I83" s="93"/>
      <c r="J83" s="94"/>
      <c r="K83" s="313">
        <v>0.05</v>
      </c>
      <c r="L83" s="855">
        <f>N77*K83</f>
        <v>115.23284386290806</v>
      </c>
      <c r="M83" s="856"/>
      <c r="N83" s="57"/>
    </row>
    <row r="84" spans="1:14" ht="15" thickBot="1">
      <c r="B84" s="97" t="s">
        <v>1058</v>
      </c>
      <c r="C84" s="98"/>
      <c r="D84" s="98"/>
      <c r="E84" s="98"/>
      <c r="F84" s="98"/>
      <c r="G84" s="98"/>
      <c r="H84" s="98"/>
      <c r="I84" s="99"/>
      <c r="J84" s="100"/>
      <c r="K84" s="314">
        <v>0.05</v>
      </c>
      <c r="L84" s="857">
        <f>N77*K84</f>
        <v>115.23284386290806</v>
      </c>
      <c r="M84" s="858"/>
      <c r="N84" s="57"/>
    </row>
    <row r="85" spans="1:14" ht="15" thickBot="1">
      <c r="B85" s="821" t="s">
        <v>1037</v>
      </c>
      <c r="C85" s="822"/>
      <c r="D85" s="822"/>
      <c r="E85" s="822"/>
      <c r="F85" s="822"/>
      <c r="G85" s="822"/>
      <c r="H85" s="822"/>
      <c r="I85" s="822"/>
      <c r="J85" s="822"/>
      <c r="K85" s="822"/>
      <c r="L85" s="822"/>
      <c r="M85" s="823"/>
      <c r="N85" s="58">
        <f>L82+L83+L84</f>
        <v>691.39706317744844</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2996.0539404356095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154</v>
      </c>
      <c r="B36" s="834" t="str">
        <f>VLOOKUP(A36,EQUIPOS!A6:D154,3,FALSE)</f>
        <v>Carrotanque Irrigador de asfalto, 1000 GALONES DE CAPACIDAD</v>
      </c>
      <c r="C36" s="835"/>
      <c r="D36" s="835"/>
      <c r="E36" s="835"/>
      <c r="F36" s="835"/>
      <c r="G36" s="835"/>
      <c r="H36" s="836"/>
      <c r="I36" s="276"/>
      <c r="J36" s="277"/>
      <c r="K36" s="278">
        <f>VLOOKUP(A36,EQUIPOS!A6:D163,4,FALSE)</f>
        <v>94252</v>
      </c>
      <c r="L36" s="279"/>
      <c r="M36" s="280">
        <v>500</v>
      </c>
      <c r="N36" s="281">
        <f>K36/M36</f>
        <v>188.50399999999999</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3787.5</v>
      </c>
      <c r="L37" s="279"/>
      <c r="M37" s="280">
        <v>500</v>
      </c>
      <c r="N37" s="281">
        <f>K37/M37</f>
        <v>7.5750000000000002</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0.51067205206099997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196.58967205206099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8387</v>
      </c>
      <c r="N48" s="281">
        <f>K48*M48</f>
        <v>8387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8387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8634.6568772581613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1726.9313754516324</v>
      </c>
      <c r="M83" s="856"/>
      <c r="N83" s="57"/>
    </row>
    <row r="84" spans="1:14">
      <c r="B84" s="95" t="s">
        <v>1057</v>
      </c>
      <c r="C84" s="96"/>
      <c r="D84" s="96"/>
      <c r="E84" s="96"/>
      <c r="F84" s="96"/>
      <c r="G84" s="96"/>
      <c r="H84" s="96"/>
      <c r="I84" s="93"/>
      <c r="J84" s="94"/>
      <c r="K84" s="313">
        <v>0.05</v>
      </c>
      <c r="L84" s="855">
        <f>N78*K84</f>
        <v>431.73284386290811</v>
      </c>
      <c r="M84" s="856"/>
      <c r="N84" s="57"/>
    </row>
    <row r="85" spans="1:14" ht="15" thickBot="1">
      <c r="B85" s="97" t="s">
        <v>1058</v>
      </c>
      <c r="C85" s="98"/>
      <c r="D85" s="98"/>
      <c r="E85" s="98"/>
      <c r="F85" s="98"/>
      <c r="G85" s="98"/>
      <c r="H85" s="98"/>
      <c r="I85" s="99"/>
      <c r="J85" s="100"/>
      <c r="K85" s="314">
        <v>0.05</v>
      </c>
      <c r="L85" s="857">
        <f>N78*K85</f>
        <v>431.73284386290811</v>
      </c>
      <c r="M85" s="858"/>
      <c r="N85" s="57"/>
    </row>
    <row r="86" spans="1:14" ht="15" thickBot="1">
      <c r="B86" s="821" t="s">
        <v>1037</v>
      </c>
      <c r="C86" s="822"/>
      <c r="D86" s="822"/>
      <c r="E86" s="822"/>
      <c r="F86" s="822"/>
      <c r="G86" s="822"/>
      <c r="H86" s="822"/>
      <c r="I86" s="822"/>
      <c r="J86" s="822"/>
      <c r="K86" s="822"/>
      <c r="L86" s="822"/>
      <c r="M86" s="823"/>
      <c r="N86" s="58">
        <f>L83+L84+L85</f>
        <v>2590.3970631774491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11225.05394043561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154</v>
      </c>
      <c r="B36" s="834" t="str">
        <f>VLOOKUP(A36,EQUIPOS!A6:D154,3,FALSE)</f>
        <v>Carrotanque Irrigador de asfalto, 1000 GALONES DE CAPACIDAD</v>
      </c>
      <c r="C36" s="835"/>
      <c r="D36" s="835"/>
      <c r="E36" s="835"/>
      <c r="F36" s="835"/>
      <c r="G36" s="835"/>
      <c r="H36" s="836"/>
      <c r="I36" s="276"/>
      <c r="J36" s="277"/>
      <c r="K36" s="278">
        <f>VLOOKUP(A36,EQUIPOS!A6:D163,4,FALSE)</f>
        <v>94252</v>
      </c>
      <c r="L36" s="279"/>
      <c r="M36" s="280">
        <v>500</v>
      </c>
      <c r="N36" s="281">
        <f>K36/M36</f>
        <v>188.50399999999999</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3787.5</v>
      </c>
      <c r="L37" s="279"/>
      <c r="M37" s="280">
        <v>500</v>
      </c>
      <c r="N37" s="281">
        <f>K37/M37</f>
        <v>7.5750000000000002</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0.51067205206099997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196.58967205206099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6074</v>
      </c>
      <c r="N48" s="281">
        <f>K48*M48</f>
        <v>1822.2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1822.2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2069.8568772581611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413.97137545163224</v>
      </c>
      <c r="M83" s="856"/>
      <c r="N83" s="57"/>
    </row>
    <row r="84" spans="1:14">
      <c r="B84" s="95" t="s">
        <v>1057</v>
      </c>
      <c r="C84" s="96"/>
      <c r="D84" s="96"/>
      <c r="E84" s="96"/>
      <c r="F84" s="96"/>
      <c r="G84" s="96"/>
      <c r="H84" s="96"/>
      <c r="I84" s="93"/>
      <c r="J84" s="94"/>
      <c r="K84" s="313">
        <v>0.05</v>
      </c>
      <c r="L84" s="855">
        <f>N78*K84</f>
        <v>103.49284386290806</v>
      </c>
      <c r="M84" s="856"/>
      <c r="N84" s="57"/>
    </row>
    <row r="85" spans="1:14" ht="15" thickBot="1">
      <c r="B85" s="97" t="s">
        <v>1058</v>
      </c>
      <c r="C85" s="98"/>
      <c r="D85" s="98"/>
      <c r="E85" s="98"/>
      <c r="F85" s="98"/>
      <c r="G85" s="98"/>
      <c r="H85" s="98"/>
      <c r="I85" s="99"/>
      <c r="J85" s="100"/>
      <c r="K85" s="314">
        <v>0.05</v>
      </c>
      <c r="L85" s="857">
        <f>N78*K85</f>
        <v>103.49284386290806</v>
      </c>
      <c r="M85" s="858"/>
      <c r="N85" s="57"/>
    </row>
    <row r="86" spans="1:14" ht="15" thickBot="1">
      <c r="B86" s="821" t="s">
        <v>1037</v>
      </c>
      <c r="C86" s="822"/>
      <c r="D86" s="822"/>
      <c r="E86" s="822"/>
      <c r="F86" s="822"/>
      <c r="G86" s="822"/>
      <c r="H86" s="822"/>
      <c r="I86" s="822"/>
      <c r="J86" s="822"/>
      <c r="K86" s="822"/>
      <c r="L86" s="822"/>
      <c r="M86" s="823"/>
      <c r="N86" s="58">
        <f>L83+L84+L85</f>
        <v>620.95706317744839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2690.8139404356098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topLeftCell="A25"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951" t="str">
        <f>VLOOKUP(A36,EQUIPOS!A6:D154,3,FALSE)</f>
        <v>Carrotanque Irrigador de asfalto, 1000 GALONES DE CAPACIDAD</v>
      </c>
      <c r="C36" s="952"/>
      <c r="D36" s="952"/>
      <c r="E36" s="952"/>
      <c r="F36" s="952"/>
      <c r="G36" s="952"/>
      <c r="H36" s="953"/>
      <c r="I36" s="276"/>
      <c r="J36" s="277"/>
      <c r="K36" s="278">
        <f>VLOOKUP(A36,EQUIPOS!A6:D163,4,FALSE)</f>
        <v>94252</v>
      </c>
      <c r="L36" s="279"/>
      <c r="M36" s="280">
        <v>500</v>
      </c>
      <c r="N36" s="281">
        <f>K36/M36</f>
        <v>188.50399999999999</v>
      </c>
    </row>
    <row r="37" spans="1:14">
      <c r="A37" s="119" t="s">
        <v>176</v>
      </c>
      <c r="B37" s="951" t="str">
        <f>VLOOKUP(A37,EQUIPOS!A7:D154,3,FALSE)</f>
        <v xml:space="preserve">Compresor (barrido y soplado)
</v>
      </c>
      <c r="C37" s="952"/>
      <c r="D37" s="952"/>
      <c r="E37" s="952"/>
      <c r="F37" s="952"/>
      <c r="G37" s="952"/>
      <c r="H37" s="953"/>
      <c r="I37" s="276"/>
      <c r="J37" s="277"/>
      <c r="K37" s="278">
        <f>VLOOKUP(A37,EQUIPOS!A7:D164,4,FALSE)</f>
        <v>3787.5</v>
      </c>
      <c r="L37" s="279"/>
      <c r="M37" s="280">
        <v>500</v>
      </c>
      <c r="N37" s="281">
        <f>K37/M37</f>
        <v>7.5750000000000002</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0.51067205206099997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196.58967205206099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8387</v>
      </c>
      <c r="N48" s="281">
        <f>K48*M48</f>
        <v>3774.15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3774.15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4021.806877258161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804.36137545163228</v>
      </c>
      <c r="M83" s="856"/>
      <c r="N83" s="57"/>
    </row>
    <row r="84" spans="1:14">
      <c r="B84" s="95" t="s">
        <v>1057</v>
      </c>
      <c r="C84" s="96"/>
      <c r="D84" s="96"/>
      <c r="E84" s="96"/>
      <c r="F84" s="96"/>
      <c r="G84" s="96"/>
      <c r="H84" s="96"/>
      <c r="I84" s="93"/>
      <c r="J84" s="94"/>
      <c r="K84" s="313">
        <v>0.05</v>
      </c>
      <c r="L84" s="855">
        <f>N78*K84</f>
        <v>201.09034386290807</v>
      </c>
      <c r="M84" s="856"/>
      <c r="N84" s="57"/>
    </row>
    <row r="85" spans="1:14" ht="15" thickBot="1">
      <c r="B85" s="97" t="s">
        <v>1058</v>
      </c>
      <c r="C85" s="98"/>
      <c r="D85" s="98"/>
      <c r="E85" s="98"/>
      <c r="F85" s="98"/>
      <c r="G85" s="98"/>
      <c r="H85" s="98"/>
      <c r="I85" s="99"/>
      <c r="J85" s="100"/>
      <c r="K85" s="314">
        <v>0.05</v>
      </c>
      <c r="L85" s="857">
        <f>N78*K85</f>
        <v>201.09034386290807</v>
      </c>
      <c r="M85" s="858"/>
      <c r="N85" s="57"/>
    </row>
    <row r="86" spans="1:14" ht="15" thickBot="1">
      <c r="B86" s="821" t="s">
        <v>1037</v>
      </c>
      <c r="C86" s="822"/>
      <c r="D86" s="822"/>
      <c r="E86" s="822"/>
      <c r="F86" s="822"/>
      <c r="G86" s="822"/>
      <c r="H86" s="822"/>
      <c r="I86" s="822"/>
      <c r="J86" s="822"/>
      <c r="K86" s="822"/>
      <c r="L86" s="822"/>
      <c r="M86" s="823"/>
      <c r="N86" s="58">
        <f>L83+L84+L85</f>
        <v>1206.5420631774484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5228.3489404356096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154</v>
      </c>
      <c r="B36" s="834" t="str">
        <f>VLOOKUP(A36,EQUIPOS!A6:D154,3,FALSE)</f>
        <v>Carrotanque Irrigador de asfalto, 1000 GALONES DE CAPACIDAD</v>
      </c>
      <c r="C36" s="835"/>
      <c r="D36" s="835"/>
      <c r="E36" s="835"/>
      <c r="F36" s="835"/>
      <c r="G36" s="835"/>
      <c r="H36" s="836"/>
      <c r="I36" s="276"/>
      <c r="J36" s="277"/>
      <c r="K36" s="278">
        <f>VLOOKUP(A36,EQUIPOS!A6:D163,4,FALSE)</f>
        <v>94252</v>
      </c>
      <c r="L36" s="279"/>
      <c r="M36" s="280">
        <v>500</v>
      </c>
      <c r="N36" s="281">
        <f>K36/M36</f>
        <v>188.50399999999999</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3787.5</v>
      </c>
      <c r="L37" s="279"/>
      <c r="M37" s="280">
        <v>500</v>
      </c>
      <c r="N37" s="281">
        <f>K37/M37</f>
        <v>7.5750000000000002</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0.51067205206099997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196.58967205206099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2315</v>
      </c>
      <c r="N48" s="281">
        <f>K48*M48</f>
        <v>1041.75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1041.75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1289.4068772581609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257.88137545163221</v>
      </c>
      <c r="M83" s="856"/>
      <c r="N83" s="57"/>
    </row>
    <row r="84" spans="1:14">
      <c r="B84" s="95" t="s">
        <v>1057</v>
      </c>
      <c r="C84" s="96"/>
      <c r="D84" s="96"/>
      <c r="E84" s="96"/>
      <c r="F84" s="96"/>
      <c r="G84" s="96"/>
      <c r="H84" s="96"/>
      <c r="I84" s="93"/>
      <c r="J84" s="94"/>
      <c r="K84" s="313">
        <v>0.05</v>
      </c>
      <c r="L84" s="855">
        <f>N78*K84</f>
        <v>64.470343862908052</v>
      </c>
      <c r="M84" s="856"/>
      <c r="N84" s="57"/>
    </row>
    <row r="85" spans="1:14" ht="15" thickBot="1">
      <c r="B85" s="97" t="s">
        <v>1058</v>
      </c>
      <c r="C85" s="98"/>
      <c r="D85" s="98"/>
      <c r="E85" s="98"/>
      <c r="F85" s="98"/>
      <c r="G85" s="98"/>
      <c r="H85" s="98"/>
      <c r="I85" s="99"/>
      <c r="J85" s="100"/>
      <c r="K85" s="314">
        <v>0.05</v>
      </c>
      <c r="L85" s="857">
        <f>N78*K85</f>
        <v>64.470343862908052</v>
      </c>
      <c r="M85" s="858"/>
      <c r="N85" s="57"/>
    </row>
    <row r="86" spans="1:14" ht="15" thickBot="1">
      <c r="B86" s="821" t="s">
        <v>1037</v>
      </c>
      <c r="C86" s="822"/>
      <c r="D86" s="822"/>
      <c r="E86" s="822"/>
      <c r="F86" s="822"/>
      <c r="G86" s="822"/>
      <c r="H86" s="822"/>
      <c r="I86" s="822"/>
      <c r="J86" s="822"/>
      <c r="K86" s="822"/>
      <c r="L86" s="822"/>
      <c r="M86" s="823"/>
      <c r="N86" s="58">
        <f>L83+L84+L85</f>
        <v>386.82206317744834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1676.2289404356093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94252</v>
      </c>
      <c r="L36" s="279"/>
      <c r="M36" s="280">
        <v>500</v>
      </c>
      <c r="N36" s="281">
        <f>K36/M36</f>
        <v>188.50399999999999</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3787.5</v>
      </c>
      <c r="L37" s="279"/>
      <c r="M37" s="280">
        <v>500</v>
      </c>
      <c r="N37" s="281">
        <f>K37/M37</f>
        <v>7.5750000000000002</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0.51067205206099997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196.58967205206099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1893</v>
      </c>
      <c r="N48" s="281">
        <f>K48*M48</f>
        <v>851.85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851.85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1099.506877258161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219.90137545163222</v>
      </c>
      <c r="M83" s="856"/>
      <c r="N83" s="57"/>
    </row>
    <row r="84" spans="1:14">
      <c r="B84" s="95" t="s">
        <v>1057</v>
      </c>
      <c r="C84" s="96"/>
      <c r="D84" s="96"/>
      <c r="E84" s="96"/>
      <c r="F84" s="96"/>
      <c r="G84" s="96"/>
      <c r="H84" s="96"/>
      <c r="I84" s="93"/>
      <c r="J84" s="94"/>
      <c r="K84" s="313">
        <v>0.05</v>
      </c>
      <c r="L84" s="855">
        <f>N78*K84</f>
        <v>54.975343862908055</v>
      </c>
      <c r="M84" s="856"/>
      <c r="N84" s="57"/>
    </row>
    <row r="85" spans="1:14" ht="15" thickBot="1">
      <c r="B85" s="97" t="s">
        <v>1058</v>
      </c>
      <c r="C85" s="98"/>
      <c r="D85" s="98"/>
      <c r="E85" s="98"/>
      <c r="F85" s="98"/>
      <c r="G85" s="98"/>
      <c r="H85" s="98"/>
      <c r="I85" s="99"/>
      <c r="J85" s="100"/>
      <c r="K85" s="314">
        <v>0.05</v>
      </c>
      <c r="L85" s="857">
        <f>N78*K85</f>
        <v>54.975343862908055</v>
      </c>
      <c r="M85" s="858"/>
      <c r="N85" s="57"/>
    </row>
    <row r="86" spans="1:14" ht="15" thickBot="1">
      <c r="B86" s="821" t="s">
        <v>1037</v>
      </c>
      <c r="C86" s="822"/>
      <c r="D86" s="822"/>
      <c r="E86" s="822"/>
      <c r="F86" s="822"/>
      <c r="G86" s="822"/>
      <c r="H86" s="822"/>
      <c r="I86" s="822"/>
      <c r="J86" s="822"/>
      <c r="K86" s="822"/>
      <c r="L86" s="822"/>
      <c r="M86" s="823"/>
      <c r="N86" s="58">
        <f>L83+L84+L85</f>
        <v>329.85206317744831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1429.3589404356094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94252</v>
      </c>
      <c r="L36" s="279"/>
      <c r="M36" s="280">
        <v>500</v>
      </c>
      <c r="N36" s="281">
        <f>K36/M36</f>
        <v>188.50399999999999</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3787.5</v>
      </c>
      <c r="L37" s="279"/>
      <c r="M37" s="280">
        <v>500</v>
      </c>
      <c r="N37" s="281">
        <f>K37/M37</f>
        <v>7.5750000000000002</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0.51067205206099997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196.58967205206099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1964</v>
      </c>
      <c r="N48" s="281">
        <f>K48*M48</f>
        <v>883.80000000000007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883.80000000000007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1131.4568772581611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226.29137545163223</v>
      </c>
      <c r="M83" s="856"/>
      <c r="N83" s="57"/>
    </row>
    <row r="84" spans="1:14">
      <c r="B84" s="95" t="s">
        <v>1057</v>
      </c>
      <c r="C84" s="96"/>
      <c r="D84" s="96"/>
      <c r="E84" s="96"/>
      <c r="F84" s="96"/>
      <c r="G84" s="96"/>
      <c r="H84" s="96"/>
      <c r="I84" s="93"/>
      <c r="J84" s="94"/>
      <c r="K84" s="313">
        <v>0.05</v>
      </c>
      <c r="L84" s="855">
        <f>N78*K84</f>
        <v>56.572843862908059</v>
      </c>
      <c r="M84" s="856"/>
      <c r="N84" s="57"/>
    </row>
    <row r="85" spans="1:14" ht="15" thickBot="1">
      <c r="B85" s="97" t="s">
        <v>1058</v>
      </c>
      <c r="C85" s="98"/>
      <c r="D85" s="98"/>
      <c r="E85" s="98"/>
      <c r="F85" s="98"/>
      <c r="G85" s="98"/>
      <c r="H85" s="98"/>
      <c r="I85" s="99"/>
      <c r="J85" s="100"/>
      <c r="K85" s="314">
        <v>0.05</v>
      </c>
      <c r="L85" s="857">
        <f>N78*K85</f>
        <v>56.572843862908059</v>
      </c>
      <c r="M85" s="858"/>
      <c r="N85" s="57"/>
    </row>
    <row r="86" spans="1:14" ht="15" thickBot="1">
      <c r="B86" s="821" t="s">
        <v>1037</v>
      </c>
      <c r="C86" s="822"/>
      <c r="D86" s="822"/>
      <c r="E86" s="822"/>
      <c r="F86" s="822"/>
      <c r="G86" s="822"/>
      <c r="H86" s="822"/>
      <c r="I86" s="822"/>
      <c r="J86" s="822"/>
      <c r="K86" s="822"/>
      <c r="L86" s="822"/>
      <c r="M86" s="823"/>
      <c r="N86" s="58">
        <f>L83+L84+L85</f>
        <v>339.43706317744829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1470.8939404356092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94252</v>
      </c>
      <c r="L36" s="279"/>
      <c r="M36" s="280">
        <v>400</v>
      </c>
      <c r="N36" s="281">
        <f>K36/M36</f>
        <v>235.63</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400</v>
      </c>
      <c r="N37" s="281">
        <f>K37/M37</f>
        <v>341.54250000000002</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3787.5</v>
      </c>
      <c r="L38" s="279"/>
      <c r="M38" s="280">
        <v>400</v>
      </c>
      <c r="N38" s="281">
        <f>K38/M38</f>
        <v>9.46875</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89732.859163990521</v>
      </c>
      <c r="L39" s="838">
        <v>400</v>
      </c>
      <c r="M39" s="839"/>
      <c r="N39" s="281">
        <f>K39/L39</f>
        <v>224.3321479099763</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N75*M41</f>
        <v>0.957510097614375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811.93090800759069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2315</v>
      </c>
      <c r="N48" s="281">
        <f>K48*M48</f>
        <v>4236.45</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58310</v>
      </c>
      <c r="N49" s="281">
        <f>K49*M49</f>
        <v>1107.8899999999999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5344.34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25">
        <f>VLOOKUP(A58,TRANSPORTE!A5:D117,4,FALSE)</f>
        <v>1343</v>
      </c>
      <c r="M58" s="826"/>
      <c r="N58" s="296">
        <f>K58*L58</f>
        <v>25.516999999999999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25.516999999999999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95.751009761437501</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6277.5389177690286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1255.5077835538059</v>
      </c>
      <c r="M82" s="856"/>
      <c r="N82" s="57"/>
    </row>
    <row r="83" spans="1:14">
      <c r="B83" s="95" t="s">
        <v>1057</v>
      </c>
      <c r="C83" s="96"/>
      <c r="D83" s="96"/>
      <c r="E83" s="96"/>
      <c r="F83" s="96"/>
      <c r="G83" s="96"/>
      <c r="H83" s="96"/>
      <c r="I83" s="93"/>
      <c r="J83" s="94"/>
      <c r="K83" s="313">
        <v>0.05</v>
      </c>
      <c r="L83" s="855">
        <f>N77*K83</f>
        <v>313.87694588845147</v>
      </c>
      <c r="M83" s="856"/>
      <c r="N83" s="57"/>
    </row>
    <row r="84" spans="1:14" ht="15" thickBot="1">
      <c r="B84" s="97" t="s">
        <v>1058</v>
      </c>
      <c r="C84" s="98"/>
      <c r="D84" s="98"/>
      <c r="E84" s="98"/>
      <c r="F84" s="98"/>
      <c r="G84" s="98"/>
      <c r="H84" s="98"/>
      <c r="I84" s="99"/>
      <c r="J84" s="100"/>
      <c r="K84" s="314">
        <v>0.05</v>
      </c>
      <c r="L84" s="857">
        <f>N77*K84</f>
        <v>313.87694588845147</v>
      </c>
      <c r="M84" s="858"/>
      <c r="N84" s="57"/>
    </row>
    <row r="85" spans="1:14" ht="15" thickBot="1">
      <c r="B85" s="821" t="s">
        <v>1037</v>
      </c>
      <c r="C85" s="822"/>
      <c r="D85" s="822"/>
      <c r="E85" s="822"/>
      <c r="F85" s="822"/>
      <c r="G85" s="822"/>
      <c r="H85" s="822"/>
      <c r="I85" s="822"/>
      <c r="J85" s="822"/>
      <c r="K85" s="822"/>
      <c r="L85" s="822"/>
      <c r="M85" s="823"/>
      <c r="N85" s="58">
        <f>L82+L83+L84</f>
        <v>1883.2616753307088</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8160.8005930997369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94252</v>
      </c>
      <c r="L36" s="279"/>
      <c r="M36" s="280">
        <v>400</v>
      </c>
      <c r="N36" s="281">
        <f>K36/M36</f>
        <v>235.63</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400</v>
      </c>
      <c r="N37" s="281">
        <f>K37/M37</f>
        <v>341.54250000000002</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3787.5</v>
      </c>
      <c r="L38" s="279"/>
      <c r="M38" s="280">
        <v>400</v>
      </c>
      <c r="N38" s="281">
        <f>K38/M38</f>
        <v>9.46875</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89732.859163990521</v>
      </c>
      <c r="L39" s="838">
        <v>400</v>
      </c>
      <c r="M39" s="839"/>
      <c r="N39" s="281">
        <f>K39/L39</f>
        <v>224.3321479099763</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0.957510097614375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811.93090800759069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2315</v>
      </c>
      <c r="N48" s="281">
        <f>K48*M48</f>
        <v>3472.5</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58310</v>
      </c>
      <c r="N49" s="281">
        <f>K49*M49</f>
        <v>758.03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4230.53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25">
        <f>VLOOKUP(A58,TRANSPORTE!A5:D117,4,FALSE)</f>
        <v>1343</v>
      </c>
      <c r="M58" s="826"/>
      <c r="N58" s="296">
        <f>K58*L58</f>
        <v>17.459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17.459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95.751009761437501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5155.6709177690282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1031.1341835538058</v>
      </c>
      <c r="M83" s="856"/>
      <c r="N83" s="57"/>
    </row>
    <row r="84" spans="1:14">
      <c r="B84" s="95" t="s">
        <v>1057</v>
      </c>
      <c r="C84" s="96"/>
      <c r="D84" s="96"/>
      <c r="E84" s="96"/>
      <c r="F84" s="96"/>
      <c r="G84" s="96"/>
      <c r="H84" s="96"/>
      <c r="I84" s="93"/>
      <c r="J84" s="94"/>
      <c r="K84" s="313">
        <v>0.05</v>
      </c>
      <c r="L84" s="855">
        <f>N78*K84</f>
        <v>257.78354588845144</v>
      </c>
      <c r="M84" s="856"/>
      <c r="N84" s="57"/>
    </row>
    <row r="85" spans="1:14" ht="15" thickBot="1">
      <c r="B85" s="97" t="s">
        <v>1058</v>
      </c>
      <c r="C85" s="98"/>
      <c r="D85" s="98"/>
      <c r="E85" s="98"/>
      <c r="F85" s="98"/>
      <c r="G85" s="98"/>
      <c r="H85" s="98"/>
      <c r="I85" s="99"/>
      <c r="J85" s="100"/>
      <c r="K85" s="314">
        <v>0.05</v>
      </c>
      <c r="L85" s="857">
        <f>N78*K85</f>
        <v>257.78354588845144</v>
      </c>
      <c r="M85" s="858"/>
      <c r="N85" s="57"/>
    </row>
    <row r="86" spans="1:14" ht="15" thickBot="1">
      <c r="B86" s="821" t="s">
        <v>1037</v>
      </c>
      <c r="C86" s="822"/>
      <c r="D86" s="822"/>
      <c r="E86" s="822"/>
      <c r="F86" s="822"/>
      <c r="G86" s="822"/>
      <c r="H86" s="822"/>
      <c r="I86" s="822"/>
      <c r="J86" s="822"/>
      <c r="K86" s="822"/>
      <c r="L86" s="822"/>
      <c r="M86" s="823"/>
      <c r="N86" s="58">
        <f>L83+L84+L85</f>
        <v>1546.7012753307088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6702.3721930997372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94252</v>
      </c>
      <c r="L36" s="279"/>
      <c r="M36" s="280">
        <v>400</v>
      </c>
      <c r="N36" s="281">
        <f>K36/M36</f>
        <v>235.63</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400</v>
      </c>
      <c r="N37" s="281">
        <f>K37/M37</f>
        <v>341.54250000000002</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3787.5</v>
      </c>
      <c r="L38" s="279"/>
      <c r="M38" s="280">
        <v>400</v>
      </c>
      <c r="N38" s="281">
        <f>K38/M38</f>
        <v>9.46875</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89732.859163990521</v>
      </c>
      <c r="L39" s="838">
        <v>400</v>
      </c>
      <c r="M39" s="839"/>
      <c r="N39" s="281">
        <f>K39/L39</f>
        <v>224.3321479099763</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0.957510097614375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811.93090800759069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2315</v>
      </c>
      <c r="N48" s="281">
        <f>K48*M48</f>
        <v>4236.45</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58310</v>
      </c>
      <c r="N49" s="281">
        <f>K49*M49</f>
        <v>1107.8899999999999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5344.34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25">
        <f>VLOOKUP(A58,TRANSPORTE!A5:D117,4,FALSE)</f>
        <v>1343</v>
      </c>
      <c r="M58" s="826"/>
      <c r="N58" s="296">
        <f>K58*L58</f>
        <v>25.516999999999999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25.516999999999999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SUM(N69:N75)</f>
        <v>95.751009761437501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6277.5389177690286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1255.5077835538059</v>
      </c>
      <c r="M83" s="856"/>
      <c r="N83" s="57"/>
    </row>
    <row r="84" spans="1:14">
      <c r="B84" s="95" t="s">
        <v>1057</v>
      </c>
      <c r="C84" s="96"/>
      <c r="D84" s="96"/>
      <c r="E84" s="96"/>
      <c r="F84" s="96"/>
      <c r="G84" s="96"/>
      <c r="H84" s="96"/>
      <c r="I84" s="93"/>
      <c r="J84" s="94"/>
      <c r="K84" s="313">
        <v>0.05</v>
      </c>
      <c r="L84" s="855">
        <f>N78*K84</f>
        <v>313.87694588845147</v>
      </c>
      <c r="M84" s="856"/>
      <c r="N84" s="57"/>
    </row>
    <row r="85" spans="1:14" ht="15" thickBot="1">
      <c r="B85" s="97" t="s">
        <v>1058</v>
      </c>
      <c r="C85" s="98"/>
      <c r="D85" s="98"/>
      <c r="E85" s="98"/>
      <c r="F85" s="98"/>
      <c r="G85" s="98"/>
      <c r="H85" s="98"/>
      <c r="I85" s="99"/>
      <c r="J85" s="100"/>
      <c r="K85" s="314">
        <v>0.05</v>
      </c>
      <c r="L85" s="857">
        <f>N78*K85</f>
        <v>313.87694588845147</v>
      </c>
      <c r="M85" s="858"/>
      <c r="N85" s="57"/>
    </row>
    <row r="86" spans="1:14" ht="15" thickBot="1">
      <c r="B86" s="821" t="s">
        <v>1037</v>
      </c>
      <c r="C86" s="822"/>
      <c r="D86" s="822"/>
      <c r="E86" s="822"/>
      <c r="F86" s="822"/>
      <c r="G86" s="822"/>
      <c r="H86" s="822"/>
      <c r="I86" s="822"/>
      <c r="J86" s="822"/>
      <c r="K86" s="822"/>
      <c r="L86" s="822"/>
      <c r="M86" s="823"/>
      <c r="N86" s="58">
        <f>L83+L84+L85</f>
        <v>1883.2616753307088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8160.8005930997369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94252</v>
      </c>
      <c r="L36" s="279"/>
      <c r="M36" s="280">
        <v>400</v>
      </c>
      <c r="N36" s="281">
        <f>K36/M36</f>
        <v>235.63</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400</v>
      </c>
      <c r="N37" s="281">
        <f>K37/M37</f>
        <v>341.54250000000002</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3787.5</v>
      </c>
      <c r="L38" s="279"/>
      <c r="M38" s="280">
        <v>400</v>
      </c>
      <c r="N38" s="281">
        <f>K38/M38</f>
        <v>9.46875</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89732.859163990521</v>
      </c>
      <c r="L39" s="838">
        <v>400</v>
      </c>
      <c r="M39" s="839"/>
      <c r="N39" s="281">
        <f>K39/L39</f>
        <v>224.3321479099763</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0.957510097614375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811.93090800759069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58310</v>
      </c>
      <c r="N48" s="281">
        <f>K48*M48</f>
        <v>758.03</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2315</v>
      </c>
      <c r="N49" s="281">
        <f>K49*M49</f>
        <v>3472.5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4230.53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25">
        <f>VLOOKUP(A58,TRANSPORTE!A5:D117,4,FALSE)</f>
        <v>1343</v>
      </c>
      <c r="M58" s="826"/>
      <c r="N58" s="296">
        <f>K58*L58</f>
        <v>17.459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17.459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95.751009761437501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5155.6709177690282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1031.1341835538058</v>
      </c>
      <c r="M83" s="856"/>
      <c r="N83" s="57"/>
    </row>
    <row r="84" spans="1:14">
      <c r="B84" s="95" t="s">
        <v>1057</v>
      </c>
      <c r="C84" s="96"/>
      <c r="D84" s="96"/>
      <c r="E84" s="96"/>
      <c r="F84" s="96"/>
      <c r="G84" s="96"/>
      <c r="H84" s="96"/>
      <c r="I84" s="93"/>
      <c r="J84" s="94"/>
      <c r="K84" s="313">
        <v>0.05</v>
      </c>
      <c r="L84" s="855">
        <f>N78*K84</f>
        <v>257.78354588845144</v>
      </c>
      <c r="M84" s="856"/>
      <c r="N84" s="57"/>
    </row>
    <row r="85" spans="1:14" ht="15" thickBot="1">
      <c r="B85" s="97" t="s">
        <v>1058</v>
      </c>
      <c r="C85" s="98"/>
      <c r="D85" s="98"/>
      <c r="E85" s="98"/>
      <c r="F85" s="98"/>
      <c r="G85" s="98"/>
      <c r="H85" s="98"/>
      <c r="I85" s="99"/>
      <c r="J85" s="100"/>
      <c r="K85" s="314">
        <v>0.05</v>
      </c>
      <c r="L85" s="857">
        <f>N78*K85</f>
        <v>257.78354588845144</v>
      </c>
      <c r="M85" s="858"/>
      <c r="N85" s="57"/>
    </row>
    <row r="86" spans="1:14" ht="15" thickBot="1">
      <c r="B86" s="821" t="s">
        <v>1037</v>
      </c>
      <c r="C86" s="822"/>
      <c r="D86" s="822"/>
      <c r="E86" s="822"/>
      <c r="F86" s="822"/>
      <c r="G86" s="822"/>
      <c r="H86" s="822"/>
      <c r="I86" s="822"/>
      <c r="J86" s="822"/>
      <c r="K86" s="822"/>
      <c r="L86" s="822"/>
      <c r="M86" s="823"/>
      <c r="N86" s="58">
        <f>L83+L84+L85</f>
        <v>1546.7012753307088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6702.3721930997372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topLeftCell="A37" zoomScale="78" zoomScaleNormal="78" workbookViewId="0">
      <selection activeCell="M48" sqref="M48:M50"/>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94252</v>
      </c>
      <c r="L36" s="279"/>
      <c r="M36" s="292">
        <v>275</v>
      </c>
      <c r="N36" s="281">
        <f>K36/M36</f>
        <v>342.73454545454547</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92">
        <f>M36</f>
        <v>275</v>
      </c>
      <c r="N37" s="281">
        <f>K37/M37</f>
        <v>496.78909090909093</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3787.5</v>
      </c>
      <c r="L38" s="279"/>
      <c r="M38" s="292">
        <v>275</v>
      </c>
      <c r="N38" s="281">
        <f>K38/M38</f>
        <v>13.772727272727273</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89732.859163990521</v>
      </c>
      <c r="L39" s="949">
        <v>275</v>
      </c>
      <c r="M39" s="950"/>
      <c r="N39" s="281">
        <f>K39/L39</f>
        <v>326.30130605087464</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1.3927419601663635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1180.9904116474047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58310</v>
      </c>
      <c r="N48" s="281">
        <f>K48*M48</f>
        <v>1457.75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58310</v>
      </c>
      <c r="N49" s="281">
        <f>K49*M49</f>
        <v>758.03</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2315</v>
      </c>
      <c r="N50" s="281">
        <f>K50*M50</f>
        <v>9815.6</v>
      </c>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12031.380000000001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25">
        <f>VLOOKUP(A58,TRANSPORTE!A5:D117,4,FALSE)</f>
        <v>1343</v>
      </c>
      <c r="M58" s="826"/>
      <c r="N58" s="296">
        <f>K58*L58</f>
        <v>51.033999999999999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51.033999999999999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7" t="s">
        <v>1037</v>
      </c>
      <c r="C76" s="828"/>
      <c r="D76" s="828"/>
      <c r="E76" s="828"/>
      <c r="F76" s="828"/>
      <c r="G76" s="828"/>
      <c r="H76" s="828"/>
      <c r="I76" s="828"/>
      <c r="J76" s="828"/>
      <c r="K76" s="828"/>
      <c r="L76" s="828"/>
      <c r="M76" s="829"/>
      <c r="N76" s="469">
        <f>SUM(N69:N75)</f>
        <v>139.27419601663635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13402.678607664042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2680.5357215328086</v>
      </c>
      <c r="M83" s="856"/>
      <c r="N83" s="57"/>
    </row>
    <row r="84" spans="1:14">
      <c r="B84" s="95" t="s">
        <v>1057</v>
      </c>
      <c r="C84" s="96"/>
      <c r="D84" s="96"/>
      <c r="E84" s="96"/>
      <c r="F84" s="96"/>
      <c r="G84" s="96"/>
      <c r="H84" s="96"/>
      <c r="I84" s="93"/>
      <c r="J84" s="94"/>
      <c r="K84" s="313">
        <v>0.05</v>
      </c>
      <c r="L84" s="855">
        <f>N78*K84</f>
        <v>670.13393038320214</v>
      </c>
      <c r="M84" s="856"/>
      <c r="N84" s="57"/>
    </row>
    <row r="85" spans="1:14" ht="15" thickBot="1">
      <c r="B85" s="97" t="s">
        <v>1058</v>
      </c>
      <c r="C85" s="98"/>
      <c r="D85" s="98"/>
      <c r="E85" s="98"/>
      <c r="F85" s="98"/>
      <c r="G85" s="98"/>
      <c r="H85" s="98"/>
      <c r="I85" s="99"/>
      <c r="J85" s="100"/>
      <c r="K85" s="314">
        <v>0.05</v>
      </c>
      <c r="L85" s="857">
        <f>N78*K85</f>
        <v>670.13393038320214</v>
      </c>
      <c r="M85" s="858"/>
      <c r="N85" s="57"/>
    </row>
    <row r="86" spans="1:14" ht="15" thickBot="1">
      <c r="B86" s="821" t="s">
        <v>1037</v>
      </c>
      <c r="C86" s="822"/>
      <c r="D86" s="822"/>
      <c r="E86" s="822"/>
      <c r="F86" s="822"/>
      <c r="G86" s="822"/>
      <c r="H86" s="822"/>
      <c r="I86" s="822"/>
      <c r="J86" s="822"/>
      <c r="K86" s="822"/>
      <c r="L86" s="822"/>
      <c r="M86" s="823"/>
      <c r="N86" s="58">
        <f>L83+L84+L85</f>
        <v>4020.8035822992124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17423.482189963255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P119"/>
  <sheetViews>
    <sheetView topLeftCell="A34" zoomScale="78" zoomScaleNormal="78" workbookViewId="0">
      <selection activeCell="J57" sqref="J57"/>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119" t="s">
        <v>154</v>
      </c>
      <c r="B36" s="834" t="str">
        <f>VLOOKUP(A36,EQUIPOS!A6:D154,3,FALSE)</f>
        <v>Carrotanque Irrigador de asfalto, 1000 GALONES DE CAPACIDAD</v>
      </c>
      <c r="C36" s="835"/>
      <c r="D36" s="835"/>
      <c r="E36" s="835"/>
      <c r="F36" s="835"/>
      <c r="G36" s="835"/>
      <c r="H36" s="836"/>
      <c r="I36" s="276"/>
      <c r="J36" s="277"/>
      <c r="K36" s="278">
        <f>VLOOKUP(A36,EQUIPOS!A6:D163,4,FALSE)</f>
        <v>94252</v>
      </c>
      <c r="L36" s="279"/>
      <c r="M36" s="292">
        <v>275</v>
      </c>
      <c r="N36" s="281">
        <f>K36/M36</f>
        <v>342.73454545454547</v>
      </c>
    </row>
    <row r="37" spans="1:16">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92">
        <v>275</v>
      </c>
      <c r="N37" s="281">
        <f>K37/M37</f>
        <v>496.78909090909093</v>
      </c>
    </row>
    <row r="38" spans="1:16">
      <c r="A38" t="s">
        <v>176</v>
      </c>
      <c r="B38" s="834" t="str">
        <f>VLOOKUP(A38,EQUIPOS!A8:D154,3,FALSE)</f>
        <v xml:space="preserve">Compresor (barrido y soplado)
</v>
      </c>
      <c r="C38" s="835"/>
      <c r="D38" s="835"/>
      <c r="E38" s="835"/>
      <c r="F38" s="835"/>
      <c r="G38" s="835"/>
      <c r="H38" s="836"/>
      <c r="I38" s="276"/>
      <c r="J38" s="277"/>
      <c r="K38" s="278">
        <f>VLOOKUP(A38,EQUIPOS!A8:D165,4,FALSE)</f>
        <v>3787.5</v>
      </c>
      <c r="L38" s="279"/>
      <c r="M38" s="292">
        <v>275</v>
      </c>
      <c r="N38" s="281">
        <f>K38/M38</f>
        <v>13.772727272727273</v>
      </c>
    </row>
    <row r="39" spans="1:16">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89732.859163990521</v>
      </c>
      <c r="L39" s="949">
        <v>275</v>
      </c>
      <c r="M39" s="950"/>
      <c r="N39" s="281">
        <f>K39/L39</f>
        <v>326.30130605087464</v>
      </c>
    </row>
    <row r="40" spans="1:16">
      <c r="B40" s="834"/>
      <c r="C40" s="835"/>
      <c r="D40" s="835"/>
      <c r="E40" s="840"/>
      <c r="F40" s="835"/>
      <c r="G40" s="835"/>
      <c r="H40" s="836"/>
      <c r="I40" s="42"/>
      <c r="J40" s="43"/>
      <c r="K40" s="283"/>
      <c r="L40" s="285"/>
      <c r="M40" s="286"/>
      <c r="N40" s="287"/>
    </row>
    <row r="41" spans="1:16">
      <c r="B41" s="841" t="s">
        <v>1036</v>
      </c>
      <c r="C41" s="842"/>
      <c r="D41" s="842"/>
      <c r="E41" s="44"/>
      <c r="F41" s="45"/>
      <c r="G41" s="45"/>
      <c r="H41" s="46"/>
      <c r="I41" s="42"/>
      <c r="J41" s="43"/>
      <c r="K41" s="288"/>
      <c r="L41" s="285"/>
      <c r="M41" s="410">
        <v>0.01</v>
      </c>
      <c r="N41" s="353">
        <f>N76*M41</f>
        <v>1.3927419601663635</v>
      </c>
    </row>
    <row r="42" spans="1:16" ht="15" thickBot="1">
      <c r="B42" s="834"/>
      <c r="C42" s="835"/>
      <c r="D42" s="835"/>
      <c r="E42" s="835"/>
      <c r="F42" s="835"/>
      <c r="G42" s="835"/>
      <c r="H42" s="836"/>
      <c r="I42" s="843"/>
      <c r="J42" s="844"/>
      <c r="K42" s="47"/>
      <c r="L42" s="845"/>
      <c r="M42" s="846"/>
      <c r="N42" s="111"/>
    </row>
    <row r="43" spans="1:16" ht="15" thickBot="1">
      <c r="B43" s="821" t="s">
        <v>1037</v>
      </c>
      <c r="C43" s="822"/>
      <c r="D43" s="822"/>
      <c r="E43" s="822"/>
      <c r="F43" s="822"/>
      <c r="G43" s="822"/>
      <c r="H43" s="822"/>
      <c r="I43" s="822"/>
      <c r="J43" s="822"/>
      <c r="K43" s="822"/>
      <c r="L43" s="822"/>
      <c r="M43" s="823"/>
      <c r="N43" s="403">
        <f>SUM(N36:N42)</f>
        <v>1180.9904116474047</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2" t="s">
        <v>1028</v>
      </c>
      <c r="C47" s="813"/>
      <c r="D47" s="813"/>
      <c r="E47" s="813"/>
      <c r="F47" s="813"/>
      <c r="G47" s="813"/>
      <c r="H47" s="813"/>
      <c r="I47" s="814"/>
      <c r="J47" s="324" t="s">
        <v>1029</v>
      </c>
      <c r="K47" s="91" t="s">
        <v>1030</v>
      </c>
      <c r="L47" s="815" t="s">
        <v>1039</v>
      </c>
      <c r="M47" s="814"/>
      <c r="N47" s="92" t="s">
        <v>1035</v>
      </c>
    </row>
    <row r="48" spans="1:16">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58310</v>
      </c>
      <c r="N48" s="281">
        <f>K48*M48</f>
        <v>1107.8899999999999</v>
      </c>
      <c r="O48">
        <v>53138.365710277176</v>
      </c>
      <c r="P48">
        <f>+M48/O48</f>
        <v>1.0973239244488584</v>
      </c>
    </row>
    <row r="49" spans="1:16">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58310</v>
      </c>
      <c r="N49" s="281">
        <f>K49*M49</f>
        <v>583.1</v>
      </c>
      <c r="O49">
        <v>54550.818197464825</v>
      </c>
      <c r="P49">
        <f t="shared" ref="P49:P50" si="0">+M49/O49</f>
        <v>1.0689115567236327</v>
      </c>
    </row>
    <row r="50" spans="1:16">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2315</v>
      </c>
      <c r="N50" s="281">
        <f>K50*M50</f>
        <v>7500.6</v>
      </c>
      <c r="O50">
        <v>2206</v>
      </c>
      <c r="P50">
        <f t="shared" si="0"/>
        <v>1.0494106980961015</v>
      </c>
    </row>
    <row r="51" spans="1:16">
      <c r="B51" s="49"/>
      <c r="C51" s="290"/>
      <c r="D51" s="290"/>
      <c r="E51" s="290"/>
      <c r="F51" s="290"/>
      <c r="G51" s="290"/>
      <c r="H51" s="290"/>
      <c r="I51" s="277"/>
      <c r="J51" s="233"/>
      <c r="K51" s="291"/>
      <c r="L51" s="276"/>
      <c r="M51" s="292"/>
      <c r="N51" s="293"/>
    </row>
    <row r="52" spans="1:16" ht="15" thickBot="1">
      <c r="B52" s="816"/>
      <c r="C52" s="817"/>
      <c r="D52" s="817"/>
      <c r="E52" s="817"/>
      <c r="F52" s="817"/>
      <c r="G52" s="817"/>
      <c r="H52" s="817"/>
      <c r="I52" s="818"/>
      <c r="J52" s="48"/>
      <c r="K52" s="50"/>
      <c r="L52" s="819"/>
      <c r="M52" s="820"/>
      <c r="N52" s="51"/>
    </row>
    <row r="53" spans="1:16" ht="15" thickBot="1">
      <c r="B53" s="821" t="s">
        <v>1037</v>
      </c>
      <c r="C53" s="822"/>
      <c r="D53" s="822"/>
      <c r="E53" s="822"/>
      <c r="F53" s="822"/>
      <c r="G53" s="822"/>
      <c r="H53" s="822"/>
      <c r="I53" s="822"/>
      <c r="J53" s="822"/>
      <c r="K53" s="822"/>
      <c r="L53" s="822"/>
      <c r="M53" s="823"/>
      <c r="N53" s="403">
        <f>SUM(N48:N52)</f>
        <v>9191.59</v>
      </c>
    </row>
    <row r="54" spans="1:16">
      <c r="B54" s="39"/>
      <c r="C54" s="40"/>
      <c r="D54" s="40"/>
      <c r="E54" s="40"/>
      <c r="F54" s="40"/>
      <c r="G54" s="40"/>
      <c r="H54" s="40"/>
      <c r="I54" s="40"/>
      <c r="J54" s="40"/>
      <c r="K54" s="40"/>
      <c r="L54" s="40"/>
      <c r="M54" s="40"/>
      <c r="N54" s="41"/>
    </row>
    <row r="55" spans="1:16">
      <c r="B55" s="70" t="s">
        <v>1040</v>
      </c>
      <c r="C55" s="71"/>
      <c r="D55" s="71"/>
      <c r="E55" s="71"/>
      <c r="F55" s="71"/>
      <c r="G55" s="71"/>
      <c r="H55" s="71"/>
      <c r="I55" s="71"/>
      <c r="J55" s="71"/>
      <c r="K55" s="71"/>
      <c r="L55" s="71"/>
      <c r="M55" s="71"/>
      <c r="N55" s="72"/>
    </row>
    <row r="56" spans="1:16" ht="15" thickBot="1">
      <c r="B56" s="74"/>
      <c r="C56" s="67"/>
      <c r="D56" s="67"/>
      <c r="E56" s="67"/>
      <c r="F56" s="67"/>
      <c r="G56" s="67"/>
      <c r="H56" s="67"/>
      <c r="I56" s="67"/>
      <c r="J56" s="67"/>
      <c r="K56" s="67"/>
      <c r="L56" s="67"/>
      <c r="M56" s="67"/>
      <c r="N56" s="69"/>
    </row>
    <row r="57" spans="1:16" ht="26.4">
      <c r="B57" s="322" t="s">
        <v>1041</v>
      </c>
      <c r="C57" s="323"/>
      <c r="D57" s="323"/>
      <c r="E57" s="323"/>
      <c r="F57" s="323"/>
      <c r="G57" s="323"/>
      <c r="H57" s="79" t="s">
        <v>1029</v>
      </c>
      <c r="I57" s="80" t="s">
        <v>1042</v>
      </c>
      <c r="J57" s="81" t="s">
        <v>1043</v>
      </c>
      <c r="K57" s="79" t="s">
        <v>1044</v>
      </c>
      <c r="L57" s="824" t="s">
        <v>1045</v>
      </c>
      <c r="M57" s="797"/>
      <c r="N57" s="82" t="s">
        <v>1035</v>
      </c>
    </row>
    <row r="58" spans="1:16">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25">
        <f>VLOOKUP(A58,TRANSPORTE!A5:D117,4,FALSE)</f>
        <v>1343</v>
      </c>
      <c r="M58" s="826"/>
      <c r="N58" s="296">
        <f>K58*L58</f>
        <v>38.947000000000003</v>
      </c>
    </row>
    <row r="59" spans="1:16">
      <c r="B59" s="52"/>
      <c r="C59" s="53"/>
      <c r="D59" s="53"/>
      <c r="E59" s="53"/>
      <c r="F59" s="53"/>
      <c r="G59" s="53"/>
      <c r="H59" s="297"/>
      <c r="I59" s="288"/>
      <c r="J59" s="288"/>
      <c r="K59" s="288"/>
      <c r="L59" s="298"/>
      <c r="M59" s="299"/>
      <c r="N59" s="300"/>
    </row>
    <row r="60" spans="1:16">
      <c r="B60" s="52"/>
      <c r="C60" s="53"/>
      <c r="D60" s="53"/>
      <c r="E60" s="53"/>
      <c r="F60" s="53"/>
      <c r="G60" s="53"/>
      <c r="H60" s="297"/>
      <c r="I60" s="288"/>
      <c r="J60" s="288"/>
      <c r="K60" s="288"/>
      <c r="L60" s="298"/>
      <c r="M60" s="299"/>
      <c r="N60" s="300"/>
    </row>
    <row r="61" spans="1:16">
      <c r="B61" s="52"/>
      <c r="C61" s="53"/>
      <c r="D61" s="53"/>
      <c r="E61" s="53"/>
      <c r="F61" s="53"/>
      <c r="G61" s="53"/>
      <c r="H61" s="297"/>
      <c r="I61" s="288"/>
      <c r="J61" s="288"/>
      <c r="K61" s="288"/>
      <c r="L61" s="298"/>
      <c r="M61" s="299"/>
      <c r="N61" s="300"/>
    </row>
    <row r="62" spans="1:16">
      <c r="B62" s="52"/>
      <c r="C62" s="53"/>
      <c r="D62" s="53"/>
      <c r="E62" s="53"/>
      <c r="F62" s="53"/>
      <c r="G62" s="53"/>
      <c r="H62" s="297"/>
      <c r="I62" s="288"/>
      <c r="J62" s="288"/>
      <c r="K62" s="288"/>
      <c r="L62" s="298"/>
      <c r="M62" s="299"/>
      <c r="N62" s="300"/>
    </row>
    <row r="63" spans="1:16" ht="15" thickBot="1">
      <c r="B63" s="456"/>
      <c r="C63" s="457"/>
      <c r="D63" s="457"/>
      <c r="E63" s="457"/>
      <c r="F63" s="457"/>
      <c r="G63" s="457"/>
      <c r="H63" s="54"/>
      <c r="I63" s="132"/>
      <c r="J63" s="132"/>
      <c r="K63" s="132"/>
      <c r="L63" s="810"/>
      <c r="M63" s="811"/>
      <c r="N63" s="133"/>
    </row>
    <row r="64" spans="1:16" ht="15" thickBot="1">
      <c r="B64" s="827" t="s">
        <v>1037</v>
      </c>
      <c r="C64" s="828"/>
      <c r="D64" s="828"/>
      <c r="E64" s="828"/>
      <c r="F64" s="828"/>
      <c r="G64" s="828"/>
      <c r="H64" s="828"/>
      <c r="I64" s="828"/>
      <c r="J64" s="828"/>
      <c r="K64" s="828"/>
      <c r="L64" s="828"/>
      <c r="M64" s="829"/>
      <c r="N64" s="110">
        <f>N58+N59+N60+N61+N62</f>
        <v>38.947000000000003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139.27419601663635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10550.801607664042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2110.1603215328082</v>
      </c>
      <c r="M83" s="856"/>
      <c r="N83" s="57"/>
    </row>
    <row r="84" spans="1:14">
      <c r="B84" s="95" t="s">
        <v>1057</v>
      </c>
      <c r="C84" s="96"/>
      <c r="D84" s="96"/>
      <c r="E84" s="96"/>
      <c r="F84" s="96"/>
      <c r="G84" s="96"/>
      <c r="H84" s="96"/>
      <c r="I84" s="93"/>
      <c r="J84" s="94"/>
      <c r="K84" s="313">
        <v>0.05</v>
      </c>
      <c r="L84" s="855">
        <f>N78*K84</f>
        <v>527.54008038320205</v>
      </c>
      <c r="M84" s="856"/>
      <c r="N84" s="57"/>
    </row>
    <row r="85" spans="1:14" ht="15" thickBot="1">
      <c r="B85" s="97" t="s">
        <v>1058</v>
      </c>
      <c r="C85" s="98"/>
      <c r="D85" s="98"/>
      <c r="E85" s="98"/>
      <c r="F85" s="98"/>
      <c r="G85" s="98"/>
      <c r="H85" s="98"/>
      <c r="I85" s="99"/>
      <c r="J85" s="100"/>
      <c r="K85" s="314">
        <v>0.05</v>
      </c>
      <c r="L85" s="857">
        <f>N78*K85</f>
        <v>527.54008038320205</v>
      </c>
      <c r="M85" s="858"/>
      <c r="N85" s="57"/>
    </row>
    <row r="86" spans="1:14" ht="15" thickBot="1">
      <c r="B86" s="821" t="s">
        <v>1037</v>
      </c>
      <c r="C86" s="822"/>
      <c r="D86" s="822"/>
      <c r="E86" s="822"/>
      <c r="F86" s="822"/>
      <c r="G86" s="822"/>
      <c r="H86" s="822"/>
      <c r="I86" s="822"/>
      <c r="J86" s="822"/>
      <c r="K86" s="822"/>
      <c r="L86" s="822"/>
      <c r="M86" s="823"/>
      <c r="N86" s="58">
        <f>L83+L84+L85</f>
        <v>3165.2404822992125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13716.042089963254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94252</v>
      </c>
      <c r="L36" s="279"/>
      <c r="M36" s="280">
        <v>275</v>
      </c>
      <c r="N36" s="281">
        <f>K36/M36</f>
        <v>342.73454545454547</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275</v>
      </c>
      <c r="N37" s="281">
        <f>K37/M37</f>
        <v>496.78909090909093</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3787.5</v>
      </c>
      <c r="L38" s="279"/>
      <c r="M38" s="280">
        <v>275</v>
      </c>
      <c r="N38" s="281">
        <f>K38/M38</f>
        <v>13.772727272727273</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89732.859163990521</v>
      </c>
      <c r="L39" s="838">
        <v>275</v>
      </c>
      <c r="M39" s="839"/>
      <c r="N39" s="281">
        <f>K39/L39</f>
        <v>326.30130605087464</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1.3927419601663635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1180.9904116474047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58310</v>
      </c>
      <c r="N48" s="281">
        <f>K48*M48</f>
        <v>1457.75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58310</v>
      </c>
      <c r="N49" s="281">
        <f>K49*M49</f>
        <v>758.03</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1964</v>
      </c>
      <c r="N50" s="281">
        <f>K50*M50</f>
        <v>8327.36</v>
      </c>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10543.14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25">
        <f>VLOOKUP(A58,TRANSPORTE!A5:D117,4,FALSE)</f>
        <v>1343</v>
      </c>
      <c r="M58" s="826"/>
      <c r="N58" s="296">
        <f>K58*L58</f>
        <v>51.033999999999999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51.033999999999999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139.27419601663635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11914.43860766404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2382.887721532808</v>
      </c>
      <c r="M83" s="856"/>
      <c r="N83" s="57"/>
    </row>
    <row r="84" spans="1:14">
      <c r="B84" s="95" t="s">
        <v>1057</v>
      </c>
      <c r="C84" s="96"/>
      <c r="D84" s="96"/>
      <c r="E84" s="96"/>
      <c r="F84" s="96"/>
      <c r="G84" s="96"/>
      <c r="H84" s="96"/>
      <c r="I84" s="93"/>
      <c r="J84" s="94"/>
      <c r="K84" s="313">
        <v>0.05</v>
      </c>
      <c r="L84" s="855">
        <f>N78*K84</f>
        <v>595.72193038320199</v>
      </c>
      <c r="M84" s="856"/>
      <c r="N84" s="57"/>
    </row>
    <row r="85" spans="1:14" ht="15" thickBot="1">
      <c r="B85" s="97" t="s">
        <v>1058</v>
      </c>
      <c r="C85" s="98"/>
      <c r="D85" s="98"/>
      <c r="E85" s="98"/>
      <c r="F85" s="98"/>
      <c r="G85" s="98"/>
      <c r="H85" s="98"/>
      <c r="I85" s="99"/>
      <c r="J85" s="100"/>
      <c r="K85" s="314">
        <v>0.05</v>
      </c>
      <c r="L85" s="857">
        <f>N78*K85</f>
        <v>595.72193038320199</v>
      </c>
      <c r="M85" s="858"/>
      <c r="N85" s="57"/>
    </row>
    <row r="86" spans="1:14" ht="15" thickBot="1">
      <c r="B86" s="821" t="s">
        <v>1037</v>
      </c>
      <c r="C86" s="822"/>
      <c r="D86" s="822"/>
      <c r="E86" s="822"/>
      <c r="F86" s="822"/>
      <c r="G86" s="822"/>
      <c r="H86" s="822"/>
      <c r="I86" s="822"/>
      <c r="J86" s="822"/>
      <c r="K86" s="822"/>
      <c r="L86" s="822"/>
      <c r="M86" s="823"/>
      <c r="N86" s="58">
        <f>L83+L84+L85</f>
        <v>3574.3315822992122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15488.770189963252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94252</v>
      </c>
      <c r="L36" s="279"/>
      <c r="M36" s="280">
        <v>275</v>
      </c>
      <c r="N36" s="281">
        <f>K36/M36</f>
        <v>342.73454545454547</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275</v>
      </c>
      <c r="N37" s="281">
        <f>K37/M37</f>
        <v>496.78909090909093</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3787.5</v>
      </c>
      <c r="L38" s="279"/>
      <c r="M38" s="280">
        <v>275</v>
      </c>
      <c r="N38" s="281">
        <f>K38/M38</f>
        <v>13.772727272727273</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89732.859163990521</v>
      </c>
      <c r="L39" s="838">
        <v>275</v>
      </c>
      <c r="M39" s="839"/>
      <c r="N39" s="281">
        <f>K39/L39</f>
        <v>326.30130605087464</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1.3927419601663635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1180.9904116474047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58310</v>
      </c>
      <c r="N48" s="281">
        <f>K48*M48</f>
        <v>1107.8899999999999</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58310</v>
      </c>
      <c r="N49" s="281">
        <f>K49*M49</f>
        <v>583.1</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1964</v>
      </c>
      <c r="N50" s="281">
        <f>K50*M50</f>
        <v>6363.3600000000006</v>
      </c>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8054.35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25">
        <f>VLOOKUP(A58,TRANSPORTE!A5:D117,4,FALSE)</f>
        <v>1343</v>
      </c>
      <c r="M58" s="826"/>
      <c r="N58" s="296">
        <f>K58*L58</f>
        <v>38.947000000000003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38.947000000000003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139.27419601663635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9413.5616076640417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1882.7123215328083</v>
      </c>
      <c r="M83" s="856"/>
      <c r="N83" s="57"/>
    </row>
    <row r="84" spans="1:14">
      <c r="B84" s="95" t="s">
        <v>1057</v>
      </c>
      <c r="C84" s="96"/>
      <c r="D84" s="96"/>
      <c r="E84" s="96"/>
      <c r="F84" s="96"/>
      <c r="G84" s="96"/>
      <c r="H84" s="96"/>
      <c r="I84" s="93"/>
      <c r="J84" s="94"/>
      <c r="K84" s="313">
        <v>0.05</v>
      </c>
      <c r="L84" s="855">
        <f>N78*K84</f>
        <v>470.67808038320209</v>
      </c>
      <c r="M84" s="856"/>
      <c r="N84" s="57"/>
    </row>
    <row r="85" spans="1:14" ht="15" thickBot="1">
      <c r="B85" s="97" t="s">
        <v>1058</v>
      </c>
      <c r="C85" s="98"/>
      <c r="D85" s="98"/>
      <c r="E85" s="98"/>
      <c r="F85" s="98"/>
      <c r="G85" s="98"/>
      <c r="H85" s="98"/>
      <c r="I85" s="99"/>
      <c r="J85" s="100"/>
      <c r="K85" s="314">
        <v>0.05</v>
      </c>
      <c r="L85" s="857">
        <f>N78*K85</f>
        <v>470.67808038320209</v>
      </c>
      <c r="M85" s="858"/>
      <c r="N85" s="57"/>
    </row>
    <row r="86" spans="1:14" ht="15" thickBot="1">
      <c r="B86" s="821" t="s">
        <v>1037</v>
      </c>
      <c r="C86" s="822"/>
      <c r="D86" s="822"/>
      <c r="E86" s="822"/>
      <c r="F86" s="822"/>
      <c r="G86" s="822"/>
      <c r="H86" s="822"/>
      <c r="I86" s="822"/>
      <c r="J86" s="822"/>
      <c r="K86" s="822"/>
      <c r="L86" s="822"/>
      <c r="M86" s="823"/>
      <c r="N86" s="58">
        <f>L83+L84+L85</f>
        <v>2824.0684822992125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12237.630089963255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94252</v>
      </c>
      <c r="L36" s="279"/>
      <c r="M36" s="280">
        <v>418</v>
      </c>
      <c r="N36" s="281">
        <f>K36/M36</f>
        <v>225.48325358851676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418</v>
      </c>
      <c r="N37" s="281">
        <f>K37/M37</f>
        <v>326.83492822966508</v>
      </c>
    </row>
    <row r="38" spans="1:14">
      <c r="A38" t="s">
        <v>225</v>
      </c>
      <c r="B38" s="834" t="str">
        <f>VLOOKUP(A38,EQUIPOS!A8:D154,3,FALSE)</f>
        <v>Esparcidor de gravilla, Ancho de esparcimiento 3100mm, Velocidad de trabajo 10—20km2/h</v>
      </c>
      <c r="C38" s="835"/>
      <c r="D38" s="835"/>
      <c r="E38" s="835"/>
      <c r="F38" s="835"/>
      <c r="G38" s="835"/>
      <c r="H38" s="836"/>
      <c r="I38" s="276"/>
      <c r="J38" s="277"/>
      <c r="K38" s="278">
        <f>VLOOKUP(A38,EQUIPOS!A8:D165,4,FALSE)</f>
        <v>89732.859163990521</v>
      </c>
      <c r="L38" s="279"/>
      <c r="M38" s="280">
        <v>418</v>
      </c>
      <c r="N38" s="281">
        <f>K38/M38</f>
        <v>214.6719118755754</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0.91627760537260772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767.90637129912977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50190</v>
      </c>
      <c r="N48" s="281">
        <f>K48*M48</f>
        <v>501.90000000000003</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2315</v>
      </c>
      <c r="N49" s="281">
        <f>K49*M49</f>
        <v>2893.75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3395.65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825">
        <f>VLOOKUP(A58,TRANSPORTE!A5:D117,4,FALSE)</f>
        <v>1343</v>
      </c>
      <c r="M58" s="826"/>
      <c r="N58" s="296">
        <f>K58*L58</f>
        <v>13.43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13.43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91.62776053726077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4268.6141318363907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853.72282636727823</v>
      </c>
      <c r="M83" s="856"/>
      <c r="N83" s="57"/>
    </row>
    <row r="84" spans="1:14">
      <c r="B84" s="95" t="s">
        <v>1057</v>
      </c>
      <c r="C84" s="96"/>
      <c r="D84" s="96"/>
      <c r="E84" s="96"/>
      <c r="F84" s="96"/>
      <c r="G84" s="96"/>
      <c r="H84" s="96"/>
      <c r="I84" s="93"/>
      <c r="J84" s="94"/>
      <c r="K84" s="313">
        <v>0.05</v>
      </c>
      <c r="L84" s="855">
        <f>N78*K84</f>
        <v>213.43070659181956</v>
      </c>
      <c r="M84" s="856"/>
      <c r="N84" s="57"/>
    </row>
    <row r="85" spans="1:14" ht="15" thickBot="1">
      <c r="B85" s="97" t="s">
        <v>1058</v>
      </c>
      <c r="C85" s="98"/>
      <c r="D85" s="98"/>
      <c r="E85" s="98"/>
      <c r="F85" s="98"/>
      <c r="G85" s="98"/>
      <c r="H85" s="98"/>
      <c r="I85" s="99"/>
      <c r="J85" s="100"/>
      <c r="K85" s="314">
        <v>0.05</v>
      </c>
      <c r="L85" s="857">
        <f>N78*K85</f>
        <v>213.43070659181956</v>
      </c>
      <c r="M85" s="858"/>
      <c r="N85" s="57"/>
    </row>
    <row r="86" spans="1:14" ht="15" thickBot="1">
      <c r="B86" s="821" t="s">
        <v>1037</v>
      </c>
      <c r="C86" s="822"/>
      <c r="D86" s="822"/>
      <c r="E86" s="822"/>
      <c r="F86" s="822"/>
      <c r="G86" s="822"/>
      <c r="H86" s="822"/>
      <c r="I86" s="822"/>
      <c r="J86" s="822"/>
      <c r="K86" s="822"/>
      <c r="L86" s="822"/>
      <c r="M86" s="823"/>
      <c r="N86" s="58">
        <f>L83+L84+L85</f>
        <v>1280.5842395509176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5549.1983713873087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94252</v>
      </c>
      <c r="L36" s="279"/>
      <c r="M36" s="280">
        <v>418</v>
      </c>
      <c r="N36" s="281">
        <f>K36/M36</f>
        <v>225.48325358851676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418</v>
      </c>
      <c r="N37" s="281">
        <f>K37/M37</f>
        <v>326.83492822966508</v>
      </c>
    </row>
    <row r="38" spans="1:14">
      <c r="A38" t="s">
        <v>225</v>
      </c>
      <c r="B38" s="834" t="str">
        <f>VLOOKUP(A38,EQUIPOS!A8:D154,3,FALSE)</f>
        <v>Esparcidor de gravilla, Ancho de esparcimiento 3100mm, Velocidad de trabajo 10—20km2/h</v>
      </c>
      <c r="C38" s="835"/>
      <c r="D38" s="835"/>
      <c r="E38" s="835"/>
      <c r="F38" s="835"/>
      <c r="G38" s="835"/>
      <c r="H38" s="836"/>
      <c r="I38" s="276"/>
      <c r="J38" s="277"/>
      <c r="K38" s="278">
        <f>VLOOKUP(A38,EQUIPOS!A8:D165,4,FALSE)</f>
        <v>89732.859163990521</v>
      </c>
      <c r="L38" s="279"/>
      <c r="M38" s="280">
        <v>418</v>
      </c>
      <c r="N38" s="281">
        <f>K38/M38</f>
        <v>214.6719118755754</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0.91627760537260772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767.90637129912977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50190</v>
      </c>
      <c r="N48" s="281">
        <f>K48*M48</f>
        <v>501.90000000000003</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8387</v>
      </c>
      <c r="N49" s="281">
        <f>K49*M49</f>
        <v>10483.75</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 thickBot="1">
      <c r="B52" s="816"/>
      <c r="C52" s="817"/>
      <c r="D52" s="817"/>
      <c r="E52" s="817"/>
      <c r="F52" s="817"/>
      <c r="G52" s="817"/>
      <c r="H52" s="817"/>
      <c r="I52" s="818"/>
      <c r="J52" s="48"/>
      <c r="K52" s="50"/>
      <c r="L52" s="819"/>
      <c r="M52" s="820"/>
      <c r="N52" s="51"/>
    </row>
    <row r="53" spans="1:72" ht="15" thickBot="1">
      <c r="B53" s="821" t="s">
        <v>1037</v>
      </c>
      <c r="C53" s="822"/>
      <c r="D53" s="822"/>
      <c r="E53" s="822"/>
      <c r="F53" s="822"/>
      <c r="G53" s="822"/>
      <c r="H53" s="822"/>
      <c r="I53" s="822"/>
      <c r="J53" s="822"/>
      <c r="K53" s="822"/>
      <c r="L53" s="822"/>
      <c r="M53" s="823"/>
      <c r="N53" s="403">
        <f>SUM(N48:N52)</f>
        <v>10985.65</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2" t="s">
        <v>1041</v>
      </c>
      <c r="C57" s="323"/>
      <c r="D57" s="323"/>
      <c r="E57" s="323"/>
      <c r="F57" s="323"/>
      <c r="G57" s="323"/>
      <c r="H57" s="79" t="s">
        <v>1029</v>
      </c>
      <c r="I57" s="80" t="s">
        <v>1042</v>
      </c>
      <c r="J57" s="81" t="s">
        <v>1043</v>
      </c>
      <c r="K57" s="79" t="s">
        <v>1044</v>
      </c>
      <c r="L57" s="824" t="s">
        <v>1045</v>
      </c>
      <c r="M57" s="797"/>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825">
        <f>VLOOKUP(A58,TRANSPORTE!A5:D117,4,FALSE)</f>
        <v>1343</v>
      </c>
      <c r="M58" s="826"/>
      <c r="N58" s="296">
        <f>K58*L58</f>
        <v>13.43</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 thickBot="1">
      <c r="B63" s="456"/>
      <c r="C63" s="457"/>
      <c r="D63" s="457"/>
      <c r="E63" s="457"/>
      <c r="F63" s="457"/>
      <c r="G63" s="457"/>
      <c r="H63" s="54"/>
      <c r="I63" s="132"/>
      <c r="J63" s="132"/>
      <c r="K63" s="132"/>
      <c r="L63" s="810"/>
      <c r="M63" s="811"/>
      <c r="N63" s="133"/>
    </row>
    <row r="64" spans="1:72" ht="15" thickBot="1">
      <c r="B64" s="827" t="s">
        <v>1037</v>
      </c>
      <c r="C64" s="828"/>
      <c r="D64" s="828"/>
      <c r="E64" s="828"/>
      <c r="F64" s="828"/>
      <c r="G64" s="828"/>
      <c r="H64" s="828"/>
      <c r="I64" s="828"/>
      <c r="J64" s="828"/>
      <c r="K64" s="828"/>
      <c r="L64" s="828"/>
      <c r="M64" s="829"/>
      <c r="N64" s="110">
        <f>N58+N59+N60+N61+N62</f>
        <v>13.43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91.62776053726077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11858.614131836392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2371.7228263672782</v>
      </c>
      <c r="M83" s="856"/>
      <c r="N83" s="57"/>
    </row>
    <row r="84" spans="1:14">
      <c r="B84" s="95" t="s">
        <v>1057</v>
      </c>
      <c r="C84" s="96"/>
      <c r="D84" s="96"/>
      <c r="E84" s="96"/>
      <c r="F84" s="96"/>
      <c r="G84" s="96"/>
      <c r="H84" s="96"/>
      <c r="I84" s="93"/>
      <c r="J84" s="94"/>
      <c r="K84" s="313">
        <v>0.05</v>
      </c>
      <c r="L84" s="855">
        <f>N78*K84</f>
        <v>592.93070659181956</v>
      </c>
      <c r="M84" s="856"/>
      <c r="N84" s="57"/>
    </row>
    <row r="85" spans="1:14" ht="15" thickBot="1">
      <c r="B85" s="97" t="s">
        <v>1058</v>
      </c>
      <c r="C85" s="98"/>
      <c r="D85" s="98"/>
      <c r="E85" s="98"/>
      <c r="F85" s="98"/>
      <c r="G85" s="98"/>
      <c r="H85" s="98"/>
      <c r="I85" s="99"/>
      <c r="J85" s="100"/>
      <c r="K85" s="314">
        <v>0.05</v>
      </c>
      <c r="L85" s="857">
        <f>N78*K85</f>
        <v>592.93070659181956</v>
      </c>
      <c r="M85" s="858"/>
      <c r="N85" s="57"/>
    </row>
    <row r="86" spans="1:14" ht="15" thickBot="1">
      <c r="B86" s="821" t="s">
        <v>1037</v>
      </c>
      <c r="C86" s="822"/>
      <c r="D86" s="822"/>
      <c r="E86" s="822"/>
      <c r="F86" s="822"/>
      <c r="G86" s="822"/>
      <c r="H86" s="822"/>
      <c r="I86" s="822"/>
      <c r="J86" s="822"/>
      <c r="K86" s="822"/>
      <c r="L86" s="822"/>
      <c r="M86" s="823"/>
      <c r="N86" s="58">
        <f>L83+L84+L85</f>
        <v>3557.5842395509176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15416.198371387309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P119"/>
  <sheetViews>
    <sheetView topLeftCell="A58" zoomScale="78" zoomScaleNormal="78" workbookViewId="0">
      <selection activeCell="P70" sqref="P70"/>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119" t="s">
        <v>136</v>
      </c>
      <c r="B36" s="834" t="str">
        <f>VLOOKUP(A36,EQUIPOS!A6:D154,3,FALSE)</f>
        <v>Camión de Slurry</v>
      </c>
      <c r="C36" s="835"/>
      <c r="D36" s="835"/>
      <c r="E36" s="835"/>
      <c r="F36" s="835"/>
      <c r="G36" s="835"/>
      <c r="H36" s="836"/>
      <c r="I36" s="276"/>
      <c r="J36" s="277"/>
      <c r="K36" s="278">
        <f>VLOOKUP(A36,EQUIPOS!A6:D163,4,FALSE)</f>
        <v>157828.84730510315</v>
      </c>
      <c r="L36" s="279"/>
      <c r="M36" s="280">
        <v>600</v>
      </c>
      <c r="N36" s="281">
        <f>K36/M36</f>
        <v>263.04807884183856</v>
      </c>
      <c r="O36">
        <v>154632</v>
      </c>
      <c r="P36" s="659">
        <f>+K36/O36</f>
        <v>1.0206739051755338</v>
      </c>
    </row>
    <row r="37" spans="1:16">
      <c r="A37" s="119" t="s">
        <v>176</v>
      </c>
      <c r="B37" s="834" t="str">
        <f>VLOOKUP(A37,EQUIPOS!A7:D154,3,FALSE)</f>
        <v xml:space="preserve">Compresor (barrido y soplado)
</v>
      </c>
      <c r="C37" s="835"/>
      <c r="D37" s="835"/>
      <c r="E37" s="835"/>
      <c r="F37" s="835"/>
      <c r="G37" s="835"/>
      <c r="H37" s="836"/>
      <c r="I37" s="276"/>
      <c r="J37" s="277"/>
      <c r="K37" s="278">
        <f>VLOOKUP(A37,EQUIPOS!A7:D164,4,FALSE)</f>
        <v>3787.5</v>
      </c>
      <c r="L37" s="279"/>
      <c r="M37" s="280">
        <v>600</v>
      </c>
      <c r="N37" s="281">
        <f>K37/M37</f>
        <v>6.3125</v>
      </c>
      <c r="O37">
        <v>71566.356688249143</v>
      </c>
      <c r="P37" s="659">
        <f>+K37/O37</f>
        <v>5.2922912039504305E-2</v>
      </c>
    </row>
    <row r="38" spans="1:16">
      <c r="B38" s="834"/>
      <c r="C38" s="835"/>
      <c r="D38" s="835"/>
      <c r="E38" s="835"/>
      <c r="F38" s="835"/>
      <c r="G38" s="835"/>
      <c r="H38" s="836"/>
      <c r="I38" s="276"/>
      <c r="J38" s="277"/>
      <c r="K38" s="278"/>
      <c r="L38" s="279"/>
      <c r="M38" s="280"/>
      <c r="N38" s="281"/>
    </row>
    <row r="39" spans="1:16">
      <c r="B39" s="834"/>
      <c r="C39" s="835"/>
      <c r="D39" s="835"/>
      <c r="E39" s="835"/>
      <c r="F39" s="835"/>
      <c r="G39" s="835"/>
      <c r="H39" s="836"/>
      <c r="I39" s="837"/>
      <c r="J39" s="818"/>
      <c r="K39" s="278"/>
      <c r="L39" s="838"/>
      <c r="M39" s="839"/>
      <c r="N39" s="281"/>
    </row>
    <row r="40" spans="1:16">
      <c r="B40" s="834"/>
      <c r="C40" s="835"/>
      <c r="D40" s="835"/>
      <c r="E40" s="840"/>
      <c r="F40" s="835"/>
      <c r="G40" s="835"/>
      <c r="H40" s="836"/>
      <c r="I40" s="42"/>
      <c r="J40" s="43"/>
      <c r="K40" s="283"/>
      <c r="L40" s="285"/>
      <c r="M40" s="286"/>
      <c r="N40" s="287"/>
    </row>
    <row r="41" spans="1:16">
      <c r="B41" s="841" t="s">
        <v>1036</v>
      </c>
      <c r="C41" s="842"/>
      <c r="D41" s="842"/>
      <c r="E41" s="44"/>
      <c r="F41" s="45"/>
      <c r="G41" s="45"/>
      <c r="H41" s="46"/>
      <c r="I41" s="42"/>
      <c r="J41" s="43"/>
      <c r="K41" s="288"/>
      <c r="L41" s="285"/>
      <c r="M41" s="410">
        <v>0.01</v>
      </c>
      <c r="N41" s="353">
        <f>N76*M41</f>
        <v>0.63834006507624996</v>
      </c>
    </row>
    <row r="42" spans="1:16" ht="15" thickBot="1">
      <c r="B42" s="834"/>
      <c r="C42" s="835"/>
      <c r="D42" s="835"/>
      <c r="E42" s="835"/>
      <c r="F42" s="835"/>
      <c r="G42" s="835"/>
      <c r="H42" s="836"/>
      <c r="I42" s="843"/>
      <c r="J42" s="844"/>
      <c r="K42" s="47"/>
      <c r="L42" s="845"/>
      <c r="M42" s="846"/>
      <c r="N42" s="111"/>
    </row>
    <row r="43" spans="1:16" ht="15" thickBot="1">
      <c r="B43" s="821" t="s">
        <v>1037</v>
      </c>
      <c r="C43" s="822"/>
      <c r="D43" s="822"/>
      <c r="E43" s="822"/>
      <c r="F43" s="822"/>
      <c r="G43" s="822"/>
      <c r="H43" s="822"/>
      <c r="I43" s="822"/>
      <c r="J43" s="822"/>
      <c r="K43" s="822"/>
      <c r="L43" s="822"/>
      <c r="M43" s="823"/>
      <c r="N43" s="403">
        <f>SUM(N36:N42)</f>
        <v>269.99891890691481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2" t="s">
        <v>1028</v>
      </c>
      <c r="C47" s="813"/>
      <c r="D47" s="813"/>
      <c r="E47" s="813"/>
      <c r="F47" s="813"/>
      <c r="G47" s="813"/>
      <c r="H47" s="813"/>
      <c r="I47" s="814"/>
      <c r="J47" s="324" t="s">
        <v>1029</v>
      </c>
      <c r="K47" s="91" t="s">
        <v>1030</v>
      </c>
      <c r="L47" s="815" t="s">
        <v>1039</v>
      </c>
      <c r="M47" s="814"/>
      <c r="N47" s="92" t="s">
        <v>1035</v>
      </c>
    </row>
    <row r="48" spans="1:16">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55589</v>
      </c>
      <c r="N48" s="281">
        <f>K48*M48</f>
        <v>694.86250000000007</v>
      </c>
      <c r="O48">
        <v>52969</v>
      </c>
      <c r="P48">
        <f>+M48/O48</f>
        <v>1.0494628933904737</v>
      </c>
    </row>
    <row r="49" spans="1:16">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1184</v>
      </c>
      <c r="N49" s="281">
        <f>K49*M49</f>
        <v>1731.6000000000001</v>
      </c>
      <c r="O49">
        <v>2135.6456851264643</v>
      </c>
      <c r="P49">
        <f>+M49/O49</f>
        <v>0.55439907857650472</v>
      </c>
    </row>
    <row r="50" spans="1:16">
      <c r="B50" s="49"/>
      <c r="C50" s="290"/>
      <c r="D50" s="290"/>
      <c r="E50" s="290"/>
      <c r="F50" s="290"/>
      <c r="G50" s="290"/>
      <c r="H50" s="290"/>
      <c r="I50" s="277"/>
      <c r="J50" s="233"/>
      <c r="K50" s="291"/>
      <c r="L50" s="276"/>
      <c r="M50" s="292"/>
      <c r="N50" s="293"/>
    </row>
    <row r="51" spans="1:16">
      <c r="B51" s="49"/>
      <c r="C51" s="290"/>
      <c r="D51" s="290"/>
      <c r="E51" s="290"/>
      <c r="F51" s="290"/>
      <c r="G51" s="290"/>
      <c r="H51" s="290"/>
      <c r="I51" s="277"/>
      <c r="J51" s="233"/>
      <c r="K51" s="291"/>
      <c r="L51" s="276"/>
      <c r="M51" s="292"/>
      <c r="N51" s="293"/>
    </row>
    <row r="52" spans="1:16" ht="15" thickBot="1">
      <c r="B52" s="816"/>
      <c r="C52" s="817"/>
      <c r="D52" s="817"/>
      <c r="E52" s="817"/>
      <c r="F52" s="817"/>
      <c r="G52" s="817"/>
      <c r="H52" s="817"/>
      <c r="I52" s="818"/>
      <c r="J52" s="48"/>
      <c r="K52" s="50"/>
      <c r="L52" s="819"/>
      <c r="M52" s="820"/>
      <c r="N52" s="51"/>
    </row>
    <row r="53" spans="1:16" ht="15" thickBot="1">
      <c r="B53" s="821" t="s">
        <v>1037</v>
      </c>
      <c r="C53" s="822"/>
      <c r="D53" s="822"/>
      <c r="E53" s="822"/>
      <c r="F53" s="822"/>
      <c r="G53" s="822"/>
      <c r="H53" s="822"/>
      <c r="I53" s="822"/>
      <c r="J53" s="822"/>
      <c r="K53" s="822"/>
      <c r="L53" s="822"/>
      <c r="M53" s="823"/>
      <c r="N53" s="403">
        <f>SUM(N48:N52)</f>
        <v>2426.4625000000001</v>
      </c>
    </row>
    <row r="54" spans="1:16">
      <c r="B54" s="39"/>
      <c r="C54" s="40"/>
      <c r="D54" s="40"/>
      <c r="E54" s="40"/>
      <c r="F54" s="40"/>
      <c r="G54" s="40"/>
      <c r="H54" s="40"/>
      <c r="I54" s="40"/>
      <c r="J54" s="40"/>
      <c r="K54" s="40"/>
      <c r="L54" s="40"/>
      <c r="M54" s="40"/>
      <c r="N54" s="41"/>
    </row>
    <row r="55" spans="1:16">
      <c r="B55" s="70" t="s">
        <v>1040</v>
      </c>
      <c r="C55" s="71"/>
      <c r="D55" s="71"/>
      <c r="E55" s="71"/>
      <c r="F55" s="71"/>
      <c r="G55" s="71"/>
      <c r="H55" s="71"/>
      <c r="I55" s="71"/>
      <c r="J55" s="71"/>
      <c r="K55" s="71"/>
      <c r="L55" s="71"/>
      <c r="M55" s="71"/>
      <c r="N55" s="72"/>
    </row>
    <row r="56" spans="1:16" ht="15" thickBot="1">
      <c r="B56" s="74"/>
      <c r="C56" s="67"/>
      <c r="D56" s="67"/>
      <c r="E56" s="67"/>
      <c r="F56" s="67"/>
      <c r="G56" s="67"/>
      <c r="H56" s="67"/>
      <c r="I56" s="67"/>
      <c r="J56" s="67"/>
      <c r="K56" s="67"/>
      <c r="L56" s="67"/>
      <c r="M56" s="67"/>
      <c r="N56" s="69"/>
    </row>
    <row r="57" spans="1:16" ht="26.4">
      <c r="B57" s="322" t="s">
        <v>1041</v>
      </c>
      <c r="C57" s="323"/>
      <c r="D57" s="323"/>
      <c r="E57" s="323"/>
      <c r="F57" s="323"/>
      <c r="G57" s="323"/>
      <c r="H57" s="79" t="s">
        <v>1029</v>
      </c>
      <c r="I57" s="80" t="s">
        <v>1042</v>
      </c>
      <c r="J57" s="81" t="s">
        <v>1043</v>
      </c>
      <c r="K57" s="79" t="s">
        <v>1044</v>
      </c>
      <c r="L57" s="824" t="s">
        <v>1045</v>
      </c>
      <c r="M57" s="797"/>
      <c r="N57" s="82" t="s">
        <v>1035</v>
      </c>
    </row>
    <row r="58" spans="1:16">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25">
        <f>VLOOKUP(A58,TRANSPORTE!A5:D117,4,FALSE)</f>
        <v>1343</v>
      </c>
      <c r="M58" s="826"/>
      <c r="N58" s="296">
        <f>K58*L58</f>
        <v>16.787500000000001</v>
      </c>
      <c r="O58">
        <v>1109.909090909091</v>
      </c>
      <c r="P58">
        <f>+L58/O58</f>
        <v>1.2100090097469078</v>
      </c>
    </row>
    <row r="59" spans="1:16">
      <c r="B59" s="52"/>
      <c r="C59" s="53"/>
      <c r="D59" s="53"/>
      <c r="E59" s="53"/>
      <c r="F59" s="53"/>
      <c r="G59" s="53"/>
      <c r="H59" s="297"/>
      <c r="I59" s="288"/>
      <c r="J59" s="288"/>
      <c r="K59" s="288"/>
      <c r="L59" s="298"/>
      <c r="M59" s="299"/>
      <c r="N59" s="300"/>
    </row>
    <row r="60" spans="1:16">
      <c r="B60" s="52"/>
      <c r="C60" s="53"/>
      <c r="D60" s="53"/>
      <c r="E60" s="53"/>
      <c r="F60" s="53"/>
      <c r="G60" s="53"/>
      <c r="H60" s="297"/>
      <c r="I60" s="288"/>
      <c r="J60" s="288"/>
      <c r="K60" s="288"/>
      <c r="L60" s="298"/>
      <c r="M60" s="299"/>
      <c r="N60" s="300"/>
    </row>
    <row r="61" spans="1:16">
      <c r="B61" s="52"/>
      <c r="C61" s="53"/>
      <c r="D61" s="53"/>
      <c r="E61" s="53"/>
      <c r="F61" s="53"/>
      <c r="G61" s="53"/>
      <c r="H61" s="297"/>
      <c r="I61" s="288"/>
      <c r="J61" s="288"/>
      <c r="K61" s="288"/>
      <c r="L61" s="298"/>
      <c r="M61" s="299"/>
      <c r="N61" s="300"/>
    </row>
    <row r="62" spans="1:16">
      <c r="B62" s="52"/>
      <c r="C62" s="53"/>
      <c r="D62" s="53"/>
      <c r="E62" s="53"/>
      <c r="F62" s="53"/>
      <c r="G62" s="53"/>
      <c r="H62" s="297"/>
      <c r="I62" s="288"/>
      <c r="J62" s="288"/>
      <c r="K62" s="288"/>
      <c r="L62" s="298"/>
      <c r="M62" s="299"/>
      <c r="N62" s="300"/>
    </row>
    <row r="63" spans="1:16" ht="15" thickBot="1">
      <c r="B63" s="456"/>
      <c r="C63" s="457"/>
      <c r="D63" s="457"/>
      <c r="E63" s="457"/>
      <c r="F63" s="457"/>
      <c r="G63" s="457"/>
      <c r="H63" s="54"/>
      <c r="I63" s="132"/>
      <c r="J63" s="132"/>
      <c r="K63" s="132"/>
      <c r="L63" s="810"/>
      <c r="M63" s="811"/>
      <c r="N63" s="133"/>
    </row>
    <row r="64" spans="1:16" ht="15" thickBot="1">
      <c r="B64" s="827" t="s">
        <v>1037</v>
      </c>
      <c r="C64" s="828"/>
      <c r="D64" s="828"/>
      <c r="E64" s="828"/>
      <c r="F64" s="828"/>
      <c r="G64" s="828"/>
      <c r="H64" s="828"/>
      <c r="I64" s="828"/>
      <c r="J64" s="828"/>
      <c r="K64" s="828"/>
      <c r="L64" s="828"/>
      <c r="M64" s="829"/>
      <c r="N64" s="110">
        <f>N58+N59+N60+N61+N62</f>
        <v>16.787500000000001</v>
      </c>
    </row>
    <row r="65" spans="1:16">
      <c r="B65" s="39"/>
      <c r="C65" s="40"/>
      <c r="D65" s="40"/>
      <c r="E65" s="40"/>
      <c r="F65" s="40"/>
      <c r="G65" s="40"/>
      <c r="H65" s="40"/>
      <c r="I65" s="40"/>
      <c r="J65" s="40"/>
      <c r="K65" s="40"/>
      <c r="L65" s="40"/>
      <c r="M65" s="40"/>
      <c r="N65" s="41"/>
    </row>
    <row r="66" spans="1:16">
      <c r="B66" s="70" t="s">
        <v>1046</v>
      </c>
      <c r="C66" s="71"/>
      <c r="D66" s="71"/>
      <c r="E66" s="71"/>
      <c r="F66" s="71"/>
      <c r="G66" s="71"/>
      <c r="H66" s="71"/>
      <c r="I66" s="71"/>
      <c r="J66" s="71"/>
      <c r="K66" s="71"/>
      <c r="L66" s="71"/>
      <c r="M66" s="71"/>
      <c r="N66" s="72"/>
    </row>
    <row r="67" spans="1:16" ht="15" thickBot="1">
      <c r="B67" s="74"/>
      <c r="C67" s="67"/>
      <c r="D67" s="67"/>
      <c r="E67" s="67"/>
      <c r="F67" s="67"/>
      <c r="G67" s="67"/>
      <c r="H67" s="67"/>
      <c r="I67" s="67"/>
      <c r="J67" s="67"/>
      <c r="K67" s="67"/>
      <c r="L67" s="67"/>
      <c r="M67" s="67"/>
      <c r="N67" s="69"/>
    </row>
    <row r="68" spans="1:16" ht="26.4">
      <c r="B68" s="847" t="s">
        <v>1047</v>
      </c>
      <c r="C68" s="848"/>
      <c r="D68" s="848"/>
      <c r="E68" s="848"/>
      <c r="F68" s="848"/>
      <c r="G68" s="848"/>
      <c r="H68" s="848"/>
      <c r="I68" s="79" t="s">
        <v>1048</v>
      </c>
      <c r="J68" s="81" t="s">
        <v>1494</v>
      </c>
      <c r="K68" s="80" t="s">
        <v>1050</v>
      </c>
      <c r="L68" s="849" t="s">
        <v>1034</v>
      </c>
      <c r="M68" s="850"/>
      <c r="N68" s="104" t="s">
        <v>1035</v>
      </c>
    </row>
    <row r="69" spans="1:16">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v>98362.266666666663</v>
      </c>
      <c r="P69" s="120">
        <f>+K69/O69</f>
        <v>2.0766990000000001</v>
      </c>
    </row>
    <row r="70" spans="1:16">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c r="O70">
        <v>49181.133333333331</v>
      </c>
      <c r="P70" s="120">
        <f>+K70/O70</f>
        <v>2.0766990000000001</v>
      </c>
    </row>
    <row r="71" spans="1:16">
      <c r="B71" s="55"/>
      <c r="C71" s="53"/>
      <c r="D71" s="53"/>
      <c r="E71" s="53"/>
      <c r="F71" s="53"/>
      <c r="G71" s="53"/>
      <c r="H71" s="53"/>
      <c r="I71" s="288"/>
      <c r="J71" s="306"/>
      <c r="K71" s="307"/>
      <c r="L71" s="56"/>
      <c r="M71" s="309"/>
      <c r="N71" s="305"/>
    </row>
    <row r="72" spans="1:16">
      <c r="B72" s="55"/>
      <c r="C72" s="53"/>
      <c r="D72" s="53"/>
      <c r="E72" s="53"/>
      <c r="F72" s="53"/>
      <c r="G72" s="53"/>
      <c r="H72" s="53"/>
      <c r="I72" s="288"/>
      <c r="J72" s="306"/>
      <c r="K72" s="307"/>
      <c r="L72" s="327"/>
      <c r="M72" s="309"/>
      <c r="N72" s="305"/>
    </row>
    <row r="73" spans="1:16">
      <c r="B73" s="55"/>
      <c r="C73" s="53"/>
      <c r="D73" s="53"/>
      <c r="E73" s="53"/>
      <c r="F73" s="53"/>
      <c r="G73" s="53"/>
      <c r="H73" s="53"/>
      <c r="I73" s="288"/>
      <c r="J73" s="306"/>
      <c r="K73" s="307"/>
      <c r="L73" s="327"/>
      <c r="M73" s="309"/>
      <c r="N73" s="305"/>
    </row>
    <row r="74" spans="1:16">
      <c r="B74" s="55"/>
      <c r="C74" s="53"/>
      <c r="D74" s="53"/>
      <c r="E74" s="53"/>
      <c r="F74" s="53"/>
      <c r="G74" s="53"/>
      <c r="H74" s="53"/>
      <c r="I74" s="288"/>
      <c r="J74" s="306"/>
      <c r="K74" s="307"/>
      <c r="L74" s="327"/>
      <c r="M74" s="309"/>
      <c r="N74" s="305"/>
    </row>
    <row r="75" spans="1:16" ht="15" thickBot="1">
      <c r="B75" s="808"/>
      <c r="C75" s="809"/>
      <c r="D75" s="809"/>
      <c r="E75" s="809"/>
      <c r="F75" s="809"/>
      <c r="G75" s="809"/>
      <c r="H75" s="809"/>
      <c r="I75" s="132"/>
      <c r="J75" s="132"/>
      <c r="K75" s="132"/>
      <c r="L75" s="909"/>
      <c r="M75" s="909"/>
      <c r="N75" s="51"/>
    </row>
    <row r="76" spans="1:16" ht="15" thickBot="1">
      <c r="B76" s="827" t="s">
        <v>1037</v>
      </c>
      <c r="C76" s="828"/>
      <c r="D76" s="828"/>
      <c r="E76" s="828"/>
      <c r="F76" s="828"/>
      <c r="G76" s="828"/>
      <c r="H76" s="828"/>
      <c r="I76" s="828"/>
      <c r="J76" s="828"/>
      <c r="K76" s="828"/>
      <c r="L76" s="828"/>
      <c r="M76" s="829"/>
      <c r="N76" s="310">
        <f>SUM(N69:N75)</f>
        <v>63.834006507624991</v>
      </c>
    </row>
    <row r="77" spans="1:16" ht="15" thickBot="1">
      <c r="B77" s="39"/>
      <c r="C77" s="40"/>
      <c r="D77" s="40"/>
      <c r="E77" s="40"/>
      <c r="F77" s="40"/>
      <c r="G77" s="40"/>
      <c r="H77" s="40"/>
      <c r="I77" s="40"/>
      <c r="J77" s="40"/>
      <c r="K77" s="40"/>
      <c r="L77" s="40"/>
      <c r="M77" s="40"/>
      <c r="N77" s="41"/>
    </row>
    <row r="78" spans="1:16" ht="15" thickBot="1">
      <c r="B78" s="821" t="s">
        <v>1051</v>
      </c>
      <c r="C78" s="822"/>
      <c r="D78" s="822"/>
      <c r="E78" s="822"/>
      <c r="F78" s="822"/>
      <c r="G78" s="822"/>
      <c r="H78" s="822"/>
      <c r="I78" s="822"/>
      <c r="J78" s="822"/>
      <c r="K78" s="822"/>
      <c r="L78" s="822"/>
      <c r="M78" s="823"/>
      <c r="N78" s="105">
        <f>N43+N53+N64+N76</f>
        <v>2777.0829254145397</v>
      </c>
    </row>
    <row r="79" spans="1:16">
      <c r="B79" s="39"/>
      <c r="C79" s="40"/>
      <c r="D79" s="40"/>
      <c r="E79" s="40"/>
      <c r="F79" s="40"/>
      <c r="G79" s="40"/>
      <c r="H79" s="40"/>
      <c r="I79" s="40"/>
      <c r="J79" s="40"/>
      <c r="K79" s="40"/>
      <c r="L79" s="40"/>
      <c r="M79" s="40"/>
      <c r="N79" s="41"/>
    </row>
    <row r="80" spans="1:16">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555.416585082908</v>
      </c>
      <c r="M83" s="856"/>
      <c r="N83" s="57"/>
    </row>
    <row r="84" spans="1:14">
      <c r="B84" s="95" t="s">
        <v>1057</v>
      </c>
      <c r="C84" s="96"/>
      <c r="D84" s="96"/>
      <c r="E84" s="96"/>
      <c r="F84" s="96"/>
      <c r="G84" s="96"/>
      <c r="H84" s="96"/>
      <c r="I84" s="93"/>
      <c r="J84" s="94"/>
      <c r="K84" s="313">
        <v>0.05</v>
      </c>
      <c r="L84" s="855">
        <f>N78*K84</f>
        <v>138.854146270727</v>
      </c>
      <c r="M84" s="856"/>
      <c r="N84" s="57"/>
    </row>
    <row r="85" spans="1:14" ht="15" thickBot="1">
      <c r="B85" s="97" t="s">
        <v>1058</v>
      </c>
      <c r="C85" s="98"/>
      <c r="D85" s="98"/>
      <c r="E85" s="98"/>
      <c r="F85" s="98"/>
      <c r="G85" s="98"/>
      <c r="H85" s="98"/>
      <c r="I85" s="99"/>
      <c r="J85" s="100"/>
      <c r="K85" s="314">
        <v>0.05</v>
      </c>
      <c r="L85" s="857">
        <f>N78*K85</f>
        <v>138.854146270727</v>
      </c>
      <c r="M85" s="858"/>
      <c r="N85" s="57"/>
    </row>
    <row r="86" spans="1:14" ht="15" thickBot="1">
      <c r="B86" s="821" t="s">
        <v>1037</v>
      </c>
      <c r="C86" s="822"/>
      <c r="D86" s="822"/>
      <c r="E86" s="822"/>
      <c r="F86" s="822"/>
      <c r="G86" s="822"/>
      <c r="H86" s="822"/>
      <c r="I86" s="822"/>
      <c r="J86" s="822"/>
      <c r="K86" s="822"/>
      <c r="L86" s="822"/>
      <c r="M86" s="823"/>
      <c r="N86" s="58">
        <f>L83+L84+L85</f>
        <v>833.12487762436206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3610.2078030389016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157828.84730510315</v>
      </c>
      <c r="L36" s="279"/>
      <c r="M36" s="280">
        <v>600</v>
      </c>
      <c r="N36" s="281">
        <f>K36/M36</f>
        <v>263.04807884183856</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3787.5</v>
      </c>
      <c r="L37" s="279"/>
      <c r="M37" s="280">
        <v>600</v>
      </c>
      <c r="N37" s="281">
        <f>K37/M37</f>
        <v>6.3125</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0.63834006507624996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269.99891890691481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54815</v>
      </c>
      <c r="N48" s="281">
        <f>K48*M48</f>
        <v>520.74249999999995</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1184</v>
      </c>
      <c r="N49" s="281">
        <f>K49*M49</f>
        <v>1670.328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2191.0704999999998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25">
        <f>VLOOKUP(A58,TRANSPORTE!A5:D117,4,FALSE)</f>
        <v>1343</v>
      </c>
      <c r="M58" s="826"/>
      <c r="N58" s="296">
        <f>K58*L58</f>
        <v>12.7585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12.7585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2537.6619254145394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507.53238508290792</v>
      </c>
      <c r="M83" s="856"/>
      <c r="N83" s="57"/>
    </row>
    <row r="84" spans="1:14">
      <c r="B84" s="95" t="s">
        <v>1057</v>
      </c>
      <c r="C84" s="96"/>
      <c r="D84" s="96"/>
      <c r="E84" s="96"/>
      <c r="F84" s="96"/>
      <c r="G84" s="96"/>
      <c r="H84" s="96"/>
      <c r="I84" s="93"/>
      <c r="J84" s="94"/>
      <c r="K84" s="313">
        <v>0.05</v>
      </c>
      <c r="L84" s="855">
        <f>N78*K84</f>
        <v>126.88309627072698</v>
      </c>
      <c r="M84" s="856"/>
      <c r="N84" s="57"/>
    </row>
    <row r="85" spans="1:14" ht="15" thickBot="1">
      <c r="B85" s="97" t="s">
        <v>1058</v>
      </c>
      <c r="C85" s="98"/>
      <c r="D85" s="98"/>
      <c r="E85" s="98"/>
      <c r="F85" s="98"/>
      <c r="G85" s="98"/>
      <c r="H85" s="98"/>
      <c r="I85" s="99"/>
      <c r="J85" s="100"/>
      <c r="K85" s="314">
        <v>0.05</v>
      </c>
      <c r="L85" s="857">
        <f>N78*K85</f>
        <v>126.88309627072698</v>
      </c>
      <c r="M85" s="858"/>
      <c r="N85" s="57"/>
    </row>
    <row r="86" spans="1:14" ht="15" thickBot="1">
      <c r="B86" s="821" t="s">
        <v>1037</v>
      </c>
      <c r="C86" s="822"/>
      <c r="D86" s="822"/>
      <c r="E86" s="822"/>
      <c r="F86" s="822"/>
      <c r="G86" s="822"/>
      <c r="H86" s="822"/>
      <c r="I86" s="822"/>
      <c r="J86" s="822"/>
      <c r="K86" s="822"/>
      <c r="L86" s="822"/>
      <c r="M86" s="823"/>
      <c r="N86" s="58">
        <f>L83+L84+L85</f>
        <v>761.298577624362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3298.9605030389012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157828.84730510315</v>
      </c>
      <c r="L36" s="279"/>
      <c r="M36" s="280">
        <v>600</v>
      </c>
      <c r="N36" s="281">
        <f>K36/M36</f>
        <v>263.04807884183856</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3787.5</v>
      </c>
      <c r="L37" s="279"/>
      <c r="M37" s="280">
        <v>600</v>
      </c>
      <c r="N37" s="281">
        <f>K37/M37</f>
        <v>6.3125</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0.63834006507624996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269.99891890691481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55589</v>
      </c>
      <c r="N48" s="281">
        <f>K48*M48</f>
        <v>528.09550000000002</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1184</v>
      </c>
      <c r="N49" s="281">
        <f>K49*M49</f>
        <v>2024.6399999999999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2552.7354999999998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825">
        <f>VLOOKUP(A59,TRANSPORTE!A5:D117,4,FALSE)</f>
        <v>1343</v>
      </c>
      <c r="M59" s="826"/>
      <c r="N59" s="296">
        <f>K59*L59</f>
        <v>12.7585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12.7585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2899.3269254145393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579.86538508290789</v>
      </c>
      <c r="M83" s="856"/>
      <c r="N83" s="57"/>
    </row>
    <row r="84" spans="1:14">
      <c r="B84" s="95" t="s">
        <v>1057</v>
      </c>
      <c r="C84" s="96"/>
      <c r="D84" s="96"/>
      <c r="E84" s="96"/>
      <c r="F84" s="96"/>
      <c r="G84" s="96"/>
      <c r="H84" s="96"/>
      <c r="I84" s="93"/>
      <c r="J84" s="94"/>
      <c r="K84" s="313">
        <v>0.05</v>
      </c>
      <c r="L84" s="855">
        <f>N78*K84</f>
        <v>144.96634627072697</v>
      </c>
      <c r="M84" s="856"/>
      <c r="N84" s="57"/>
    </row>
    <row r="85" spans="1:14" ht="15" thickBot="1">
      <c r="B85" s="97" t="s">
        <v>1058</v>
      </c>
      <c r="C85" s="98"/>
      <c r="D85" s="98"/>
      <c r="E85" s="98"/>
      <c r="F85" s="98"/>
      <c r="G85" s="98"/>
      <c r="H85" s="98"/>
      <c r="I85" s="99"/>
      <c r="J85" s="100"/>
      <c r="K85" s="314">
        <v>0.05</v>
      </c>
      <c r="L85" s="857">
        <f>N78*K85</f>
        <v>144.96634627072697</v>
      </c>
      <c r="M85" s="858"/>
      <c r="N85" s="57"/>
    </row>
    <row r="86" spans="1:14" ht="15" thickBot="1">
      <c r="B86" s="821" t="s">
        <v>1037</v>
      </c>
      <c r="C86" s="822"/>
      <c r="D86" s="822"/>
      <c r="E86" s="822"/>
      <c r="F86" s="822"/>
      <c r="G86" s="822"/>
      <c r="H86" s="822"/>
      <c r="I86" s="822"/>
      <c r="J86" s="822"/>
      <c r="K86" s="822"/>
      <c r="L86" s="822"/>
      <c r="M86" s="823"/>
      <c r="N86" s="58">
        <f>L83+L84+L85</f>
        <v>869.79807762436178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3769.125003038901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157828.84730510315</v>
      </c>
      <c r="L36" s="279"/>
      <c r="M36" s="280">
        <v>600</v>
      </c>
      <c r="N36" s="281">
        <f>K36/M36</f>
        <v>263.04807884183856</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3787.5</v>
      </c>
      <c r="L37" s="279"/>
      <c r="M37" s="280">
        <v>600</v>
      </c>
      <c r="N37" s="281">
        <f>K37/M37</f>
        <v>6.3125</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0.63834006507624996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269.99891890691481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55589</v>
      </c>
      <c r="N48" s="281">
        <f>K48*M48</f>
        <v>264.04775000000001</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1184</v>
      </c>
      <c r="N49" s="281">
        <f>K49*M49</f>
        <v>1265.3999999999999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1529.4477499999998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25">
        <f>VLOOKUP(A58,TRANSPORTE!A5:D117,4,FALSE)</f>
        <v>1343</v>
      </c>
      <c r="M58" s="826"/>
      <c r="N58" s="296">
        <f>K58*L58</f>
        <v>6.3792499999999999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6.3792499999999999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1869.6599254145394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373.93198508290789</v>
      </c>
      <c r="M83" s="856"/>
      <c r="N83" s="57"/>
    </row>
    <row r="84" spans="1:14">
      <c r="B84" s="95" t="s">
        <v>1057</v>
      </c>
      <c r="C84" s="96"/>
      <c r="D84" s="96"/>
      <c r="E84" s="96"/>
      <c r="F84" s="96"/>
      <c r="G84" s="96"/>
      <c r="H84" s="96"/>
      <c r="I84" s="93"/>
      <c r="J84" s="94"/>
      <c r="K84" s="313">
        <v>0.05</v>
      </c>
      <c r="L84" s="855">
        <f>N78*K84</f>
        <v>93.482996270726971</v>
      </c>
      <c r="M84" s="856"/>
      <c r="N84" s="57"/>
    </row>
    <row r="85" spans="1:14" ht="15" thickBot="1">
      <c r="B85" s="97" t="s">
        <v>1058</v>
      </c>
      <c r="C85" s="98"/>
      <c r="D85" s="98"/>
      <c r="E85" s="98"/>
      <c r="F85" s="98"/>
      <c r="G85" s="98"/>
      <c r="H85" s="98"/>
      <c r="I85" s="99"/>
      <c r="J85" s="100"/>
      <c r="K85" s="314">
        <v>0.05</v>
      </c>
      <c r="L85" s="857">
        <f>N78*K85</f>
        <v>93.482996270726971</v>
      </c>
      <c r="M85" s="858"/>
      <c r="N85" s="57"/>
    </row>
    <row r="86" spans="1:14" ht="15" thickBot="1">
      <c r="B86" s="821" t="s">
        <v>1037</v>
      </c>
      <c r="C86" s="822"/>
      <c r="D86" s="822"/>
      <c r="E86" s="822"/>
      <c r="F86" s="822"/>
      <c r="G86" s="822"/>
      <c r="H86" s="822"/>
      <c r="I86" s="822"/>
      <c r="J86" s="822"/>
      <c r="K86" s="822"/>
      <c r="L86" s="822"/>
      <c r="M86" s="823"/>
      <c r="N86" s="58">
        <f>L83+L84+L85</f>
        <v>560.89797762436183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2430.5579030389013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157828.84730510315</v>
      </c>
      <c r="L36" s="279"/>
      <c r="M36" s="280">
        <v>600</v>
      </c>
      <c r="N36" s="281">
        <f>K36/M36</f>
        <v>263.04807884183856</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3787.5</v>
      </c>
      <c r="L37" s="279"/>
      <c r="M37" s="280">
        <v>600</v>
      </c>
      <c r="N37" s="281">
        <f>K37/M37</f>
        <v>6.3125</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0.63834006507624996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269.99891890691481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55589</v>
      </c>
      <c r="N48" s="281">
        <f>K48*M48</f>
        <v>694.86250000000007</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2677</v>
      </c>
      <c r="N49" s="281">
        <f>K49*M49</f>
        <v>3915.1125000000002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4609.9750000000004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25">
        <f>VLOOKUP(A58,TRANSPORTE!A5:D117,4,FALSE)</f>
        <v>1343</v>
      </c>
      <c r="M58" s="826"/>
      <c r="N58" s="296">
        <f>K58*L58</f>
        <v>16.787500000000001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16.787500000000001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7" t="s">
        <v>1037</v>
      </c>
      <c r="C76" s="828"/>
      <c r="D76" s="828"/>
      <c r="E76" s="828"/>
      <c r="F76" s="828"/>
      <c r="G76" s="828"/>
      <c r="H76" s="828"/>
      <c r="I76" s="828"/>
      <c r="J76" s="828"/>
      <c r="K76" s="828"/>
      <c r="L76" s="828"/>
      <c r="M76" s="829"/>
      <c r="N76" s="469">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4960.5954254145408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992.11908508290821</v>
      </c>
      <c r="M83" s="856"/>
      <c r="N83" s="57"/>
    </row>
    <row r="84" spans="1:14">
      <c r="B84" s="95" t="s">
        <v>1057</v>
      </c>
      <c r="C84" s="96"/>
      <c r="D84" s="96"/>
      <c r="E84" s="96"/>
      <c r="F84" s="96"/>
      <c r="G84" s="96"/>
      <c r="H84" s="96"/>
      <c r="I84" s="93"/>
      <c r="J84" s="94"/>
      <c r="K84" s="313">
        <v>0.05</v>
      </c>
      <c r="L84" s="855">
        <f>N78*K84</f>
        <v>248.02977127072705</v>
      </c>
      <c r="M84" s="856"/>
      <c r="N84" s="57"/>
    </row>
    <row r="85" spans="1:14" ht="15" thickBot="1">
      <c r="B85" s="97" t="s">
        <v>1058</v>
      </c>
      <c r="C85" s="98"/>
      <c r="D85" s="98"/>
      <c r="E85" s="98"/>
      <c r="F85" s="98"/>
      <c r="G85" s="98"/>
      <c r="H85" s="98"/>
      <c r="I85" s="99"/>
      <c r="J85" s="100"/>
      <c r="K85" s="314">
        <v>0.05</v>
      </c>
      <c r="L85" s="857">
        <f>N78*K85</f>
        <v>248.02977127072705</v>
      </c>
      <c r="M85" s="858"/>
      <c r="N85" s="57"/>
    </row>
    <row r="86" spans="1:14" ht="15" thickBot="1">
      <c r="B86" s="821" t="s">
        <v>1037</v>
      </c>
      <c r="C86" s="822"/>
      <c r="D86" s="822"/>
      <c r="E86" s="822"/>
      <c r="F86" s="822"/>
      <c r="G86" s="822"/>
      <c r="H86" s="822"/>
      <c r="I86" s="822"/>
      <c r="J86" s="822"/>
      <c r="K86" s="822"/>
      <c r="L86" s="822"/>
      <c r="M86" s="823"/>
      <c r="N86" s="58">
        <f>L83+L84+L85</f>
        <v>1488.1786276243622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6448.7740530389028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157828.84730510315</v>
      </c>
      <c r="L36" s="279"/>
      <c r="M36" s="280">
        <v>600</v>
      </c>
      <c r="N36" s="281">
        <f>K36/M36</f>
        <v>263.04807884183856</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3787.5</v>
      </c>
      <c r="L37" s="279"/>
      <c r="M37" s="280">
        <v>600</v>
      </c>
      <c r="N37" s="281">
        <f>K37/M37</f>
        <v>6.3125</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0.63834006507624996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269.99891890691481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54815</v>
      </c>
      <c r="N48" s="281">
        <f>K48*M48</f>
        <v>520.74249999999995</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2677</v>
      </c>
      <c r="N49" s="281">
        <f>K49*M49</f>
        <v>3776.5777499999999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4297.3202499999998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25">
        <f>VLOOKUP(A58,TRANSPORTE!A5:D117,4,FALSE)</f>
        <v>1343</v>
      </c>
      <c r="M58" s="826"/>
      <c r="N58" s="296">
        <f>K58*L58</f>
        <v>12.7585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12.7585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4643.9116754145398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928.78233508290805</v>
      </c>
      <c r="M83" s="856"/>
      <c r="N83" s="57"/>
    </row>
    <row r="84" spans="1:14">
      <c r="B84" s="95" t="s">
        <v>1057</v>
      </c>
      <c r="C84" s="96"/>
      <c r="D84" s="96"/>
      <c r="E84" s="96"/>
      <c r="F84" s="96"/>
      <c r="G84" s="96"/>
      <c r="H84" s="96"/>
      <c r="I84" s="93"/>
      <c r="J84" s="94"/>
      <c r="K84" s="313">
        <v>0.05</v>
      </c>
      <c r="L84" s="855">
        <f>N78*K84</f>
        <v>232.19558377072701</v>
      </c>
      <c r="M84" s="856"/>
      <c r="N84" s="57"/>
    </row>
    <row r="85" spans="1:14" ht="15" thickBot="1">
      <c r="B85" s="97" t="s">
        <v>1058</v>
      </c>
      <c r="C85" s="98"/>
      <c r="D85" s="98"/>
      <c r="E85" s="98"/>
      <c r="F85" s="98"/>
      <c r="G85" s="98"/>
      <c r="H85" s="98"/>
      <c r="I85" s="99"/>
      <c r="J85" s="100"/>
      <c r="K85" s="314">
        <v>0.05</v>
      </c>
      <c r="L85" s="857">
        <f>N78*K85</f>
        <v>232.19558377072701</v>
      </c>
      <c r="M85" s="858"/>
      <c r="N85" s="57"/>
    </row>
    <row r="86" spans="1:14" ht="15" thickBot="1">
      <c r="B86" s="821" t="s">
        <v>1037</v>
      </c>
      <c r="C86" s="822"/>
      <c r="D86" s="822"/>
      <c r="E86" s="822"/>
      <c r="F86" s="822"/>
      <c r="G86" s="822"/>
      <c r="H86" s="822"/>
      <c r="I86" s="822"/>
      <c r="J86" s="822"/>
      <c r="K86" s="822"/>
      <c r="L86" s="822"/>
      <c r="M86" s="823"/>
      <c r="N86" s="58">
        <f>L83+L84+L85</f>
        <v>1393.1735026243618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6037.0851780389021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157828.84730510315</v>
      </c>
      <c r="L36" s="279"/>
      <c r="M36" s="280">
        <v>600</v>
      </c>
      <c r="N36" s="281">
        <f>K36/M36</f>
        <v>263.04807884183856</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3787.5</v>
      </c>
      <c r="L37" s="279"/>
      <c r="M37" s="280">
        <v>600</v>
      </c>
      <c r="N37" s="281">
        <f>K37/M37</f>
        <v>6.3125</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0.63834006507624996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269.99891890691481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55589</v>
      </c>
      <c r="N48" s="281">
        <f>K48*M48</f>
        <v>528.09550000000002</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2677</v>
      </c>
      <c r="N49" s="281">
        <f>K49*M49</f>
        <v>4577.67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5105.7655000000004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825">
        <f>VLOOKUP(A58,TRANSPORTE!A5:D117,4,FALSE)</f>
        <v>1343</v>
      </c>
      <c r="M58" s="826"/>
      <c r="N58" s="296">
        <f>K58*L58</f>
        <v>12.7585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12.7585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5452.3569254145405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1090.4713850829082</v>
      </c>
      <c r="M83" s="856"/>
      <c r="N83" s="57"/>
    </row>
    <row r="84" spans="1:14">
      <c r="B84" s="95" t="s">
        <v>1057</v>
      </c>
      <c r="C84" s="96"/>
      <c r="D84" s="96"/>
      <c r="E84" s="96"/>
      <c r="F84" s="96"/>
      <c r="G84" s="96"/>
      <c r="H84" s="96"/>
      <c r="I84" s="93"/>
      <c r="J84" s="94"/>
      <c r="K84" s="313">
        <v>0.05</v>
      </c>
      <c r="L84" s="855">
        <f>N78*K84</f>
        <v>272.61784627072706</v>
      </c>
      <c r="M84" s="856"/>
      <c r="N84" s="57"/>
    </row>
    <row r="85" spans="1:14" ht="15" thickBot="1">
      <c r="B85" s="97" t="s">
        <v>1058</v>
      </c>
      <c r="C85" s="98"/>
      <c r="D85" s="98"/>
      <c r="E85" s="98"/>
      <c r="F85" s="98"/>
      <c r="G85" s="98"/>
      <c r="H85" s="98"/>
      <c r="I85" s="99"/>
      <c r="J85" s="100"/>
      <c r="K85" s="314">
        <v>0.05</v>
      </c>
      <c r="L85" s="857">
        <f>N78*K85</f>
        <v>272.61784627072706</v>
      </c>
      <c r="M85" s="858"/>
      <c r="N85" s="57"/>
    </row>
    <row r="86" spans="1:14" ht="15" thickBot="1">
      <c r="B86" s="821" t="s">
        <v>1037</v>
      </c>
      <c r="C86" s="822"/>
      <c r="D86" s="822"/>
      <c r="E86" s="822"/>
      <c r="F86" s="822"/>
      <c r="G86" s="822"/>
      <c r="H86" s="822"/>
      <c r="I86" s="822"/>
      <c r="J86" s="822"/>
      <c r="K86" s="822"/>
      <c r="L86" s="822"/>
      <c r="M86" s="823"/>
      <c r="N86" s="58">
        <f>L83+L84+L85</f>
        <v>1635.7070776243625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7088.0640030389031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157828.84730510315</v>
      </c>
      <c r="L36" s="279"/>
      <c r="M36" s="280">
        <v>600</v>
      </c>
      <c r="N36" s="281">
        <f>K36/M36</f>
        <v>263.04807884183856</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3787.5</v>
      </c>
      <c r="L37" s="279"/>
      <c r="M37" s="280">
        <v>600</v>
      </c>
      <c r="N37" s="281">
        <f>K37/M37</f>
        <v>6.3125</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0.63834006507624996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269.99891890691481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55589</v>
      </c>
      <c r="N48" s="281">
        <f>K48*M48</f>
        <v>264.04775000000001</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2677</v>
      </c>
      <c r="N49" s="281">
        <f>K49*M49</f>
        <v>2861.0437499999998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3125.0915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25">
        <f>VLOOKUP(A58,TRANSPORTE!A5:D117,4,FALSE)</f>
        <v>1343</v>
      </c>
      <c r="M58" s="826"/>
      <c r="N58" s="296">
        <f>K58*L58</f>
        <v>6.3792499999999999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6.3792499999999999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3465.3036754145396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693.06073508290797</v>
      </c>
      <c r="M83" s="856"/>
      <c r="N83" s="57"/>
    </row>
    <row r="84" spans="1:14">
      <c r="B84" s="95" t="s">
        <v>1057</v>
      </c>
      <c r="C84" s="96"/>
      <c r="D84" s="96"/>
      <c r="E84" s="96"/>
      <c r="F84" s="96"/>
      <c r="G84" s="96"/>
      <c r="H84" s="96"/>
      <c r="I84" s="93"/>
      <c r="J84" s="94"/>
      <c r="K84" s="313">
        <v>0.05</v>
      </c>
      <c r="L84" s="855">
        <f>N78*K84</f>
        <v>173.26518377072699</v>
      </c>
      <c r="M84" s="856"/>
      <c r="N84" s="57"/>
    </row>
    <row r="85" spans="1:14" ht="15" thickBot="1">
      <c r="B85" s="97" t="s">
        <v>1058</v>
      </c>
      <c r="C85" s="98"/>
      <c r="D85" s="98"/>
      <c r="E85" s="98"/>
      <c r="F85" s="98"/>
      <c r="G85" s="98"/>
      <c r="H85" s="98"/>
      <c r="I85" s="99"/>
      <c r="J85" s="100"/>
      <c r="K85" s="314">
        <v>0.05</v>
      </c>
      <c r="L85" s="857">
        <f>N78*K85</f>
        <v>173.26518377072699</v>
      </c>
      <c r="M85" s="858"/>
      <c r="N85" s="57"/>
    </row>
    <row r="86" spans="1:14" ht="15" thickBot="1">
      <c r="B86" s="821" t="s">
        <v>1037</v>
      </c>
      <c r="C86" s="822"/>
      <c r="D86" s="822"/>
      <c r="E86" s="822"/>
      <c r="F86" s="822"/>
      <c r="G86" s="822"/>
      <c r="H86" s="822"/>
      <c r="I86" s="822"/>
      <c r="J86" s="822"/>
      <c r="K86" s="822"/>
      <c r="L86" s="822"/>
      <c r="M86" s="823"/>
      <c r="N86" s="58">
        <f>L83+L84+L85</f>
        <v>1039.5911026243618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4504.8947780389017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290</v>
      </c>
      <c r="B37" s="834" t="str">
        <f>VLOOKUP(A37,EQUIPOS!A7:D154,3,FALSE)</f>
        <v>Planta trituradora</v>
      </c>
      <c r="C37" s="835"/>
      <c r="D37" s="835"/>
      <c r="E37" s="835"/>
      <c r="F37" s="835"/>
      <c r="G37" s="835"/>
      <c r="H37" s="836"/>
      <c r="I37" s="276"/>
      <c r="J37" s="277"/>
      <c r="K37" s="278">
        <f>VLOOKUP(A37,EQUIPOS!A7:D164,4,FALSE)</f>
        <v>502065.55289344187</v>
      </c>
      <c r="L37" s="279"/>
      <c r="M37" s="280">
        <v>30</v>
      </c>
      <c r="N37" s="281">
        <f t="shared" ref="N37:N43" si="0">K37/M37</f>
        <v>16735.518429781394</v>
      </c>
    </row>
    <row r="38" spans="1:14">
      <c r="A38" t="s">
        <v>168</v>
      </c>
      <c r="B38" s="834" t="str">
        <f>VLOOKUP(A38,EQUIPOS!A8:D154,3,FALSE)</f>
        <v>Compactador tipo  POTENCIA: 105 HP, PESO: 6 ton</v>
      </c>
      <c r="C38" s="835"/>
      <c r="D38" s="835"/>
      <c r="E38" s="835"/>
      <c r="F38" s="835"/>
      <c r="G38" s="835"/>
      <c r="H38" s="836"/>
      <c r="I38" s="276"/>
      <c r="J38" s="277"/>
      <c r="K38" s="278">
        <f>VLOOKUP(A38,EQUIPOS!A8:D165,4,FALSE)</f>
        <v>111164.97939387149</v>
      </c>
      <c r="L38" s="279"/>
      <c r="M38" s="280">
        <v>9</v>
      </c>
      <c r="N38" s="281">
        <f t="shared" si="0"/>
        <v>12351.664377096831</v>
      </c>
    </row>
    <row r="39" spans="1:14">
      <c r="A39" t="s">
        <v>173</v>
      </c>
      <c r="B39" s="834" t="str">
        <f>VLOOKUP(A39,EQUIPOS!A9:D154,3,FALSE)</f>
        <v>Compactador neumático de Potencia 70 HP, peso de 13 ton</v>
      </c>
      <c r="C39" s="835"/>
      <c r="D39" s="835"/>
      <c r="E39" s="835"/>
      <c r="F39" s="835"/>
      <c r="G39" s="835"/>
      <c r="H39" s="836"/>
      <c r="I39" s="276"/>
      <c r="J39" s="277"/>
      <c r="K39" s="278">
        <f>VLOOKUP(A39,EQUIPOS!A9:D166,4,FALSE)</f>
        <v>136617</v>
      </c>
      <c r="L39" s="279"/>
      <c r="M39" s="280">
        <v>9</v>
      </c>
      <c r="N39" s="281">
        <f t="shared" si="0"/>
        <v>15179.666666666666</v>
      </c>
    </row>
    <row r="40" spans="1:14">
      <c r="A40" t="s">
        <v>286</v>
      </c>
      <c r="B40" s="834" t="str">
        <f>VLOOKUP(A40,EQUIPOS!A10:D154,3,FALSE)</f>
        <v>Planta de asfalto en frio</v>
      </c>
      <c r="C40" s="835"/>
      <c r="D40" s="835"/>
      <c r="E40" s="835"/>
      <c r="F40" s="835"/>
      <c r="G40" s="835"/>
      <c r="H40" s="836"/>
      <c r="I40" s="276"/>
      <c r="J40" s="277"/>
      <c r="K40" s="278">
        <f>VLOOKUP(A40,EQUIPOS!A10:D167,4,FALSE)</f>
        <v>268631.16510314873</v>
      </c>
      <c r="L40" s="279"/>
      <c r="M40" s="280">
        <v>9</v>
      </c>
      <c r="N40" s="281">
        <f t="shared" si="0"/>
        <v>29847.907233683192</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9</v>
      </c>
      <c r="N42" s="281">
        <f t="shared" si="0"/>
        <v>26640.723007198292</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9</v>
      </c>
      <c r="N43" s="281">
        <f t="shared" si="0"/>
        <v>9027.7777777777774</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N77*M46</f>
        <v>922.04676066569448</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122649.9082138784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25321</v>
      </c>
      <c r="N53" s="281">
        <f>K53*M53</f>
        <v>35449.399999999994</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58</v>
      </c>
      <c r="N54" s="281">
        <f>K54*M54</f>
        <v>1450</v>
      </c>
    </row>
    <row r="55" spans="1:14" ht="15" thickBot="1">
      <c r="B55" s="49"/>
      <c r="C55" s="290"/>
      <c r="D55" s="290"/>
      <c r="E55" s="290"/>
      <c r="F55" s="290"/>
      <c r="G55" s="290"/>
      <c r="H55" s="290"/>
      <c r="I55" s="277"/>
      <c r="J55" s="233"/>
      <c r="K55" s="291"/>
      <c r="L55" s="276"/>
      <c r="M55" s="292"/>
      <c r="N55" s="293"/>
    </row>
    <row r="56" spans="1:14" ht="15" thickBot="1">
      <c r="B56" s="821" t="s">
        <v>1037</v>
      </c>
      <c r="C56" s="822"/>
      <c r="D56" s="822"/>
      <c r="E56" s="822"/>
      <c r="F56" s="822"/>
      <c r="G56" s="822"/>
      <c r="H56" s="822"/>
      <c r="I56" s="822"/>
      <c r="J56" s="822"/>
      <c r="K56" s="822"/>
      <c r="L56" s="822"/>
      <c r="M56" s="823"/>
      <c r="N56" s="403">
        <f>SUM(N53:N55)</f>
        <v>36899.399999999994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825">
        <f>VLOOKUP(A61,TRANSPORTE!A5:D117,4,FALSE)</f>
        <v>1343</v>
      </c>
      <c r="M61" s="826"/>
      <c r="N61" s="296">
        <f>K61*L61</f>
        <v>1678.75</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825">
        <f>VLOOKUP(A62,TRANSPORTE!A6:D117,4,FALSE)</f>
        <v>1343</v>
      </c>
      <c r="M62" s="826"/>
      <c r="N62" s="296">
        <f>K62*L62</f>
        <v>1880.1999999999998</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f>N61+N62+N63+N64+N65</f>
        <v>3558.95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850"/>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SUM(N72:N76)</f>
        <v>9220.4676066569446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N48+N56+N67+N77</f>
        <v>172328.72582053536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34465.745164107073</v>
      </c>
      <c r="M84" s="856"/>
      <c r="N84" s="57"/>
    </row>
    <row r="85" spans="1:14">
      <c r="B85" s="95" t="s">
        <v>1057</v>
      </c>
      <c r="C85" s="96"/>
      <c r="D85" s="96"/>
      <c r="E85" s="96"/>
      <c r="F85" s="96"/>
      <c r="G85" s="96"/>
      <c r="H85" s="96"/>
      <c r="I85" s="93"/>
      <c r="J85" s="94"/>
      <c r="K85" s="313">
        <v>0.05</v>
      </c>
      <c r="L85" s="855">
        <f>N79*K85</f>
        <v>8616.4362910267682</v>
      </c>
      <c r="M85" s="856"/>
      <c r="N85" s="57"/>
    </row>
    <row r="86" spans="1:14" ht="15" thickBot="1">
      <c r="B86" s="97" t="s">
        <v>1058</v>
      </c>
      <c r="C86" s="98"/>
      <c r="D86" s="98"/>
      <c r="E86" s="98"/>
      <c r="F86" s="98"/>
      <c r="G86" s="98"/>
      <c r="H86" s="98"/>
      <c r="I86" s="99"/>
      <c r="J86" s="100"/>
      <c r="K86" s="314">
        <v>0.05</v>
      </c>
      <c r="L86" s="857">
        <f>N79*K86</f>
        <v>8616.4362910267682</v>
      </c>
      <c r="M86" s="858"/>
      <c r="N86" s="57"/>
    </row>
    <row r="87" spans="1:14" ht="15" thickBot="1">
      <c r="B87" s="821" t="s">
        <v>1037</v>
      </c>
      <c r="C87" s="822"/>
      <c r="D87" s="822"/>
      <c r="E87" s="822"/>
      <c r="F87" s="822"/>
      <c r="G87" s="822"/>
      <c r="H87" s="822"/>
      <c r="I87" s="822"/>
      <c r="J87" s="822"/>
      <c r="K87" s="822"/>
      <c r="L87" s="822"/>
      <c r="M87" s="823"/>
      <c r="N87" s="58">
        <f>L84+L85+L86</f>
        <v>51698.617746160606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224027.34356669596</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9" t="s">
        <v>2324</v>
      </c>
      <c r="C106" s="860"/>
      <c r="D106" s="860"/>
      <c r="E106" s="860"/>
      <c r="F106" s="860"/>
      <c r="G106" s="860"/>
      <c r="H106" s="860"/>
      <c r="I106" s="860"/>
      <c r="J106" s="860"/>
      <c r="K106" s="860"/>
      <c r="L106" s="860"/>
      <c r="M106" s="860"/>
      <c r="N106" s="861"/>
    </row>
    <row r="107" spans="2:14" ht="15" customHeight="1">
      <c r="B107" s="859"/>
      <c r="C107" s="860"/>
      <c r="D107" s="860"/>
      <c r="E107" s="860"/>
      <c r="F107" s="860"/>
      <c r="G107" s="860"/>
      <c r="H107" s="860"/>
      <c r="I107" s="860"/>
      <c r="J107" s="860"/>
      <c r="K107" s="860"/>
      <c r="L107" s="860"/>
      <c r="M107" s="860"/>
      <c r="N107" s="861"/>
    </row>
    <row r="108" spans="2:14" ht="30" customHeight="1">
      <c r="B108" s="862" t="s">
        <v>2325</v>
      </c>
      <c r="C108" s="863"/>
      <c r="D108" s="863"/>
      <c r="E108" s="863"/>
      <c r="F108" s="863"/>
      <c r="G108" s="863"/>
      <c r="H108" s="863"/>
      <c r="I108" s="863"/>
      <c r="J108" s="863"/>
      <c r="K108" s="863"/>
      <c r="L108" s="863"/>
      <c r="M108" s="863"/>
      <c r="N108" s="864"/>
    </row>
    <row r="109" spans="2:14">
      <c r="B109" s="862"/>
      <c r="C109" s="863"/>
      <c r="D109" s="863"/>
      <c r="E109" s="863"/>
      <c r="F109" s="863"/>
      <c r="G109" s="863"/>
      <c r="H109" s="863"/>
      <c r="I109" s="863"/>
      <c r="J109" s="863"/>
      <c r="K109" s="863"/>
      <c r="L109" s="863"/>
      <c r="M109" s="863"/>
      <c r="N109" s="864"/>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8"/>
      <c r="K119" s="798"/>
      <c r="L119" s="798"/>
      <c r="M119" s="798"/>
      <c r="N119" s="799"/>
    </row>
    <row r="120" spans="2:14" ht="15" thickBot="1">
      <c r="B120" s="270" t="s">
        <v>2327</v>
      </c>
      <c r="C120" s="402"/>
      <c r="D120" s="402"/>
      <c r="E120" s="63"/>
      <c r="F120" s="63"/>
      <c r="G120" s="63"/>
      <c r="H120" s="63"/>
      <c r="I120" s="63"/>
      <c r="J120" s="800"/>
      <c r="K120" s="800"/>
      <c r="L120" s="800"/>
      <c r="M120" s="800"/>
      <c r="N120" s="801"/>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168</v>
      </c>
      <c r="B37" s="834" t="str">
        <f>VLOOKUP(A37,EQUIPOS!A7:D154,3,FALSE)</f>
        <v>Compactador tipo  POTENCIA: 105 HP, PESO: 6 ton</v>
      </c>
      <c r="C37" s="835"/>
      <c r="D37" s="835"/>
      <c r="E37" s="835"/>
      <c r="F37" s="835"/>
      <c r="G37" s="835"/>
      <c r="H37" s="836"/>
      <c r="I37" s="276"/>
      <c r="J37" s="277"/>
      <c r="K37" s="278">
        <f>VLOOKUP(A37,EQUIPOS!A7:D164,4,FALSE)</f>
        <v>111164.97939387149</v>
      </c>
      <c r="L37" s="279"/>
      <c r="M37" s="280">
        <v>9</v>
      </c>
      <c r="N37" s="281">
        <f t="shared" ref="N37:N43" si="0">K37/M37</f>
        <v>12351.664377096831</v>
      </c>
    </row>
    <row r="38" spans="1:14">
      <c r="A38" t="s">
        <v>173</v>
      </c>
      <c r="B38" s="834" t="str">
        <f>VLOOKUP(A38,EQUIPOS!A8:D154,3,FALSE)</f>
        <v>Compactador neumático de Potencia 70 HP, peso de 13 ton</v>
      </c>
      <c r="C38" s="835"/>
      <c r="D38" s="835"/>
      <c r="E38" s="835"/>
      <c r="F38" s="835"/>
      <c r="G38" s="835"/>
      <c r="H38" s="836"/>
      <c r="I38" s="276"/>
      <c r="J38" s="277"/>
      <c r="K38" s="278">
        <f>VLOOKUP(A38,EQUIPOS!A8:D165,4,FALSE)</f>
        <v>136617</v>
      </c>
      <c r="L38" s="279"/>
      <c r="M38" s="280">
        <v>9</v>
      </c>
      <c r="N38" s="281">
        <f t="shared" si="0"/>
        <v>15179.666666666666</v>
      </c>
    </row>
    <row r="39" spans="1:14">
      <c r="A39" t="s">
        <v>286</v>
      </c>
      <c r="B39" s="834" t="str">
        <f>VLOOKUP(A39,EQUIPOS!A9:D154,3,FALSE)</f>
        <v>Planta de asfalto en frio</v>
      </c>
      <c r="C39" s="835"/>
      <c r="D39" s="835"/>
      <c r="E39" s="835"/>
      <c r="F39" s="835"/>
      <c r="G39" s="835"/>
      <c r="H39" s="836"/>
      <c r="I39" s="276"/>
      <c r="J39" s="277"/>
      <c r="K39" s="278">
        <f>VLOOKUP(A39,EQUIPOS!A9:D166,4,FALSE)</f>
        <v>268631.16510314873</v>
      </c>
      <c r="L39" s="279"/>
      <c r="M39" s="280">
        <v>9</v>
      </c>
      <c r="N39" s="281">
        <f t="shared" si="0"/>
        <v>29847.907233683192</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9</v>
      </c>
      <c r="N42" s="281">
        <f t="shared" si="0"/>
        <v>26640.723007198292</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9</v>
      </c>
      <c r="N43" s="281">
        <f t="shared" si="0"/>
        <v>9027.7777777777774</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922.04676066569448</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122649.90821387841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25321</v>
      </c>
      <c r="N54" s="281">
        <f>K54*M54</f>
        <v>35449.399999999994</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58</v>
      </c>
      <c r="N55" s="281">
        <f>K55*M55</f>
        <v>1450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36899.399999999994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1343</v>
      </c>
      <c r="M64" s="826"/>
      <c r="N64" s="296">
        <f>K64*L64</f>
        <v>1880.1999999999998</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825">
        <f>VLOOKUP(A65,TRANSPORTE!A6:D117,4,FALSE)</f>
        <v>1343</v>
      </c>
      <c r="M65" s="826"/>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3558.95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9220.4676066569446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172328.72582053539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34465.74516410708</v>
      </c>
      <c r="M88" s="856"/>
      <c r="N88" s="57"/>
    </row>
    <row r="89" spans="1:14">
      <c r="B89" s="95" t="s">
        <v>1057</v>
      </c>
      <c r="C89" s="96"/>
      <c r="D89" s="96"/>
      <c r="E89" s="96"/>
      <c r="F89" s="96"/>
      <c r="G89" s="96"/>
      <c r="H89" s="96"/>
      <c r="I89" s="93"/>
      <c r="J89" s="94"/>
      <c r="K89" s="313">
        <v>0.05</v>
      </c>
      <c r="L89" s="855">
        <f>N83*K89</f>
        <v>8616.43629102677</v>
      </c>
      <c r="M89" s="856"/>
      <c r="N89" s="57"/>
    </row>
    <row r="90" spans="1:14" ht="15" thickBot="1">
      <c r="B90" s="97" t="s">
        <v>1058</v>
      </c>
      <c r="C90" s="98"/>
      <c r="D90" s="98"/>
      <c r="E90" s="98"/>
      <c r="F90" s="98"/>
      <c r="G90" s="98"/>
      <c r="H90" s="98"/>
      <c r="I90" s="99"/>
      <c r="J90" s="100"/>
      <c r="K90" s="314">
        <v>0.05</v>
      </c>
      <c r="L90" s="857">
        <f>N83*K90</f>
        <v>8616.43629102677</v>
      </c>
      <c r="M90" s="858"/>
      <c r="N90" s="57"/>
    </row>
    <row r="91" spans="1:14" ht="15" thickBot="1">
      <c r="B91" s="821" t="s">
        <v>1037</v>
      </c>
      <c r="C91" s="822"/>
      <c r="D91" s="822"/>
      <c r="E91" s="822"/>
      <c r="F91" s="822"/>
      <c r="G91" s="822"/>
      <c r="H91" s="822"/>
      <c r="I91" s="822"/>
      <c r="J91" s="822"/>
      <c r="K91" s="822"/>
      <c r="L91" s="822"/>
      <c r="M91" s="823"/>
      <c r="N91" s="58">
        <f>L88+L89+L90</f>
        <v>51698.617746160613</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224027.34356669598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168</v>
      </c>
      <c r="B37" s="834" t="str">
        <f>VLOOKUP(A37,EQUIPOS!A7:D154,3,FALSE)</f>
        <v>Compactador tipo  POTENCIA: 105 HP, PESO: 6 ton</v>
      </c>
      <c r="C37" s="835"/>
      <c r="D37" s="835"/>
      <c r="E37" s="835"/>
      <c r="F37" s="835"/>
      <c r="G37" s="835"/>
      <c r="H37" s="836"/>
      <c r="I37" s="276"/>
      <c r="J37" s="277"/>
      <c r="K37" s="278">
        <f>VLOOKUP(A37,EQUIPOS!A7:D164,4,FALSE)</f>
        <v>111164.97939387149</v>
      </c>
      <c r="L37" s="279"/>
      <c r="M37" s="280">
        <v>9</v>
      </c>
      <c r="N37" s="281">
        <f t="shared" ref="N37:N43" si="0">K37/M37</f>
        <v>12351.664377096831</v>
      </c>
    </row>
    <row r="38" spans="1:14">
      <c r="A38" t="s">
        <v>173</v>
      </c>
      <c r="B38" s="834" t="str">
        <f>VLOOKUP(A38,EQUIPOS!A8:D154,3,FALSE)</f>
        <v>Compactador neumático de Potencia 70 HP, peso de 13 ton</v>
      </c>
      <c r="C38" s="835"/>
      <c r="D38" s="835"/>
      <c r="E38" s="835"/>
      <c r="F38" s="835"/>
      <c r="G38" s="835"/>
      <c r="H38" s="836"/>
      <c r="I38" s="276"/>
      <c r="J38" s="277"/>
      <c r="K38" s="278">
        <f>VLOOKUP(A38,EQUIPOS!A8:D165,4,FALSE)</f>
        <v>136617</v>
      </c>
      <c r="L38" s="279"/>
      <c r="M38" s="280">
        <v>9</v>
      </c>
      <c r="N38" s="281">
        <f t="shared" si="0"/>
        <v>15179.666666666666</v>
      </c>
    </row>
    <row r="39" spans="1:14">
      <c r="A39" t="s">
        <v>286</v>
      </c>
      <c r="B39" s="834" t="str">
        <f>VLOOKUP(A39,EQUIPOS!A9:D154,3,FALSE)</f>
        <v>Planta de asfalto en frio</v>
      </c>
      <c r="C39" s="835"/>
      <c r="D39" s="835"/>
      <c r="E39" s="835"/>
      <c r="F39" s="835"/>
      <c r="G39" s="835"/>
      <c r="H39" s="836"/>
      <c r="I39" s="276"/>
      <c r="J39" s="277"/>
      <c r="K39" s="278">
        <f>VLOOKUP(A39,EQUIPOS!A9:D166,4,FALSE)</f>
        <v>268631.16510314873</v>
      </c>
      <c r="L39" s="279"/>
      <c r="M39" s="280">
        <v>9</v>
      </c>
      <c r="N39" s="281">
        <f t="shared" si="0"/>
        <v>29847.907233683192</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9</v>
      </c>
      <c r="N42" s="281">
        <f t="shared" si="0"/>
        <v>26640.723007198292</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9</v>
      </c>
      <c r="N43" s="281">
        <f t="shared" si="0"/>
        <v>9027.7777777777774</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922.04676066569448</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122649.90821387841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25321</v>
      </c>
      <c r="N54" s="281">
        <f>K54*M54</f>
        <v>35449.399999999994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58</v>
      </c>
      <c r="N55" s="281">
        <f>K55*M55</f>
        <v>1450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20">
        <f>SUM(N54:N58)</f>
        <v>36899.399999999994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825">
        <f>VLOOKUP(A64,TRANSPORTE!A5:D117,4,FALSE)</f>
        <v>1343</v>
      </c>
      <c r="M64" s="826"/>
      <c r="N64" s="296">
        <f>K64*L64</f>
        <v>1880.1999999999998</v>
      </c>
    </row>
    <row r="65" spans="1:15">
      <c r="A65" t="s">
        <v>1433</v>
      </c>
      <c r="B65" s="52" t="str">
        <f>VLOOKUP(A65,TRANSPORTE!A6:D117,3,FALSE)</f>
        <v>Transporte de Mezcla en Frio DMF-19</v>
      </c>
      <c r="C65" s="53"/>
      <c r="D65" s="53"/>
      <c r="E65" s="53"/>
      <c r="F65" s="53"/>
      <c r="G65" s="53"/>
      <c r="H65" s="320" t="s">
        <v>1552</v>
      </c>
      <c r="I65" s="288">
        <v>1.25</v>
      </c>
      <c r="J65" s="295">
        <v>1</v>
      </c>
      <c r="K65" s="288">
        <v>1.25</v>
      </c>
      <c r="L65" s="825">
        <f>VLOOKUP(A65,TRANSPORTE!A6:D117,4,FALSE)</f>
        <v>1343</v>
      </c>
      <c r="M65" s="826"/>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3558.95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9220.4676066569446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172328.72582053539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34465.74516410708</v>
      </c>
      <c r="M88" s="856"/>
      <c r="N88" s="57"/>
    </row>
    <row r="89" spans="1:14">
      <c r="B89" s="95" t="s">
        <v>1057</v>
      </c>
      <c r="C89" s="96"/>
      <c r="D89" s="96"/>
      <c r="E89" s="96"/>
      <c r="F89" s="96"/>
      <c r="G89" s="96"/>
      <c r="H89" s="96"/>
      <c r="I89" s="93"/>
      <c r="J89" s="94"/>
      <c r="K89" s="313">
        <v>0.05</v>
      </c>
      <c r="L89" s="855">
        <f>N83*K89</f>
        <v>8616.43629102677</v>
      </c>
      <c r="M89" s="856"/>
      <c r="N89" s="57"/>
    </row>
    <row r="90" spans="1:14" ht="15" thickBot="1">
      <c r="B90" s="97" t="s">
        <v>1058</v>
      </c>
      <c r="C90" s="98"/>
      <c r="D90" s="98"/>
      <c r="E90" s="98"/>
      <c r="F90" s="98"/>
      <c r="G90" s="98"/>
      <c r="H90" s="98"/>
      <c r="I90" s="99"/>
      <c r="J90" s="100"/>
      <c r="K90" s="314">
        <v>0.05</v>
      </c>
      <c r="L90" s="857">
        <f>N83*K90</f>
        <v>8616.43629102677</v>
      </c>
      <c r="M90" s="858"/>
      <c r="N90" s="57"/>
    </row>
    <row r="91" spans="1:14" ht="15" thickBot="1">
      <c r="B91" s="821" t="s">
        <v>1037</v>
      </c>
      <c r="C91" s="822"/>
      <c r="D91" s="822"/>
      <c r="E91" s="822"/>
      <c r="F91" s="822"/>
      <c r="G91" s="822"/>
      <c r="H91" s="822"/>
      <c r="I91" s="822"/>
      <c r="J91" s="822"/>
      <c r="K91" s="822"/>
      <c r="L91" s="822"/>
      <c r="M91" s="823"/>
      <c r="N91" s="58">
        <f>L88+L89+L90</f>
        <v>51698.617746160613</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58">
        <f>N83+N91</f>
        <v>224027.34356669598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168</v>
      </c>
      <c r="B37" s="834" t="str">
        <f>VLOOKUP(A37,EQUIPOS!A7:D154,3,FALSE)</f>
        <v>Compactador tipo  POTENCIA: 105 HP, PESO: 6 ton</v>
      </c>
      <c r="C37" s="835"/>
      <c r="D37" s="835"/>
      <c r="E37" s="835"/>
      <c r="F37" s="835"/>
      <c r="G37" s="835"/>
      <c r="H37" s="836"/>
      <c r="I37" s="276"/>
      <c r="J37" s="277"/>
      <c r="K37" s="278">
        <f>VLOOKUP(A37,EQUIPOS!A7:D164,4,FALSE)</f>
        <v>111164.97939387149</v>
      </c>
      <c r="L37" s="279"/>
      <c r="M37" s="280">
        <v>7</v>
      </c>
      <c r="N37" s="281">
        <f t="shared" ref="N37:N43" si="0">K37/M37</f>
        <v>15880.711341981641</v>
      </c>
    </row>
    <row r="38" spans="1:14">
      <c r="A38" t="s">
        <v>173</v>
      </c>
      <c r="B38" s="834" t="str">
        <f>VLOOKUP(A38,EQUIPOS!A8:D154,3,FALSE)</f>
        <v>Compactador neumático de Potencia 70 HP, peso de 13 ton</v>
      </c>
      <c r="C38" s="835"/>
      <c r="D38" s="835"/>
      <c r="E38" s="835"/>
      <c r="F38" s="835"/>
      <c r="G38" s="835"/>
      <c r="H38" s="836"/>
      <c r="I38" s="276"/>
      <c r="J38" s="277"/>
      <c r="K38" s="278">
        <f>VLOOKUP(A38,EQUIPOS!A8:D165,4,FALSE)</f>
        <v>136617</v>
      </c>
      <c r="L38" s="279"/>
      <c r="M38" s="280">
        <v>7</v>
      </c>
      <c r="N38" s="281">
        <f t="shared" si="0"/>
        <v>19516.714285714286</v>
      </c>
    </row>
    <row r="39" spans="1:14">
      <c r="A39" t="s">
        <v>286</v>
      </c>
      <c r="B39" s="834" t="str">
        <f>VLOOKUP(A39,EQUIPOS!A9:D154,3,FALSE)</f>
        <v>Planta de asfalto en frio</v>
      </c>
      <c r="C39" s="835"/>
      <c r="D39" s="835"/>
      <c r="E39" s="835"/>
      <c r="F39" s="835"/>
      <c r="G39" s="835"/>
      <c r="H39" s="836"/>
      <c r="I39" s="276"/>
      <c r="J39" s="277"/>
      <c r="K39" s="278">
        <f>VLOOKUP(A39,EQUIPOS!A9:D166,4,FALSE)</f>
        <v>268631.16510314873</v>
      </c>
      <c r="L39" s="279"/>
      <c r="M39" s="280">
        <v>9</v>
      </c>
      <c r="N39" s="281">
        <f t="shared" si="0"/>
        <v>29847.907233683192</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7</v>
      </c>
      <c r="N42" s="281">
        <f t="shared" si="0"/>
        <v>34252.358152112094</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9</v>
      </c>
      <c r="N43" s="281">
        <f t="shared" si="0"/>
        <v>9027.7777777777774</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1053.7677264750794</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138259.35890853402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25321</v>
      </c>
      <c r="N54" s="281">
        <f>K54*M54</f>
        <v>35449.399999999994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58</v>
      </c>
      <c r="N55" s="281">
        <f>K55*M55</f>
        <v>1450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36899.399999999994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1343</v>
      </c>
      <c r="M64" s="826"/>
      <c r="N64" s="296">
        <f>K64*L64</f>
        <v>1880.1999999999998</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1343</v>
      </c>
      <c r="N65" s="421">
        <f>K65*M65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3558.95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10537.677264750793</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189255.38617328482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37851.077234656965</v>
      </c>
      <c r="M88" s="856"/>
      <c r="N88" s="57"/>
    </row>
    <row r="89" spans="1:14">
      <c r="B89" s="95" t="s">
        <v>1057</v>
      </c>
      <c r="C89" s="96"/>
      <c r="D89" s="96"/>
      <c r="E89" s="96"/>
      <c r="F89" s="96"/>
      <c r="G89" s="96"/>
      <c r="H89" s="96"/>
      <c r="I89" s="93"/>
      <c r="J89" s="94"/>
      <c r="K89" s="313">
        <v>0.05</v>
      </c>
      <c r="L89" s="855">
        <f>N83*K89</f>
        <v>9462.7693086642412</v>
      </c>
      <c r="M89" s="856"/>
      <c r="N89" s="57"/>
    </row>
    <row r="90" spans="1:14" ht="15" thickBot="1">
      <c r="B90" s="97" t="s">
        <v>1058</v>
      </c>
      <c r="C90" s="98"/>
      <c r="D90" s="98"/>
      <c r="E90" s="98"/>
      <c r="F90" s="98"/>
      <c r="G90" s="98"/>
      <c r="H90" s="98"/>
      <c r="I90" s="99"/>
      <c r="J90" s="100"/>
      <c r="K90" s="314">
        <v>0.05</v>
      </c>
      <c r="L90" s="857">
        <f>N83*K90</f>
        <v>9462.7693086642412</v>
      </c>
      <c r="M90" s="858"/>
      <c r="N90" s="57"/>
    </row>
    <row r="91" spans="1:14" ht="15" thickBot="1">
      <c r="B91" s="821" t="s">
        <v>1037</v>
      </c>
      <c r="C91" s="822"/>
      <c r="D91" s="822"/>
      <c r="E91" s="822"/>
      <c r="F91" s="822"/>
      <c r="G91" s="822"/>
      <c r="H91" s="822"/>
      <c r="I91" s="822"/>
      <c r="J91" s="822"/>
      <c r="K91" s="822"/>
      <c r="L91" s="822"/>
      <c r="M91" s="823"/>
      <c r="N91" s="58">
        <f>L88+L89+L90</f>
        <v>56776.615851985443</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246032.00202527025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9</v>
      </c>
      <c r="N37" s="281">
        <f t="shared" ref="N37:N43" si="0">K37/M37</f>
        <v>15179.666666666666</v>
      </c>
    </row>
    <row r="38" spans="1:14">
      <c r="A38" t="s">
        <v>168</v>
      </c>
      <c r="B38" s="834" t="str">
        <f>VLOOKUP(A38,EQUIPOS!A8:D154,3,FALSE)</f>
        <v>Compactador tipo  POTENCIA: 105 HP, PESO: 6 ton</v>
      </c>
      <c r="C38" s="835"/>
      <c r="D38" s="835"/>
      <c r="E38" s="835"/>
      <c r="F38" s="835"/>
      <c r="G38" s="835"/>
      <c r="H38" s="836"/>
      <c r="I38" s="276"/>
      <c r="J38" s="277"/>
      <c r="K38" s="278">
        <f>VLOOKUP(A38,EQUIPOS!A8:D165,4,FALSE)</f>
        <v>111164.97939387149</v>
      </c>
      <c r="L38" s="279"/>
      <c r="M38" s="280">
        <v>9</v>
      </c>
      <c r="N38" s="281">
        <f t="shared" si="0"/>
        <v>12351.664377096831</v>
      </c>
    </row>
    <row r="39" spans="1:14">
      <c r="A39" t="s">
        <v>286</v>
      </c>
      <c r="B39" s="834" t="str">
        <f>VLOOKUP(A39,EQUIPOS!A9:D154,3,FALSE)</f>
        <v>Planta de asfalto en frio</v>
      </c>
      <c r="C39" s="835"/>
      <c r="D39" s="835"/>
      <c r="E39" s="835"/>
      <c r="F39" s="835"/>
      <c r="G39" s="835"/>
      <c r="H39" s="836"/>
      <c r="I39" s="276"/>
      <c r="J39" s="277"/>
      <c r="K39" s="278">
        <f>VLOOKUP(A39,EQUIPOS!A9:D166,4,FALSE)</f>
        <v>268631.16510314873</v>
      </c>
      <c r="L39" s="279"/>
      <c r="M39" s="280">
        <v>9</v>
      </c>
      <c r="N39" s="281">
        <f t="shared" si="0"/>
        <v>29847.907233683192</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9</v>
      </c>
      <c r="N42" s="281">
        <f t="shared" si="0"/>
        <v>26640.723007198292</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9</v>
      </c>
      <c r="N43" s="281">
        <f t="shared" si="0"/>
        <v>9027.7777777777774</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35"/>
      <c r="F46" s="835"/>
      <c r="G46" s="835"/>
      <c r="H46" s="836"/>
      <c r="I46" s="42"/>
      <c r="J46" s="43"/>
      <c r="K46" s="283"/>
      <c r="L46" s="285"/>
      <c r="M46" s="286"/>
      <c r="N46" s="287"/>
    </row>
    <row r="47" spans="1:14">
      <c r="B47" s="841" t="s">
        <v>1036</v>
      </c>
      <c r="C47" s="954"/>
      <c r="D47" s="954"/>
      <c r="E47" s="44"/>
      <c r="F47" s="45"/>
      <c r="G47" s="45"/>
      <c r="H47" s="46"/>
      <c r="I47" s="42"/>
      <c r="J47" s="43"/>
      <c r="K47" s="288"/>
      <c r="L47" s="285"/>
      <c r="M47" s="410">
        <v>0.1</v>
      </c>
      <c r="N47" s="353">
        <f>N81*M47</f>
        <v>922.04676066569448</v>
      </c>
    </row>
    <row r="48" spans="1:14" ht="15" thickBot="1">
      <c r="B48" s="955"/>
      <c r="C48" s="956"/>
      <c r="D48" s="956"/>
      <c r="E48" s="956"/>
      <c r="F48" s="956"/>
      <c r="G48" s="956"/>
      <c r="H48" s="957"/>
      <c r="I48" s="843"/>
      <c r="J48" s="844"/>
      <c r="K48" s="47"/>
      <c r="L48" s="845"/>
      <c r="M48" s="958"/>
      <c r="N48" s="111"/>
    </row>
    <row r="49" spans="1:14" ht="15" thickBot="1">
      <c r="B49" s="821" t="s">
        <v>1037</v>
      </c>
      <c r="C49" s="822"/>
      <c r="D49" s="822"/>
      <c r="E49" s="822"/>
      <c r="F49" s="822"/>
      <c r="G49" s="822"/>
      <c r="H49" s="822"/>
      <c r="I49" s="822"/>
      <c r="J49" s="822"/>
      <c r="K49" s="822"/>
      <c r="L49" s="822"/>
      <c r="M49" s="823"/>
      <c r="N49" s="403">
        <f>SUM(N36:N48)</f>
        <v>122649.90821387841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25321</v>
      </c>
      <c r="N54" s="281">
        <f>K54*M54</f>
        <v>35449.399999999994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58</v>
      </c>
      <c r="N55" s="281">
        <f>K55*M55</f>
        <v>1450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36899.399999999994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1343</v>
      </c>
      <c r="M64" s="826"/>
      <c r="N64" s="296">
        <f>K64*L64</f>
        <v>1880.1999999999998</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825">
        <f>VLOOKUP(A65,TRANSPORTE!A6:D117,4,FALSE)</f>
        <v>1343</v>
      </c>
      <c r="M65" s="826"/>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3558.95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9220.4676066569446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172328.72582053539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34465.74516410708</v>
      </c>
      <c r="M88" s="856"/>
      <c r="N88" s="57"/>
    </row>
    <row r="89" spans="1:14">
      <c r="B89" s="95" t="s">
        <v>1057</v>
      </c>
      <c r="C89" s="96"/>
      <c r="D89" s="96"/>
      <c r="E89" s="96"/>
      <c r="F89" s="96"/>
      <c r="G89" s="96"/>
      <c r="H89" s="96"/>
      <c r="I89" s="93"/>
      <c r="J89" s="94"/>
      <c r="K89" s="313">
        <v>0.05</v>
      </c>
      <c r="L89" s="855">
        <f>N83*K89</f>
        <v>8616.43629102677</v>
      </c>
      <c r="M89" s="856"/>
      <c r="N89" s="57"/>
    </row>
    <row r="90" spans="1:14" ht="15" thickBot="1">
      <c r="B90" s="97" t="s">
        <v>1058</v>
      </c>
      <c r="C90" s="98"/>
      <c r="D90" s="98"/>
      <c r="E90" s="98"/>
      <c r="F90" s="98"/>
      <c r="G90" s="98"/>
      <c r="H90" s="98"/>
      <c r="I90" s="99"/>
      <c r="J90" s="100"/>
      <c r="K90" s="314">
        <v>0.05</v>
      </c>
      <c r="L90" s="857">
        <f>N83*K90</f>
        <v>8616.43629102677</v>
      </c>
      <c r="M90" s="858"/>
      <c r="N90" s="57"/>
    </row>
    <row r="91" spans="1:14" ht="15" thickBot="1">
      <c r="B91" s="821" t="s">
        <v>1037</v>
      </c>
      <c r="C91" s="822"/>
      <c r="D91" s="822"/>
      <c r="E91" s="822"/>
      <c r="F91" s="822"/>
      <c r="G91" s="822"/>
      <c r="H91" s="822"/>
      <c r="I91" s="822"/>
      <c r="J91" s="822"/>
      <c r="K91" s="822"/>
      <c r="L91" s="822"/>
      <c r="M91" s="823"/>
      <c r="N91" s="58">
        <f>L88+L89+L90</f>
        <v>51698.617746160613</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224027.34356669598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9</v>
      </c>
      <c r="N37" s="281">
        <f t="shared" ref="N37:N43" si="0">K37/M37</f>
        <v>15179.666666666666</v>
      </c>
    </row>
    <row r="38" spans="1:14">
      <c r="A38" t="s">
        <v>168</v>
      </c>
      <c r="B38" s="834" t="str">
        <f>VLOOKUP(A38,EQUIPOS!A8:D154,3,FALSE)</f>
        <v>Compactador tipo  POTENCIA: 105 HP, PESO: 6 ton</v>
      </c>
      <c r="C38" s="835"/>
      <c r="D38" s="835"/>
      <c r="E38" s="835"/>
      <c r="F38" s="835"/>
      <c r="G38" s="835"/>
      <c r="H38" s="836"/>
      <c r="I38" s="276"/>
      <c r="J38" s="277"/>
      <c r="K38" s="278">
        <f>VLOOKUP(A38,EQUIPOS!A8:D165,4,FALSE)</f>
        <v>111164.97939387149</v>
      </c>
      <c r="L38" s="279"/>
      <c r="M38" s="280">
        <v>9</v>
      </c>
      <c r="N38" s="281">
        <f t="shared" si="0"/>
        <v>12351.664377096831</v>
      </c>
    </row>
    <row r="39" spans="1:14">
      <c r="A39" t="s">
        <v>286</v>
      </c>
      <c r="B39" s="834" t="str">
        <f>VLOOKUP(A39,EQUIPOS!A9:D154,3,FALSE)</f>
        <v>Planta de asfalto en frio</v>
      </c>
      <c r="C39" s="835"/>
      <c r="D39" s="835"/>
      <c r="E39" s="835"/>
      <c r="F39" s="835"/>
      <c r="G39" s="835"/>
      <c r="H39" s="836"/>
      <c r="I39" s="276"/>
      <c r="J39" s="277"/>
      <c r="K39" s="278">
        <f>VLOOKUP(A39,EQUIPOS!A9:D166,4,FALSE)</f>
        <v>268631.16510314873</v>
      </c>
      <c r="L39" s="279"/>
      <c r="M39" s="280">
        <v>9</v>
      </c>
      <c r="N39" s="281">
        <f t="shared" si="0"/>
        <v>29847.907233683192</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9</v>
      </c>
      <c r="N42" s="281">
        <f t="shared" si="0"/>
        <v>26640.723007198292</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9</v>
      </c>
      <c r="N43" s="281">
        <f t="shared" si="0"/>
        <v>9027.7777777777774</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922.04676066569448</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122649.90821387841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25321</v>
      </c>
      <c r="N53" s="281">
        <f>K53*M53</f>
        <v>35449.399999999994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58</v>
      </c>
      <c r="N54" s="281">
        <f>K54*M54</f>
        <v>1450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36899.399999999994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1343</v>
      </c>
      <c r="M63" s="826"/>
      <c r="N63" s="296">
        <f>K63*L63</f>
        <v>1880.1999999999998</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825">
        <f>VLOOKUP(A64,TRANSPORTE!A6:D117,4,FALSE)</f>
        <v>1343</v>
      </c>
      <c r="M64" s="826"/>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3558.95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9220.4676066569446</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172328.72582053539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34465.74516410708</v>
      </c>
      <c r="M87" s="856"/>
      <c r="N87" s="57"/>
    </row>
    <row r="88" spans="1:14">
      <c r="B88" s="95" t="s">
        <v>1057</v>
      </c>
      <c r="C88" s="96"/>
      <c r="D88" s="96"/>
      <c r="E88" s="96"/>
      <c r="F88" s="96"/>
      <c r="G88" s="96"/>
      <c r="H88" s="96"/>
      <c r="I88" s="93"/>
      <c r="J88" s="94"/>
      <c r="K88" s="313">
        <v>0.05</v>
      </c>
      <c r="L88" s="855">
        <f>N82*K88</f>
        <v>8616.43629102677</v>
      </c>
      <c r="M88" s="856"/>
      <c r="N88" s="57"/>
    </row>
    <row r="89" spans="1:14" ht="15" thickBot="1">
      <c r="B89" s="97" t="s">
        <v>1058</v>
      </c>
      <c r="C89" s="98"/>
      <c r="D89" s="98"/>
      <c r="E89" s="98"/>
      <c r="F89" s="98"/>
      <c r="G89" s="98"/>
      <c r="H89" s="98"/>
      <c r="I89" s="99"/>
      <c r="J89" s="100"/>
      <c r="K89" s="314">
        <v>0.05</v>
      </c>
      <c r="L89" s="857">
        <f>N82*K89</f>
        <v>8616.43629102677</v>
      </c>
      <c r="M89" s="858"/>
      <c r="N89" s="57"/>
    </row>
    <row r="90" spans="1:14" ht="15" thickBot="1">
      <c r="B90" s="821" t="s">
        <v>1037</v>
      </c>
      <c r="C90" s="822"/>
      <c r="D90" s="822"/>
      <c r="E90" s="822"/>
      <c r="F90" s="822"/>
      <c r="G90" s="822"/>
      <c r="H90" s="822"/>
      <c r="I90" s="822"/>
      <c r="J90" s="822"/>
      <c r="K90" s="822"/>
      <c r="L90" s="822"/>
      <c r="M90" s="823"/>
      <c r="N90" s="58">
        <f>L87+L88+L89</f>
        <v>51698.617746160613</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224027.34356669598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9</v>
      </c>
      <c r="N37" s="281">
        <f t="shared" ref="N37:N43" si="0">K37/M37</f>
        <v>15179.666666666666</v>
      </c>
    </row>
    <row r="38" spans="1:14">
      <c r="A38" t="s">
        <v>168</v>
      </c>
      <c r="B38" s="834" t="str">
        <f>VLOOKUP(A38,EQUIPOS!A8:D154,3,FALSE)</f>
        <v>Compactador tipo  POTENCIA: 105 HP, PESO: 6 ton</v>
      </c>
      <c r="C38" s="835"/>
      <c r="D38" s="835"/>
      <c r="E38" s="835"/>
      <c r="F38" s="835"/>
      <c r="G38" s="835"/>
      <c r="H38" s="836"/>
      <c r="I38" s="276"/>
      <c r="J38" s="277"/>
      <c r="K38" s="278">
        <f>VLOOKUP(A38,EQUIPOS!A8:D165,4,FALSE)</f>
        <v>111164.97939387149</v>
      </c>
      <c r="L38" s="279"/>
      <c r="M38" s="280">
        <v>9</v>
      </c>
      <c r="N38" s="281">
        <f t="shared" si="0"/>
        <v>12351.664377096831</v>
      </c>
    </row>
    <row r="39" spans="1:14">
      <c r="A39" t="s">
        <v>286</v>
      </c>
      <c r="B39" s="834" t="str">
        <f>VLOOKUP(A39,EQUIPOS!A9:D154,3,FALSE)</f>
        <v>Planta de asfalto en frio</v>
      </c>
      <c r="C39" s="835"/>
      <c r="D39" s="835"/>
      <c r="E39" s="835"/>
      <c r="F39" s="835"/>
      <c r="G39" s="835"/>
      <c r="H39" s="836"/>
      <c r="I39" s="276"/>
      <c r="J39" s="277"/>
      <c r="K39" s="278">
        <f>VLOOKUP(A39,EQUIPOS!A9:D166,4,FALSE)</f>
        <v>268631.16510314873</v>
      </c>
      <c r="L39" s="279"/>
      <c r="M39" s="280">
        <v>9</v>
      </c>
      <c r="N39" s="281">
        <f t="shared" si="0"/>
        <v>29847.907233683192</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9</v>
      </c>
      <c r="N42" s="281">
        <f t="shared" si="0"/>
        <v>26640.723007198292</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9</v>
      </c>
      <c r="N43" s="281">
        <f t="shared" si="0"/>
        <v>9027.7777777777774</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35"/>
      <c r="F46" s="835"/>
      <c r="G46" s="835"/>
      <c r="H46" s="836"/>
      <c r="I46" s="42"/>
      <c r="J46" s="43"/>
      <c r="K46" s="283"/>
      <c r="L46" s="285"/>
      <c r="M46" s="286"/>
      <c r="N46" s="287"/>
    </row>
    <row r="47" spans="1:14">
      <c r="B47" s="841" t="s">
        <v>1036</v>
      </c>
      <c r="C47" s="954"/>
      <c r="D47" s="954"/>
      <c r="E47" s="44"/>
      <c r="F47" s="45"/>
      <c r="G47" s="45"/>
      <c r="H47" s="46"/>
      <c r="I47" s="42"/>
      <c r="J47" s="43"/>
      <c r="K47" s="288"/>
      <c r="L47" s="285"/>
      <c r="M47" s="410">
        <v>0.1</v>
      </c>
      <c r="N47" s="353">
        <f>N81*M47</f>
        <v>922.04676066569448</v>
      </c>
    </row>
    <row r="48" spans="1:14" ht="15" thickBot="1">
      <c r="B48" s="955"/>
      <c r="C48" s="956"/>
      <c r="D48" s="956"/>
      <c r="E48" s="956"/>
      <c r="F48" s="956"/>
      <c r="G48" s="956"/>
      <c r="H48" s="957"/>
      <c r="I48" s="843"/>
      <c r="J48" s="844"/>
      <c r="K48" s="47"/>
      <c r="L48" s="845"/>
      <c r="M48" s="958"/>
      <c r="N48" s="111"/>
    </row>
    <row r="49" spans="1:14" ht="15" thickBot="1">
      <c r="B49" s="821" t="s">
        <v>1037</v>
      </c>
      <c r="C49" s="822"/>
      <c r="D49" s="822"/>
      <c r="E49" s="822"/>
      <c r="F49" s="822"/>
      <c r="G49" s="822"/>
      <c r="H49" s="822"/>
      <c r="I49" s="822"/>
      <c r="J49" s="822"/>
      <c r="K49" s="822"/>
      <c r="L49" s="822"/>
      <c r="M49" s="823"/>
      <c r="N49" s="403">
        <f>SUM(N36:N48)</f>
        <v>122649.90821387841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25321</v>
      </c>
      <c r="N54" s="281">
        <f>K54*M54</f>
        <v>35449.399999999994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58</v>
      </c>
      <c r="N55" s="281">
        <f>K55*M55</f>
        <v>1450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36899.399999999994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1343</v>
      </c>
      <c r="M64" s="826"/>
      <c r="N64" s="296">
        <f>K64*L64</f>
        <v>1880.1999999999998</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825">
        <f>VLOOKUP(A65,TRANSPORTE!A6:D117,4,FALSE)</f>
        <v>1343</v>
      </c>
      <c r="M65" s="826"/>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3558.95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9220.4676066569446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172328.72582053539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34465.74516410708</v>
      </c>
      <c r="M88" s="856"/>
      <c r="N88" s="57"/>
    </row>
    <row r="89" spans="1:14">
      <c r="B89" s="95" t="s">
        <v>1057</v>
      </c>
      <c r="C89" s="96"/>
      <c r="D89" s="96"/>
      <c r="E89" s="96"/>
      <c r="F89" s="96"/>
      <c r="G89" s="96"/>
      <c r="H89" s="96"/>
      <c r="I89" s="93"/>
      <c r="J89" s="94"/>
      <c r="K89" s="313">
        <v>0.05</v>
      </c>
      <c r="L89" s="855">
        <f>N83*K89</f>
        <v>8616.43629102677</v>
      </c>
      <c r="M89" s="856"/>
      <c r="N89" s="57"/>
    </row>
    <row r="90" spans="1:14" ht="15" thickBot="1">
      <c r="B90" s="97" t="s">
        <v>1058</v>
      </c>
      <c r="C90" s="98"/>
      <c r="D90" s="98"/>
      <c r="E90" s="98"/>
      <c r="F90" s="98"/>
      <c r="G90" s="98"/>
      <c r="H90" s="98"/>
      <c r="I90" s="99"/>
      <c r="J90" s="100"/>
      <c r="K90" s="314">
        <v>0.05</v>
      </c>
      <c r="L90" s="857">
        <f>N83*K90</f>
        <v>8616.43629102677</v>
      </c>
      <c r="M90" s="858"/>
      <c r="N90" s="57"/>
    </row>
    <row r="91" spans="1:14" ht="15" thickBot="1">
      <c r="B91" s="821" t="s">
        <v>1037</v>
      </c>
      <c r="C91" s="822"/>
      <c r="D91" s="822"/>
      <c r="E91" s="822"/>
      <c r="F91" s="822"/>
      <c r="G91" s="822"/>
      <c r="H91" s="822"/>
      <c r="I91" s="822"/>
      <c r="J91" s="822"/>
      <c r="K91" s="822"/>
      <c r="L91" s="822"/>
      <c r="M91" s="823"/>
      <c r="N91" s="58">
        <f>L88+L89+L90</f>
        <v>51698.617746160613</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224027.34356669598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customHeight="1" thickBot="1">
      <c r="A31" t="s">
        <v>1929</v>
      </c>
      <c r="B31" s="86" t="s">
        <v>1151</v>
      </c>
      <c r="C31" s="959" t="s">
        <v>1664</v>
      </c>
      <c r="D31" s="959"/>
      <c r="E31" s="959"/>
      <c r="F31" s="960"/>
      <c r="G31" s="960"/>
      <c r="H31" s="960"/>
      <c r="I31" s="960"/>
      <c r="J31" s="960"/>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7</v>
      </c>
      <c r="N37" s="281">
        <f t="shared" ref="N37:N43" si="0">K37/M37</f>
        <v>19516.714285714286</v>
      </c>
    </row>
    <row r="38" spans="1:14">
      <c r="A38" t="s">
        <v>168</v>
      </c>
      <c r="B38" s="834" t="str">
        <f>VLOOKUP(A38,EQUIPOS!A8:D154,3,FALSE)</f>
        <v>Compactador tipo  POTENCIA: 105 HP, PESO: 6 ton</v>
      </c>
      <c r="C38" s="835"/>
      <c r="D38" s="835"/>
      <c r="E38" s="835"/>
      <c r="F38" s="835"/>
      <c r="G38" s="835"/>
      <c r="H38" s="836"/>
      <c r="I38" s="276"/>
      <c r="J38" s="277"/>
      <c r="K38" s="278">
        <f>VLOOKUP(A38,EQUIPOS!A8:D165,4,FALSE)</f>
        <v>111164.97939387149</v>
      </c>
      <c r="L38" s="279"/>
      <c r="M38" s="280">
        <v>7</v>
      </c>
      <c r="N38" s="281">
        <f t="shared" si="0"/>
        <v>15880.711341981641</v>
      </c>
    </row>
    <row r="39" spans="1:14">
      <c r="A39" t="s">
        <v>286</v>
      </c>
      <c r="B39" s="834" t="str">
        <f>VLOOKUP(A39,EQUIPOS!A9:D154,3,FALSE)</f>
        <v>Planta de asfalto en frio</v>
      </c>
      <c r="C39" s="835"/>
      <c r="D39" s="835"/>
      <c r="E39" s="835"/>
      <c r="F39" s="835"/>
      <c r="G39" s="835"/>
      <c r="H39" s="836"/>
      <c r="I39" s="276"/>
      <c r="J39" s="277"/>
      <c r="K39" s="278">
        <f>VLOOKUP(A39,EQUIPOS!A9:D166,4,FALSE)</f>
        <v>268631.16510314873</v>
      </c>
      <c r="L39" s="279"/>
      <c r="M39" s="280">
        <v>9</v>
      </c>
      <c r="N39" s="281">
        <f t="shared" si="0"/>
        <v>29847.907233683192</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7</v>
      </c>
      <c r="N42" s="281">
        <f t="shared" si="0"/>
        <v>34252.358152112094</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9</v>
      </c>
      <c r="N43" s="281">
        <f t="shared" si="0"/>
        <v>9027.7777777777774</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1053.7677264750794</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138259.35890853402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25321</v>
      </c>
      <c r="N53" s="281">
        <f>K53*M53</f>
        <v>35449.399999999994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58</v>
      </c>
      <c r="N54" s="281">
        <f>K54*M54</f>
        <v>1450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36899.399999999994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1343</v>
      </c>
      <c r="M63" s="826"/>
      <c r="N63" s="296">
        <f>K63*L63</f>
        <v>1880.1999999999998</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825">
        <f>VLOOKUP(A64,TRANSPORTE!A6:D117,4,FALSE)</f>
        <v>1343</v>
      </c>
      <c r="M64" s="826"/>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319"/>
      <c r="E68" s="319"/>
      <c r="F68" s="319"/>
      <c r="G68" s="319"/>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3558.95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10537.677264750793</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189255.38617328482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37851.077234656965</v>
      </c>
      <c r="M87" s="856"/>
      <c r="N87" s="57"/>
    </row>
    <row r="88" spans="1:14">
      <c r="B88" s="95" t="s">
        <v>1057</v>
      </c>
      <c r="C88" s="96"/>
      <c r="D88" s="96"/>
      <c r="E88" s="96"/>
      <c r="F88" s="96"/>
      <c r="G88" s="96"/>
      <c r="H88" s="96"/>
      <c r="I88" s="93"/>
      <c r="J88" s="94"/>
      <c r="K88" s="313">
        <v>0.05</v>
      </c>
      <c r="L88" s="855">
        <f>N82*K88</f>
        <v>9462.7693086642412</v>
      </c>
      <c r="M88" s="856"/>
      <c r="N88" s="57"/>
    </row>
    <row r="89" spans="1:14" ht="15" thickBot="1">
      <c r="B89" s="97" t="s">
        <v>1058</v>
      </c>
      <c r="C89" s="98"/>
      <c r="D89" s="98"/>
      <c r="E89" s="98"/>
      <c r="F89" s="98"/>
      <c r="G89" s="98"/>
      <c r="H89" s="98"/>
      <c r="I89" s="99"/>
      <c r="J89" s="100"/>
      <c r="K89" s="314">
        <v>0.05</v>
      </c>
      <c r="L89" s="857">
        <f>N82*K89</f>
        <v>9462.7693086642412</v>
      </c>
      <c r="M89" s="858"/>
      <c r="N89" s="57"/>
    </row>
    <row r="90" spans="1:14" ht="15" thickBot="1">
      <c r="B90" s="821" t="s">
        <v>1037</v>
      </c>
      <c r="C90" s="822"/>
      <c r="D90" s="822"/>
      <c r="E90" s="822"/>
      <c r="F90" s="822"/>
      <c r="G90" s="822"/>
      <c r="H90" s="822"/>
      <c r="I90" s="822"/>
      <c r="J90" s="822"/>
      <c r="K90" s="822"/>
      <c r="L90" s="822"/>
      <c r="M90" s="823"/>
      <c r="N90" s="58">
        <f>L87+L88+L89</f>
        <v>56776.615851985443</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246032.00202527025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10</v>
      </c>
      <c r="N37" s="281">
        <f t="shared" ref="N37:N43" si="0">K37/M37</f>
        <v>13661.7</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280780</v>
      </c>
      <c r="L39" s="279"/>
      <c r="M39" s="280">
        <v>10</v>
      </c>
      <c r="N39" s="281">
        <f t="shared" si="0"/>
        <v>28078</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10</v>
      </c>
      <c r="N42" s="281">
        <f t="shared" si="0"/>
        <v>23976.650706478464</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10</v>
      </c>
      <c r="N43" s="281">
        <f t="shared" si="0"/>
        <v>8125</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34"/>
      <c r="C47" s="835"/>
      <c r="D47" s="835"/>
      <c r="E47" s="835"/>
      <c r="F47" s="835"/>
      <c r="G47" s="835"/>
      <c r="H47" s="836"/>
      <c r="I47" s="837"/>
      <c r="J47" s="818"/>
      <c r="K47" s="278"/>
      <c r="L47" s="838"/>
      <c r="M47" s="839"/>
      <c r="N47" s="281"/>
    </row>
    <row r="48" spans="1:14">
      <c r="B48" s="834"/>
      <c r="C48" s="835"/>
      <c r="D48" s="835"/>
      <c r="E48" s="840"/>
      <c r="F48" s="835"/>
      <c r="G48" s="835"/>
      <c r="H48" s="836"/>
      <c r="I48" s="42"/>
      <c r="J48" s="43"/>
      <c r="K48" s="283"/>
      <c r="L48" s="285"/>
      <c r="M48" s="286"/>
      <c r="N48" s="287"/>
    </row>
    <row r="49" spans="1:14">
      <c r="B49" s="841" t="s">
        <v>1036</v>
      </c>
      <c r="C49" s="842"/>
      <c r="D49" s="842"/>
      <c r="E49" s="44"/>
      <c r="F49" s="45"/>
      <c r="G49" s="45"/>
      <c r="H49" s="46"/>
      <c r="I49" s="42"/>
      <c r="J49" s="43"/>
      <c r="K49" s="288"/>
      <c r="L49" s="285"/>
      <c r="M49" s="410">
        <v>0.1</v>
      </c>
      <c r="N49" s="353">
        <f>N83*M49</f>
        <v>829.84208459912497</v>
      </c>
    </row>
    <row r="50" spans="1:14" ht="15" thickBot="1">
      <c r="B50" s="834"/>
      <c r="C50" s="835"/>
      <c r="D50" s="835"/>
      <c r="E50" s="835"/>
      <c r="F50" s="835"/>
      <c r="G50" s="835"/>
      <c r="H50" s="836"/>
      <c r="I50" s="843"/>
      <c r="J50" s="844"/>
      <c r="K50" s="47"/>
      <c r="L50" s="845"/>
      <c r="M50" s="846"/>
      <c r="N50" s="111"/>
    </row>
    <row r="51" spans="1:14" ht="15" thickBot="1">
      <c r="B51" s="821" t="s">
        <v>1037</v>
      </c>
      <c r="C51" s="822"/>
      <c r="D51" s="822"/>
      <c r="E51" s="822"/>
      <c r="F51" s="822"/>
      <c r="G51" s="822"/>
      <c r="H51" s="822"/>
      <c r="I51" s="822"/>
      <c r="J51" s="822"/>
      <c r="K51" s="822"/>
      <c r="L51" s="822"/>
      <c r="M51" s="823"/>
      <c r="N51" s="403">
        <f>SUM(N36:N50)</f>
        <v>113351.31518186754</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12" t="s">
        <v>1028</v>
      </c>
      <c r="C55" s="813"/>
      <c r="D55" s="813"/>
      <c r="E55" s="813"/>
      <c r="F55" s="813"/>
      <c r="G55" s="813"/>
      <c r="H55" s="813"/>
      <c r="I55" s="814"/>
      <c r="J55" s="324" t="s">
        <v>1029</v>
      </c>
      <c r="K55" s="91" t="s">
        <v>1030</v>
      </c>
      <c r="L55" s="815" t="s">
        <v>1039</v>
      </c>
      <c r="M55" s="814"/>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25321</v>
      </c>
      <c r="N56" s="281">
        <f>K56*M56</f>
        <v>35449.399999999994</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58</v>
      </c>
      <c r="N57" s="281">
        <f>K57*M57</f>
        <v>1450</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 thickBot="1">
      <c r="B60" s="816"/>
      <c r="C60" s="817"/>
      <c r="D60" s="817"/>
      <c r="E60" s="817"/>
      <c r="F60" s="817"/>
      <c r="G60" s="817"/>
      <c r="H60" s="817"/>
      <c r="I60" s="818"/>
      <c r="J60" s="48"/>
      <c r="K60" s="50"/>
      <c r="L60" s="819"/>
      <c r="M60" s="820"/>
      <c r="N60" s="51"/>
    </row>
    <row r="61" spans="1:14" ht="15" thickBot="1">
      <c r="B61" s="821" t="s">
        <v>1037</v>
      </c>
      <c r="C61" s="822"/>
      <c r="D61" s="822"/>
      <c r="E61" s="822"/>
      <c r="F61" s="822"/>
      <c r="G61" s="822"/>
      <c r="H61" s="822"/>
      <c r="I61" s="822"/>
      <c r="J61" s="822"/>
      <c r="K61" s="822"/>
      <c r="L61" s="822"/>
      <c r="M61" s="823"/>
      <c r="N61" s="403">
        <f>SUM(N56:N60)</f>
        <v>36899.399999999994</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24" t="s">
        <v>1045</v>
      </c>
      <c r="M65" s="797"/>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825">
        <f>VLOOKUP(A66,TRANSPORTE!A5:D117,4,FALSE)</f>
        <v>1343</v>
      </c>
      <c r="M66" s="826"/>
      <c r="N66" s="296">
        <f>K66*L66</f>
        <v>1880.1999999999998</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825">
        <f>VLOOKUP(A67,TRANSPORTE!A6:D117,4,FALSE)</f>
        <v>1343</v>
      </c>
      <c r="M67" s="826"/>
      <c r="N67" s="296">
        <f>K67*L67</f>
        <v>1678.75</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10"/>
      <c r="M71" s="811"/>
      <c r="N71" s="133"/>
    </row>
    <row r="72" spans="1:15" ht="15" thickBot="1">
      <c r="B72" s="827" t="s">
        <v>1037</v>
      </c>
      <c r="C72" s="828"/>
      <c r="D72" s="828"/>
      <c r="E72" s="828"/>
      <c r="F72" s="828"/>
      <c r="G72" s="828"/>
      <c r="H72" s="828"/>
      <c r="I72" s="828"/>
      <c r="J72" s="828"/>
      <c r="K72" s="828"/>
      <c r="L72" s="828"/>
      <c r="M72" s="829"/>
      <c r="N72" s="110">
        <f>N66+N67+N68+N69+N70</f>
        <v>3558.95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7" t="s">
        <v>1047</v>
      </c>
      <c r="C76" s="848"/>
      <c r="D76" s="848"/>
      <c r="E76" s="848"/>
      <c r="F76" s="848"/>
      <c r="G76" s="848"/>
      <c r="H76" s="848"/>
      <c r="I76" s="79" t="s">
        <v>1048</v>
      </c>
      <c r="J76" s="81" t="s">
        <v>1494</v>
      </c>
      <c r="K76" s="80" t="s">
        <v>1050</v>
      </c>
      <c r="L76" s="849" t="s">
        <v>1034</v>
      </c>
      <c r="M76" s="850"/>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08"/>
      <c r="C82" s="809"/>
      <c r="D82" s="809"/>
      <c r="E82" s="809"/>
      <c r="F82" s="809"/>
      <c r="G82" s="809"/>
      <c r="H82" s="809"/>
      <c r="I82" s="132"/>
      <c r="J82" s="132"/>
      <c r="K82" s="132"/>
      <c r="L82" s="909"/>
      <c r="M82" s="909"/>
      <c r="N82" s="51"/>
    </row>
    <row r="83" spans="1:14" ht="15" thickBot="1">
      <c r="B83" s="827" t="s">
        <v>1037</v>
      </c>
      <c r="C83" s="828"/>
      <c r="D83" s="828"/>
      <c r="E83" s="828"/>
      <c r="F83" s="828"/>
      <c r="G83" s="828"/>
      <c r="H83" s="828"/>
      <c r="I83" s="828"/>
      <c r="J83" s="828"/>
      <c r="K83" s="828"/>
      <c r="L83" s="828"/>
      <c r="M83" s="829"/>
      <c r="N83" s="310">
        <f>SUM(N77:N82)</f>
        <v>8298.4208459912497</v>
      </c>
    </row>
    <row r="84" spans="1:14" ht="15" thickBot="1">
      <c r="B84" s="39"/>
      <c r="C84" s="40"/>
      <c r="D84" s="40"/>
      <c r="E84" s="40"/>
      <c r="F84" s="40"/>
      <c r="G84" s="40"/>
      <c r="H84" s="40"/>
      <c r="I84" s="40"/>
      <c r="J84" s="40"/>
      <c r="K84" s="40"/>
      <c r="L84" s="40"/>
      <c r="M84" s="40"/>
      <c r="N84" s="41"/>
    </row>
    <row r="85" spans="1:14" ht="15" thickBot="1">
      <c r="B85" s="821" t="s">
        <v>1051</v>
      </c>
      <c r="C85" s="822"/>
      <c r="D85" s="822"/>
      <c r="E85" s="822"/>
      <c r="F85" s="822"/>
      <c r="G85" s="822"/>
      <c r="H85" s="822"/>
      <c r="I85" s="822"/>
      <c r="J85" s="822"/>
      <c r="K85" s="822"/>
      <c r="L85" s="822"/>
      <c r="M85" s="823"/>
      <c r="N85" s="105">
        <f>N51+N61+N72+N83</f>
        <v>162108.08602785881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2" t="s">
        <v>1053</v>
      </c>
      <c r="C89" s="813"/>
      <c r="D89" s="813"/>
      <c r="E89" s="813"/>
      <c r="F89" s="813"/>
      <c r="G89" s="813"/>
      <c r="H89" s="813"/>
      <c r="I89" s="323"/>
      <c r="J89" s="343"/>
      <c r="K89" s="311" t="s">
        <v>1054</v>
      </c>
      <c r="L89" s="851" t="s">
        <v>1055</v>
      </c>
      <c r="M89" s="852"/>
      <c r="N89" s="312"/>
    </row>
    <row r="90" spans="1:14">
      <c r="B90" s="853" t="s">
        <v>1056</v>
      </c>
      <c r="C90" s="854"/>
      <c r="D90" s="854"/>
      <c r="E90" s="854"/>
      <c r="F90" s="854"/>
      <c r="G90" s="854"/>
      <c r="H90" s="854"/>
      <c r="I90" s="93"/>
      <c r="J90" s="94"/>
      <c r="K90" s="313">
        <v>0.2</v>
      </c>
      <c r="L90" s="855">
        <f>N85*K90</f>
        <v>32421.617205571762</v>
      </c>
      <c r="M90" s="856"/>
      <c r="N90" s="57"/>
    </row>
    <row r="91" spans="1:14">
      <c r="B91" s="95" t="s">
        <v>1057</v>
      </c>
      <c r="C91" s="96"/>
      <c r="D91" s="96"/>
      <c r="E91" s="96"/>
      <c r="F91" s="96"/>
      <c r="G91" s="96"/>
      <c r="H91" s="96"/>
      <c r="I91" s="93"/>
      <c r="J91" s="94"/>
      <c r="K91" s="313">
        <v>0.05</v>
      </c>
      <c r="L91" s="855">
        <f>N85*K91</f>
        <v>8105.4043013929404</v>
      </c>
      <c r="M91" s="856"/>
      <c r="N91" s="57"/>
    </row>
    <row r="92" spans="1:14" ht="15" thickBot="1">
      <c r="B92" s="97" t="s">
        <v>1058</v>
      </c>
      <c r="C92" s="98"/>
      <c r="D92" s="98"/>
      <c r="E92" s="98"/>
      <c r="F92" s="98"/>
      <c r="G92" s="98"/>
      <c r="H92" s="98"/>
      <c r="I92" s="99"/>
      <c r="J92" s="100"/>
      <c r="K92" s="314">
        <v>0.05</v>
      </c>
      <c r="L92" s="857">
        <f>N85*K92</f>
        <v>8105.4043013929404</v>
      </c>
      <c r="M92" s="858"/>
      <c r="N92" s="57"/>
    </row>
    <row r="93" spans="1:14" ht="15" thickBot="1">
      <c r="B93" s="821" t="s">
        <v>1037</v>
      </c>
      <c r="C93" s="822"/>
      <c r="D93" s="822"/>
      <c r="E93" s="822"/>
      <c r="F93" s="822"/>
      <c r="G93" s="822"/>
      <c r="H93" s="822"/>
      <c r="I93" s="822"/>
      <c r="J93" s="822"/>
      <c r="K93" s="822"/>
      <c r="L93" s="822"/>
      <c r="M93" s="823"/>
      <c r="N93" s="58">
        <f>L90+L91+L92</f>
        <v>48632.425808357642</v>
      </c>
    </row>
    <row r="94" spans="1:14" ht="15" thickBot="1">
      <c r="B94" s="39"/>
      <c r="C94" s="40"/>
      <c r="D94" s="40"/>
      <c r="E94" s="40"/>
      <c r="F94" s="40"/>
      <c r="G94" s="40"/>
      <c r="H94" s="40"/>
      <c r="I94" s="40"/>
      <c r="J94" s="40"/>
      <c r="K94" s="40"/>
      <c r="L94" s="40"/>
      <c r="M94" s="40"/>
      <c r="N94" s="41"/>
    </row>
    <row r="95" spans="1:14" ht="15" thickBot="1">
      <c r="A95" t="s">
        <v>2122</v>
      </c>
      <c r="B95" s="821" t="s">
        <v>1059</v>
      </c>
      <c r="C95" s="822"/>
      <c r="D95" s="822"/>
      <c r="E95" s="822"/>
      <c r="F95" s="822"/>
      <c r="G95" s="822"/>
      <c r="H95" s="822"/>
      <c r="I95" s="822"/>
      <c r="J95" s="822"/>
      <c r="K95" s="822"/>
      <c r="L95" s="822"/>
      <c r="M95" s="823"/>
      <c r="N95" s="196">
        <f>N85+N93</f>
        <v>210740.51183621644</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9" t="s">
        <v>2324</v>
      </c>
      <c r="C112" s="860"/>
      <c r="D112" s="860"/>
      <c r="E112" s="860"/>
      <c r="F112" s="860"/>
      <c r="G112" s="860"/>
      <c r="H112" s="860"/>
      <c r="I112" s="860"/>
      <c r="J112" s="860"/>
      <c r="K112" s="860"/>
      <c r="L112" s="860"/>
      <c r="M112" s="860"/>
      <c r="N112" s="861"/>
    </row>
    <row r="113" spans="2:14" ht="15" customHeight="1">
      <c r="B113" s="859"/>
      <c r="C113" s="860"/>
      <c r="D113" s="860"/>
      <c r="E113" s="860"/>
      <c r="F113" s="860"/>
      <c r="G113" s="860"/>
      <c r="H113" s="860"/>
      <c r="I113" s="860"/>
      <c r="J113" s="860"/>
      <c r="K113" s="860"/>
      <c r="L113" s="860"/>
      <c r="M113" s="860"/>
      <c r="N113" s="861"/>
    </row>
    <row r="114" spans="2:14" ht="30" customHeight="1">
      <c r="B114" s="862" t="s">
        <v>2325</v>
      </c>
      <c r="C114" s="863"/>
      <c r="D114" s="863"/>
      <c r="E114" s="863"/>
      <c r="F114" s="863"/>
      <c r="G114" s="863"/>
      <c r="H114" s="863"/>
      <c r="I114" s="863"/>
      <c r="J114" s="863"/>
      <c r="K114" s="863"/>
      <c r="L114" s="863"/>
      <c r="M114" s="863"/>
      <c r="N114" s="864"/>
    </row>
    <row r="115" spans="2:14">
      <c r="B115" s="862"/>
      <c r="C115" s="863"/>
      <c r="D115" s="863"/>
      <c r="E115" s="863"/>
      <c r="F115" s="863"/>
      <c r="G115" s="863"/>
      <c r="H115" s="863"/>
      <c r="I115" s="863"/>
      <c r="J115" s="863"/>
      <c r="K115" s="863"/>
      <c r="L115" s="863"/>
      <c r="M115" s="863"/>
      <c r="N115" s="86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798"/>
      <c r="K125" s="798"/>
      <c r="L125" s="798"/>
      <c r="M125" s="798"/>
      <c r="N125" s="799"/>
    </row>
    <row r="126" spans="2:14" ht="15" thickBot="1">
      <c r="B126" s="270" t="s">
        <v>2327</v>
      </c>
      <c r="C126" s="402"/>
      <c r="D126" s="402"/>
      <c r="E126" s="63"/>
      <c r="F126" s="63"/>
      <c r="G126" s="63"/>
      <c r="H126" s="63"/>
      <c r="I126" s="63"/>
      <c r="J126" s="800"/>
      <c r="K126" s="800"/>
      <c r="L126" s="800"/>
      <c r="M126" s="800"/>
      <c r="N126"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10</v>
      </c>
      <c r="N37" s="281">
        <f t="shared" ref="N37:N43" si="0">K37/M37</f>
        <v>13661.7</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280780</v>
      </c>
      <c r="L39" s="279"/>
      <c r="M39" s="280">
        <v>10</v>
      </c>
      <c r="N39" s="281">
        <f t="shared" si="0"/>
        <v>28078</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10</v>
      </c>
      <c r="N42" s="281">
        <f t="shared" si="0"/>
        <v>23976.650706478464</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10</v>
      </c>
      <c r="N43" s="281">
        <f t="shared" si="0"/>
        <v>8125</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829.84208459912497</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113351.31518186754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25321</v>
      </c>
      <c r="N54" s="281">
        <f>K54*M54</f>
        <v>35449.399999999994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58</v>
      </c>
      <c r="N55" s="281">
        <f>K55*M55</f>
        <v>1450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36899.399999999994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1343</v>
      </c>
      <c r="M64" s="826"/>
      <c r="N64" s="296">
        <f>K64*L64</f>
        <v>1880.1999999999998</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825">
        <f>VLOOKUP(A65,TRANSPORTE!A6:D117,4,FALSE)</f>
        <v>1343</v>
      </c>
      <c r="M65" s="826"/>
      <c r="N65" s="296">
        <f>K65*L65</f>
        <v>1678.75</v>
      </c>
    </row>
    <row r="66" spans="1:15">
      <c r="B66" s="52"/>
      <c r="C66" s="53"/>
      <c r="D66" s="53"/>
      <c r="E66" s="53"/>
      <c r="F66" s="53"/>
      <c r="G66" s="53"/>
      <c r="H66" s="297"/>
      <c r="I66" s="288"/>
      <c r="J66" s="288"/>
      <c r="K66" s="288"/>
      <c r="L66" s="825"/>
      <c r="M66" s="826"/>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3558.95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162108.08602785881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32421.617205571762</v>
      </c>
      <c r="M88" s="856"/>
      <c r="N88" s="57"/>
    </row>
    <row r="89" spans="1:14">
      <c r="B89" s="95" t="s">
        <v>1057</v>
      </c>
      <c r="C89" s="96"/>
      <c r="D89" s="96"/>
      <c r="E89" s="96"/>
      <c r="F89" s="96"/>
      <c r="G89" s="96"/>
      <c r="H89" s="96"/>
      <c r="I89" s="93"/>
      <c r="J89" s="94"/>
      <c r="K89" s="313">
        <v>0.05</v>
      </c>
      <c r="L89" s="855">
        <f>N83*K89</f>
        <v>8105.4043013929404</v>
      </c>
      <c r="M89" s="856"/>
      <c r="N89" s="57"/>
    </row>
    <row r="90" spans="1:14" ht="15" thickBot="1">
      <c r="B90" s="97" t="s">
        <v>1058</v>
      </c>
      <c r="C90" s="98"/>
      <c r="D90" s="98"/>
      <c r="E90" s="98"/>
      <c r="F90" s="98"/>
      <c r="G90" s="98"/>
      <c r="H90" s="98"/>
      <c r="I90" s="99"/>
      <c r="J90" s="100"/>
      <c r="K90" s="314">
        <v>0.05</v>
      </c>
      <c r="L90" s="857">
        <f>N83*K90</f>
        <v>8105.4043013929404</v>
      </c>
      <c r="M90" s="858"/>
      <c r="N90" s="57"/>
    </row>
    <row r="91" spans="1:14" ht="15" thickBot="1">
      <c r="B91" s="821" t="s">
        <v>1037</v>
      </c>
      <c r="C91" s="822"/>
      <c r="D91" s="822"/>
      <c r="E91" s="822"/>
      <c r="F91" s="822"/>
      <c r="G91" s="822"/>
      <c r="H91" s="822"/>
      <c r="I91" s="822"/>
      <c r="J91" s="822"/>
      <c r="K91" s="822"/>
      <c r="L91" s="822"/>
      <c r="M91" s="823"/>
      <c r="N91" s="58">
        <f>L88+L89+L90</f>
        <v>48632.425808357642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210740.51183621644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10</v>
      </c>
      <c r="N37" s="281">
        <f t="shared" ref="N37:N43" si="0">K37/M37</f>
        <v>13661.7</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280780</v>
      </c>
      <c r="L39" s="279"/>
      <c r="M39" s="280">
        <v>10</v>
      </c>
      <c r="N39" s="281">
        <f t="shared" si="0"/>
        <v>28078</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10</v>
      </c>
      <c r="N42" s="281">
        <f t="shared" si="0"/>
        <v>23976.650706478464</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10</v>
      </c>
      <c r="N43" s="281">
        <f t="shared" si="0"/>
        <v>8125</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829.84208459912497</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113351.31518186754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25321</v>
      </c>
      <c r="N54" s="281">
        <f>K54*M54</f>
        <v>35449.399999999994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58</v>
      </c>
      <c r="N55" s="281">
        <f>K55*M55</f>
        <v>1450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36899.399999999994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1343</v>
      </c>
      <c r="M64" s="826"/>
      <c r="N64" s="296">
        <f>K64*L64</f>
        <v>1880.1999999999998</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825">
        <f>VLOOKUP(A65,TRANSPORTE!A6:D117,4,FALSE)</f>
        <v>1343</v>
      </c>
      <c r="M65" s="826"/>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3558.95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162108.08602785881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32421.617205571762</v>
      </c>
      <c r="M88" s="856"/>
      <c r="N88" s="57"/>
    </row>
    <row r="89" spans="1:14">
      <c r="B89" s="95" t="s">
        <v>1057</v>
      </c>
      <c r="C89" s="96"/>
      <c r="D89" s="96"/>
      <c r="E89" s="96"/>
      <c r="F89" s="96"/>
      <c r="G89" s="96"/>
      <c r="H89" s="96"/>
      <c r="I89" s="93"/>
      <c r="J89" s="94"/>
      <c r="K89" s="313">
        <v>0.05</v>
      </c>
      <c r="L89" s="855">
        <f>N83*K89</f>
        <v>8105.4043013929404</v>
      </c>
      <c r="M89" s="856"/>
      <c r="N89" s="57"/>
    </row>
    <row r="90" spans="1:14" ht="15" thickBot="1">
      <c r="B90" s="97" t="s">
        <v>1058</v>
      </c>
      <c r="C90" s="98"/>
      <c r="D90" s="98"/>
      <c r="E90" s="98"/>
      <c r="F90" s="98"/>
      <c r="G90" s="98"/>
      <c r="H90" s="98"/>
      <c r="I90" s="99"/>
      <c r="J90" s="100"/>
      <c r="K90" s="314">
        <v>0.05</v>
      </c>
      <c r="L90" s="857">
        <f>N83*K90</f>
        <v>8105.4043013929404</v>
      </c>
      <c r="M90" s="858"/>
      <c r="N90" s="57"/>
    </row>
    <row r="91" spans="1:14" ht="15" thickBot="1">
      <c r="B91" s="821" t="s">
        <v>1037</v>
      </c>
      <c r="C91" s="822"/>
      <c r="D91" s="822"/>
      <c r="E91" s="822"/>
      <c r="F91" s="822"/>
      <c r="G91" s="822"/>
      <c r="H91" s="822"/>
      <c r="I91" s="822"/>
      <c r="J91" s="822"/>
      <c r="K91" s="822"/>
      <c r="L91" s="822"/>
      <c r="M91" s="823"/>
      <c r="N91" s="58">
        <f>L88+L89+L90</f>
        <v>48632.425808357642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210740.51183621644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10</v>
      </c>
      <c r="N37" s="281">
        <f t="shared" ref="N37:N43" si="0">K37/M37</f>
        <v>13661.7</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280780</v>
      </c>
      <c r="L39" s="279"/>
      <c r="M39" s="280">
        <v>10</v>
      </c>
      <c r="N39" s="281">
        <f t="shared" si="0"/>
        <v>28078</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10</v>
      </c>
      <c r="N42" s="281">
        <f t="shared" si="0"/>
        <v>23976.650706478464</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10</v>
      </c>
      <c r="N43" s="281">
        <f t="shared" si="0"/>
        <v>8125</v>
      </c>
    </row>
    <row r="44" spans="1:14" ht="15" customHeight="1">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829.84208459912497</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113351.31518186754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25321</v>
      </c>
      <c r="N53" s="281">
        <f>K53*M53</f>
        <v>35449.399999999994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58</v>
      </c>
      <c r="N54" s="281">
        <f>K54*M54</f>
        <v>1450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36899.399999999994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1343</v>
      </c>
      <c r="M63" s="826"/>
      <c r="N63" s="296">
        <f>K63*L63</f>
        <v>1880.1999999999998</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25">
        <f>VLOOKUP(A64,TRANSPORTE!A6:D117,4,FALSE)</f>
        <v>1343</v>
      </c>
      <c r="M64" s="826"/>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3558.95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8298.4208459912497</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162108.08602785881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32421.617205571762</v>
      </c>
      <c r="M87" s="856"/>
      <c r="N87" s="57"/>
    </row>
    <row r="88" spans="1:14">
      <c r="B88" s="95" t="s">
        <v>1057</v>
      </c>
      <c r="C88" s="96"/>
      <c r="D88" s="96"/>
      <c r="E88" s="96"/>
      <c r="F88" s="96"/>
      <c r="G88" s="96"/>
      <c r="H88" s="96"/>
      <c r="I88" s="93"/>
      <c r="J88" s="94"/>
      <c r="K88" s="313">
        <v>0.05</v>
      </c>
      <c r="L88" s="855">
        <f>N82*K88</f>
        <v>8105.4043013929404</v>
      </c>
      <c r="M88" s="856"/>
      <c r="N88" s="57"/>
    </row>
    <row r="89" spans="1:14" ht="15" thickBot="1">
      <c r="B89" s="97" t="s">
        <v>1058</v>
      </c>
      <c r="C89" s="98"/>
      <c r="D89" s="98"/>
      <c r="E89" s="98"/>
      <c r="F89" s="98"/>
      <c r="G89" s="98"/>
      <c r="H89" s="98"/>
      <c r="I89" s="99"/>
      <c r="J89" s="100"/>
      <c r="K89" s="314">
        <v>0.05</v>
      </c>
      <c r="L89" s="857">
        <f>N82*K89</f>
        <v>8105.4043013929404</v>
      </c>
      <c r="M89" s="858"/>
      <c r="N89" s="57"/>
    </row>
    <row r="90" spans="1:14" ht="15" thickBot="1">
      <c r="B90" s="821" t="s">
        <v>1037</v>
      </c>
      <c r="C90" s="822"/>
      <c r="D90" s="822"/>
      <c r="E90" s="822"/>
      <c r="F90" s="822"/>
      <c r="G90" s="822"/>
      <c r="H90" s="822"/>
      <c r="I90" s="822"/>
      <c r="J90" s="822"/>
      <c r="K90" s="822"/>
      <c r="L90" s="822"/>
      <c r="M90" s="823"/>
      <c r="N90" s="58">
        <f>L87+L88+L89</f>
        <v>48632.425808357642</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210740.51183621644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10</v>
      </c>
      <c r="N37" s="281">
        <f t="shared" ref="N37:N43" si="0">K37/M37</f>
        <v>13661.7</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280780</v>
      </c>
      <c r="L39" s="279"/>
      <c r="M39" s="280">
        <v>10</v>
      </c>
      <c r="N39" s="281">
        <f t="shared" si="0"/>
        <v>28078</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10</v>
      </c>
      <c r="N42" s="281">
        <f t="shared" si="0"/>
        <v>23976.650706478464</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10</v>
      </c>
      <c r="N43" s="281">
        <f t="shared" si="0"/>
        <v>8125</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829.84208459912497</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113351.31518186754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25321</v>
      </c>
      <c r="N53" s="281">
        <f>K53*M53</f>
        <v>35449.399999999994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58</v>
      </c>
      <c r="N54" s="281">
        <f>K54*M54</f>
        <v>1450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36899.399999999994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1343</v>
      </c>
      <c r="M63" s="826"/>
      <c r="N63" s="296">
        <f>K63*L63</f>
        <v>1880.1999999999998</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825">
        <f>VLOOKUP(A64,TRANSPORTE!A6:D117,4,FALSE)</f>
        <v>1343</v>
      </c>
      <c r="M64" s="826"/>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3558.95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8298.4208459912497</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162108.08602785881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32421.617205571762</v>
      </c>
      <c r="M87" s="856"/>
      <c r="N87" s="57"/>
    </row>
    <row r="88" spans="1:14">
      <c r="B88" s="95" t="s">
        <v>1057</v>
      </c>
      <c r="C88" s="96"/>
      <c r="D88" s="96"/>
      <c r="E88" s="96"/>
      <c r="F88" s="96"/>
      <c r="G88" s="96"/>
      <c r="H88" s="96"/>
      <c r="I88" s="93"/>
      <c r="J88" s="94"/>
      <c r="K88" s="313">
        <v>0.05</v>
      </c>
      <c r="L88" s="855">
        <f>N82*K88</f>
        <v>8105.4043013929404</v>
      </c>
      <c r="M88" s="856"/>
      <c r="N88" s="57"/>
    </row>
    <row r="89" spans="1:14" ht="15" thickBot="1">
      <c r="B89" s="97" t="s">
        <v>1058</v>
      </c>
      <c r="C89" s="98"/>
      <c r="D89" s="98"/>
      <c r="E89" s="98"/>
      <c r="F89" s="98"/>
      <c r="G89" s="98"/>
      <c r="H89" s="98"/>
      <c r="I89" s="99"/>
      <c r="J89" s="100"/>
      <c r="K89" s="314">
        <v>0.05</v>
      </c>
      <c r="L89" s="857">
        <f>N82*K89</f>
        <v>8105.4043013929404</v>
      </c>
      <c r="M89" s="858"/>
      <c r="N89" s="57"/>
    </row>
    <row r="90" spans="1:14" ht="15" thickBot="1">
      <c r="B90" s="821" t="s">
        <v>1037</v>
      </c>
      <c r="C90" s="822"/>
      <c r="D90" s="822"/>
      <c r="E90" s="822"/>
      <c r="F90" s="822"/>
      <c r="G90" s="822"/>
      <c r="H90" s="822"/>
      <c r="I90" s="822"/>
      <c r="J90" s="822"/>
      <c r="K90" s="822"/>
      <c r="L90" s="822"/>
      <c r="M90" s="823"/>
      <c r="N90" s="58">
        <f>L87+L88+L89</f>
        <v>48632.425808357642</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210740.51183621644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10</v>
      </c>
      <c r="N37" s="281">
        <f t="shared" ref="N37:N43" si="0">K37/M37</f>
        <v>13661.7</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280780</v>
      </c>
      <c r="L39" s="279"/>
      <c r="M39" s="280">
        <v>10</v>
      </c>
      <c r="N39" s="281">
        <f t="shared" si="0"/>
        <v>28078</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10</v>
      </c>
      <c r="N42" s="281">
        <f t="shared" si="0"/>
        <v>23976.650706478464</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10</v>
      </c>
      <c r="N43" s="281">
        <f t="shared" si="0"/>
        <v>8125</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829.84208459912497</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113351.31518186754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25321</v>
      </c>
      <c r="N54" s="281">
        <f>K54*M54</f>
        <v>35449.399999999994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58</v>
      </c>
      <c r="N55" s="281">
        <f>K55*M55</f>
        <v>1450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36899.399999999994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1343</v>
      </c>
      <c r="M64" s="826"/>
      <c r="N64" s="296">
        <f>K64*L64</f>
        <v>1880.1999999999998</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25">
        <f>VLOOKUP(A65,TRANSPORTE!A6:D117,4,FALSE)</f>
        <v>1343</v>
      </c>
      <c r="M65" s="826"/>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3558.95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162108.08602785881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32421.617205571762</v>
      </c>
      <c r="M88" s="856"/>
      <c r="N88" s="57"/>
    </row>
    <row r="89" spans="1:14">
      <c r="B89" s="95" t="s">
        <v>1057</v>
      </c>
      <c r="C89" s="96"/>
      <c r="D89" s="96"/>
      <c r="E89" s="96"/>
      <c r="F89" s="96"/>
      <c r="G89" s="96"/>
      <c r="H89" s="96"/>
      <c r="I89" s="93"/>
      <c r="J89" s="94"/>
      <c r="K89" s="313">
        <v>0.05</v>
      </c>
      <c r="L89" s="855">
        <f>N83*K89</f>
        <v>8105.4043013929404</v>
      </c>
      <c r="M89" s="856"/>
      <c r="N89" s="57"/>
    </row>
    <row r="90" spans="1:14" ht="15" thickBot="1">
      <c r="B90" s="97" t="s">
        <v>1058</v>
      </c>
      <c r="C90" s="98"/>
      <c r="D90" s="98"/>
      <c r="E90" s="98"/>
      <c r="F90" s="98"/>
      <c r="G90" s="98"/>
      <c r="H90" s="98"/>
      <c r="I90" s="99"/>
      <c r="J90" s="100"/>
      <c r="K90" s="314">
        <v>0.05</v>
      </c>
      <c r="L90" s="857">
        <f>N83*K90</f>
        <v>8105.4043013929404</v>
      </c>
      <c r="M90" s="858"/>
      <c r="N90" s="57"/>
    </row>
    <row r="91" spans="1:14" ht="15" thickBot="1">
      <c r="B91" s="821" t="s">
        <v>1037</v>
      </c>
      <c r="C91" s="822"/>
      <c r="D91" s="822"/>
      <c r="E91" s="822"/>
      <c r="F91" s="822"/>
      <c r="G91" s="822"/>
      <c r="H91" s="822"/>
      <c r="I91" s="822"/>
      <c r="J91" s="822"/>
      <c r="K91" s="822"/>
      <c r="L91" s="822"/>
      <c r="M91" s="823"/>
      <c r="N91" s="58">
        <f>L88+L89+L90</f>
        <v>48632.425808357642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210740.51183621644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10</v>
      </c>
      <c r="N37" s="281">
        <f t="shared" ref="N37:N43" si="0">K37/M37</f>
        <v>13661.7</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280780</v>
      </c>
      <c r="L39" s="279"/>
      <c r="M39" s="280">
        <v>10</v>
      </c>
      <c r="N39" s="281">
        <f t="shared" si="0"/>
        <v>28078</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10</v>
      </c>
      <c r="N42" s="281">
        <f t="shared" si="0"/>
        <v>23976.650706478464</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10</v>
      </c>
      <c r="N43" s="281">
        <f t="shared" si="0"/>
        <v>8125</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829.84208459912497</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113351.31518186754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25321</v>
      </c>
      <c r="N54" s="281">
        <f>K54*M54</f>
        <v>35449.399999999994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58</v>
      </c>
      <c r="N55" s="281">
        <f>K55*M55</f>
        <v>1450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36899.399999999994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1343</v>
      </c>
      <c r="M64" s="826"/>
      <c r="N64" s="296">
        <f>K64*L64</f>
        <v>1880.1999999999998</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25">
        <f>VLOOKUP(A65,TRANSPORTE!A6:D117,4,FALSE)</f>
        <v>1343</v>
      </c>
      <c r="M65" s="826"/>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3558.95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162108.08602785881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32421.617205571762</v>
      </c>
      <c r="M88" s="856"/>
      <c r="N88" s="57"/>
    </row>
    <row r="89" spans="1:14">
      <c r="B89" s="95" t="s">
        <v>1057</v>
      </c>
      <c r="C89" s="96"/>
      <c r="D89" s="96"/>
      <c r="E89" s="96"/>
      <c r="F89" s="96"/>
      <c r="G89" s="96"/>
      <c r="H89" s="96"/>
      <c r="I89" s="93"/>
      <c r="J89" s="94"/>
      <c r="K89" s="313">
        <v>0.05</v>
      </c>
      <c r="L89" s="855">
        <f>N83*K89</f>
        <v>8105.4043013929404</v>
      </c>
      <c r="M89" s="856"/>
      <c r="N89" s="57"/>
    </row>
    <row r="90" spans="1:14" ht="15" thickBot="1">
      <c r="B90" s="97" t="s">
        <v>1058</v>
      </c>
      <c r="C90" s="98"/>
      <c r="D90" s="98"/>
      <c r="E90" s="98"/>
      <c r="F90" s="98"/>
      <c r="G90" s="98"/>
      <c r="H90" s="98"/>
      <c r="I90" s="99"/>
      <c r="J90" s="100"/>
      <c r="K90" s="314">
        <v>0.05</v>
      </c>
      <c r="L90" s="857">
        <f>N83*K90</f>
        <v>8105.4043013929404</v>
      </c>
      <c r="M90" s="858"/>
      <c r="N90" s="57"/>
    </row>
    <row r="91" spans="1:14" ht="15" thickBot="1">
      <c r="B91" s="821" t="s">
        <v>1037</v>
      </c>
      <c r="C91" s="822"/>
      <c r="D91" s="822"/>
      <c r="E91" s="822"/>
      <c r="F91" s="822"/>
      <c r="G91" s="822"/>
      <c r="H91" s="822"/>
      <c r="I91" s="822"/>
      <c r="J91" s="822"/>
      <c r="K91" s="822"/>
      <c r="L91" s="822"/>
      <c r="M91" s="823"/>
      <c r="N91" s="58">
        <f>L88+L89+L90</f>
        <v>48632.425808357642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210740.51183621644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10</v>
      </c>
      <c r="N37" s="281">
        <f t="shared" ref="N37:N43" si="0">K37/M37</f>
        <v>13661.7</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280780</v>
      </c>
      <c r="L39" s="279"/>
      <c r="M39" s="280">
        <v>10</v>
      </c>
      <c r="N39" s="281">
        <f t="shared" si="0"/>
        <v>28078</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10</v>
      </c>
      <c r="N42" s="281">
        <f t="shared" si="0"/>
        <v>23976.650706478464</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10</v>
      </c>
      <c r="N43" s="281">
        <f t="shared" si="0"/>
        <v>8125</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829.84208459912497</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113351.31518186754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25321</v>
      </c>
      <c r="N54" s="281">
        <f>K54*M54</f>
        <v>35449.399999999994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58</v>
      </c>
      <c r="N55" s="281">
        <f>K55*M55</f>
        <v>1450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36899.399999999994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1343</v>
      </c>
      <c r="M64" s="826"/>
      <c r="N64" s="296">
        <f>K64*L64</f>
        <v>1880.1999999999998</v>
      </c>
    </row>
    <row r="65" spans="1:15">
      <c r="A65" t="s">
        <v>1377</v>
      </c>
      <c r="B65" s="52" t="str">
        <f>VLOOKUP(A65,TRANSPORTE!A6:D117,3,FALSE)</f>
        <v>Transporte de mezcla</v>
      </c>
      <c r="C65" s="53"/>
      <c r="D65" s="53"/>
      <c r="E65" s="53"/>
      <c r="F65" s="53"/>
      <c r="G65" s="53"/>
      <c r="H65" s="320" t="s">
        <v>1552</v>
      </c>
      <c r="I65" s="288">
        <v>1.25</v>
      </c>
      <c r="J65" s="295">
        <v>1</v>
      </c>
      <c r="K65" s="288">
        <f>I65*J65</f>
        <v>1.25</v>
      </c>
      <c r="L65" s="825">
        <f>VLOOKUP(A65,TRANSPORTE!A6:D117,4,FALSE)</f>
        <v>1343</v>
      </c>
      <c r="M65" s="826"/>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3558.95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162108.08602785881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32421.617205571762</v>
      </c>
      <c r="M88" s="856"/>
      <c r="N88" s="57"/>
    </row>
    <row r="89" spans="1:14">
      <c r="B89" s="95" t="s">
        <v>1057</v>
      </c>
      <c r="C89" s="96"/>
      <c r="D89" s="96"/>
      <c r="E89" s="96"/>
      <c r="F89" s="96"/>
      <c r="G89" s="96"/>
      <c r="H89" s="96"/>
      <c r="I89" s="93"/>
      <c r="J89" s="94"/>
      <c r="K89" s="313">
        <v>0.05</v>
      </c>
      <c r="L89" s="855">
        <f>N83*K89</f>
        <v>8105.4043013929404</v>
      </c>
      <c r="M89" s="856"/>
      <c r="N89" s="57"/>
    </row>
    <row r="90" spans="1:14" ht="15" thickBot="1">
      <c r="B90" s="97" t="s">
        <v>1058</v>
      </c>
      <c r="C90" s="98"/>
      <c r="D90" s="98"/>
      <c r="E90" s="98"/>
      <c r="F90" s="98"/>
      <c r="G90" s="98"/>
      <c r="H90" s="98"/>
      <c r="I90" s="99"/>
      <c r="J90" s="100"/>
      <c r="K90" s="314">
        <v>0.05</v>
      </c>
      <c r="L90" s="857">
        <f>N83*K90</f>
        <v>8105.4043013929404</v>
      </c>
      <c r="M90" s="858"/>
      <c r="N90" s="57"/>
    </row>
    <row r="91" spans="1:14" ht="15" thickBot="1">
      <c r="B91" s="821" t="s">
        <v>1037</v>
      </c>
      <c r="C91" s="822"/>
      <c r="D91" s="822"/>
      <c r="E91" s="822"/>
      <c r="F91" s="822"/>
      <c r="G91" s="822"/>
      <c r="H91" s="822"/>
      <c r="I91" s="822"/>
      <c r="J91" s="822"/>
      <c r="K91" s="822"/>
      <c r="L91" s="822"/>
      <c r="M91" s="823"/>
      <c r="N91" s="58">
        <f>L88+L89+L90</f>
        <v>48632.425808357642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210740.51183621644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8</v>
      </c>
      <c r="N37" s="281">
        <f t="shared" ref="N37:N43" si="0">K37/M37</f>
        <v>17077.125</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8</v>
      </c>
      <c r="N38" s="281">
        <f t="shared" si="0"/>
        <v>12500</v>
      </c>
    </row>
    <row r="39" spans="1:14">
      <c r="A39" t="s">
        <v>284</v>
      </c>
      <c r="B39" s="834" t="str">
        <f>VLOOKUP(A39,EQUIPOS!A9:D154,3,FALSE)</f>
        <v>Planta de asfalto en caliente</v>
      </c>
      <c r="C39" s="835"/>
      <c r="D39" s="835"/>
      <c r="E39" s="835"/>
      <c r="F39" s="835"/>
      <c r="G39" s="835"/>
      <c r="H39" s="836"/>
      <c r="I39" s="276"/>
      <c r="J39" s="277"/>
      <c r="K39" s="278">
        <f>VLOOKUP(A39,EQUIPOS!A9:D166,4,FALSE)</f>
        <v>280780</v>
      </c>
      <c r="L39" s="279"/>
      <c r="M39" s="280">
        <v>8</v>
      </c>
      <c r="N39" s="281">
        <f t="shared" si="0"/>
        <v>35097.5</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8</v>
      </c>
      <c r="N42" s="281">
        <f t="shared" si="0"/>
        <v>29970.813383098081</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8</v>
      </c>
      <c r="N43" s="281">
        <f t="shared" si="0"/>
        <v>10156.25</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922.04676066569448</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134403.85753455371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25321</v>
      </c>
      <c r="N53" s="281">
        <f>K53*M53</f>
        <v>35449.399999999994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58</v>
      </c>
      <c r="N54" s="281">
        <f>K54*M54</f>
        <v>1450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36899.399999999994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1343</v>
      </c>
      <c r="M63" s="826"/>
      <c r="N63" s="296">
        <f>K63*L63</f>
        <v>1880.1999999999998</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25">
        <f>VLOOKUP(A64,TRANSPORTE!A6:D117,4,FALSE)</f>
        <v>1343</v>
      </c>
      <c r="M64" s="826"/>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3558.95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9220.4676066569446</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184082.67514121067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36816.535028242135</v>
      </c>
      <c r="M87" s="856"/>
      <c r="N87" s="57"/>
    </row>
    <row r="88" spans="1:14">
      <c r="B88" s="95" t="s">
        <v>1057</v>
      </c>
      <c r="C88" s="96"/>
      <c r="D88" s="96"/>
      <c r="E88" s="96"/>
      <c r="F88" s="96"/>
      <c r="G88" s="96"/>
      <c r="H88" s="96"/>
      <c r="I88" s="93"/>
      <c r="J88" s="94"/>
      <c r="K88" s="313">
        <v>0.05</v>
      </c>
      <c r="L88" s="855">
        <f>N82*K88</f>
        <v>9204.1337570605338</v>
      </c>
      <c r="M88" s="856"/>
      <c r="N88" s="57"/>
    </row>
    <row r="89" spans="1:14" ht="15" thickBot="1">
      <c r="B89" s="97" t="s">
        <v>1058</v>
      </c>
      <c r="C89" s="98"/>
      <c r="D89" s="98"/>
      <c r="E89" s="98"/>
      <c r="F89" s="98"/>
      <c r="G89" s="98"/>
      <c r="H89" s="98"/>
      <c r="I89" s="99"/>
      <c r="J89" s="100"/>
      <c r="K89" s="314">
        <v>0.05</v>
      </c>
      <c r="L89" s="857">
        <f>N82*K89</f>
        <v>9204.1337570605338</v>
      </c>
      <c r="M89" s="858"/>
      <c r="N89" s="57"/>
    </row>
    <row r="90" spans="1:14" ht="15" thickBot="1">
      <c r="B90" s="821" t="s">
        <v>1037</v>
      </c>
      <c r="C90" s="822"/>
      <c r="D90" s="822"/>
      <c r="E90" s="822"/>
      <c r="F90" s="822"/>
      <c r="G90" s="822"/>
      <c r="H90" s="822"/>
      <c r="I90" s="822"/>
      <c r="J90" s="822"/>
      <c r="K90" s="822"/>
      <c r="L90" s="822"/>
      <c r="M90" s="823"/>
      <c r="N90" s="58">
        <f>L87+L88+L89</f>
        <v>55224.802542363199</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239307.47768357387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8</v>
      </c>
      <c r="N37" s="281">
        <f t="shared" ref="N37:N43" si="0">K37/M37</f>
        <v>17077.125</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8</v>
      </c>
      <c r="N38" s="281">
        <f t="shared" si="0"/>
        <v>12500</v>
      </c>
    </row>
    <row r="39" spans="1:14">
      <c r="A39" t="s">
        <v>284</v>
      </c>
      <c r="B39" s="834" t="str">
        <f>VLOOKUP(A39,EQUIPOS!A9:D154,3,FALSE)</f>
        <v>Planta de asfalto en caliente</v>
      </c>
      <c r="C39" s="835"/>
      <c r="D39" s="835"/>
      <c r="E39" s="835"/>
      <c r="F39" s="835"/>
      <c r="G39" s="835"/>
      <c r="H39" s="836"/>
      <c r="I39" s="276"/>
      <c r="J39" s="277"/>
      <c r="K39" s="278">
        <f>VLOOKUP(A39,EQUIPOS!A9:D166,4,FALSE)</f>
        <v>280780</v>
      </c>
      <c r="L39" s="279"/>
      <c r="M39" s="280">
        <v>8</v>
      </c>
      <c r="N39" s="281">
        <f t="shared" si="0"/>
        <v>35097.5</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8</v>
      </c>
      <c r="N42" s="281">
        <f t="shared" si="0"/>
        <v>29970.813383098081</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8</v>
      </c>
      <c r="N43" s="281">
        <f t="shared" si="0"/>
        <v>10156.25</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922.04676066569448</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134403.85753455371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25321</v>
      </c>
      <c r="N53" s="281">
        <f>K53*M53</f>
        <v>35449.399999999994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58</v>
      </c>
      <c r="N54" s="281">
        <f>K54*M54</f>
        <v>1450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36899.399999999994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1343</v>
      </c>
      <c r="M63" s="826"/>
      <c r="N63" s="296">
        <f>K63*L63</f>
        <v>1880.1999999999998</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25">
        <f>VLOOKUP(A64,TRANSPORTE!A6:D117,4,FALSE)</f>
        <v>1343</v>
      </c>
      <c r="M64" s="826"/>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3558.95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133"/>
    </row>
    <row r="80" spans="1:15" ht="15" thickBot="1">
      <c r="B80" s="827" t="s">
        <v>1037</v>
      </c>
      <c r="C80" s="828"/>
      <c r="D80" s="828"/>
      <c r="E80" s="828"/>
      <c r="F80" s="828"/>
      <c r="G80" s="828"/>
      <c r="H80" s="828"/>
      <c r="I80" s="828"/>
      <c r="J80" s="828"/>
      <c r="K80" s="828"/>
      <c r="L80" s="828"/>
      <c r="M80" s="829"/>
      <c r="N80" s="469">
        <f>SUM(N74:N79)</f>
        <v>9220.4676066569446</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184082.67514121067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36816.535028242135</v>
      </c>
      <c r="M87" s="856"/>
      <c r="N87" s="57"/>
    </row>
    <row r="88" spans="1:14">
      <c r="B88" s="95" t="s">
        <v>1057</v>
      </c>
      <c r="C88" s="96"/>
      <c r="D88" s="96"/>
      <c r="E88" s="96"/>
      <c r="F88" s="96"/>
      <c r="G88" s="96"/>
      <c r="H88" s="96"/>
      <c r="I88" s="93"/>
      <c r="J88" s="94"/>
      <c r="K88" s="313">
        <v>0.05</v>
      </c>
      <c r="L88" s="855">
        <f>N82*K88</f>
        <v>9204.1337570605338</v>
      </c>
      <c r="M88" s="856"/>
      <c r="N88" s="57"/>
    </row>
    <row r="89" spans="1:14" ht="15" thickBot="1">
      <c r="B89" s="97" t="s">
        <v>1058</v>
      </c>
      <c r="C89" s="98"/>
      <c r="D89" s="98"/>
      <c r="E89" s="98"/>
      <c r="F89" s="98"/>
      <c r="G89" s="98"/>
      <c r="H89" s="98"/>
      <c r="I89" s="99"/>
      <c r="J89" s="100"/>
      <c r="K89" s="314">
        <v>0.05</v>
      </c>
      <c r="L89" s="857">
        <f>N82*K89</f>
        <v>9204.1337570605338</v>
      </c>
      <c r="M89" s="858"/>
      <c r="N89" s="57"/>
    </row>
    <row r="90" spans="1:14" ht="15" thickBot="1">
      <c r="B90" s="821" t="s">
        <v>1037</v>
      </c>
      <c r="C90" s="822"/>
      <c r="D90" s="822"/>
      <c r="E90" s="822"/>
      <c r="F90" s="822"/>
      <c r="G90" s="822"/>
      <c r="H90" s="822"/>
      <c r="I90" s="822"/>
      <c r="J90" s="822"/>
      <c r="K90" s="822"/>
      <c r="L90" s="822"/>
      <c r="M90" s="823"/>
      <c r="N90" s="58">
        <f>L87+L88+L89</f>
        <v>55224.802542363199</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239307.47768357387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8</v>
      </c>
      <c r="N37" s="281">
        <f t="shared" ref="N37:N43" si="0">K37/M37</f>
        <v>17077.125</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8</v>
      </c>
      <c r="N38" s="281">
        <f t="shared" si="0"/>
        <v>12500</v>
      </c>
    </row>
    <row r="39" spans="1:14">
      <c r="A39" t="s">
        <v>284</v>
      </c>
      <c r="B39" s="834" t="str">
        <f>VLOOKUP(A39,EQUIPOS!A9:D154,3,FALSE)</f>
        <v>Planta de asfalto en caliente</v>
      </c>
      <c r="C39" s="835"/>
      <c r="D39" s="835"/>
      <c r="E39" s="835"/>
      <c r="F39" s="835"/>
      <c r="G39" s="835"/>
      <c r="H39" s="836"/>
      <c r="I39" s="276"/>
      <c r="J39" s="277"/>
      <c r="K39" s="278">
        <f>VLOOKUP(A39,EQUIPOS!A9:D166,4,FALSE)</f>
        <v>280780</v>
      </c>
      <c r="L39" s="279"/>
      <c r="M39" s="280">
        <v>8</v>
      </c>
      <c r="N39" s="281">
        <f t="shared" si="0"/>
        <v>35097.5</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8</v>
      </c>
      <c r="N42" s="281">
        <f t="shared" si="0"/>
        <v>29970.813383098081</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8</v>
      </c>
      <c r="N43" s="281">
        <f t="shared" si="0"/>
        <v>10156.25</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922.04676066569448</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134403.85753455371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25321</v>
      </c>
      <c r="N53" s="281">
        <f>K53*M53</f>
        <v>35449.399999999994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58</v>
      </c>
      <c r="N54" s="281">
        <f>K54*M54</f>
        <v>1450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36899.399999999994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1343</v>
      </c>
      <c r="M63" s="826"/>
      <c r="N63" s="296">
        <f>K63*L63</f>
        <v>1880.1999999999998</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25">
        <f>VLOOKUP(A64,TRANSPORTE!A6:D117,4,FALSE)</f>
        <v>1343</v>
      </c>
      <c r="M64" s="826"/>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3558.95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9220.4676066569446</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184082.67514121067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36816.535028242135</v>
      </c>
      <c r="M87" s="856"/>
      <c r="N87" s="57"/>
    </row>
    <row r="88" spans="1:14">
      <c r="B88" s="95" t="s">
        <v>1057</v>
      </c>
      <c r="C88" s="96"/>
      <c r="D88" s="96"/>
      <c r="E88" s="96"/>
      <c r="F88" s="96"/>
      <c r="G88" s="96"/>
      <c r="H88" s="96"/>
      <c r="I88" s="93"/>
      <c r="J88" s="94"/>
      <c r="K88" s="313">
        <v>0.05</v>
      </c>
      <c r="L88" s="855">
        <f>N82*K88</f>
        <v>9204.1337570605338</v>
      </c>
      <c r="M88" s="856"/>
      <c r="N88" s="57"/>
    </row>
    <row r="89" spans="1:14" ht="15" thickBot="1">
      <c r="B89" s="97" t="s">
        <v>1058</v>
      </c>
      <c r="C89" s="98"/>
      <c r="D89" s="98"/>
      <c r="E89" s="98"/>
      <c r="F89" s="98"/>
      <c r="G89" s="98"/>
      <c r="H89" s="98"/>
      <c r="I89" s="99"/>
      <c r="J89" s="100"/>
      <c r="K89" s="314">
        <v>0.05</v>
      </c>
      <c r="L89" s="857">
        <f>N82*K89</f>
        <v>9204.1337570605338</v>
      </c>
      <c r="M89" s="858"/>
      <c r="N89" s="57"/>
    </row>
    <row r="90" spans="1:14" ht="15" thickBot="1">
      <c r="B90" s="821" t="s">
        <v>1037</v>
      </c>
      <c r="C90" s="822"/>
      <c r="D90" s="822"/>
      <c r="E90" s="822"/>
      <c r="F90" s="822"/>
      <c r="G90" s="822"/>
      <c r="H90" s="822"/>
      <c r="I90" s="822"/>
      <c r="J90" s="822"/>
      <c r="K90" s="822"/>
      <c r="L90" s="822"/>
      <c r="M90" s="823"/>
      <c r="N90" s="58">
        <f>L87+L88+L89</f>
        <v>55224.802542363199</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239307.47768357387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10</v>
      </c>
      <c r="N37" s="281">
        <f t="shared" ref="N37:N43" si="0">K37/M37</f>
        <v>13661.7</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280780</v>
      </c>
      <c r="L39" s="279"/>
      <c r="M39" s="280">
        <v>10</v>
      </c>
      <c r="N39" s="281">
        <f t="shared" si="0"/>
        <v>28078</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10</v>
      </c>
      <c r="N42" s="281">
        <f t="shared" si="0"/>
        <v>23976.650706478464</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10</v>
      </c>
      <c r="N43" s="281">
        <f t="shared" si="0"/>
        <v>8125</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829.84208459912497</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113351.31518186754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25321</v>
      </c>
      <c r="N53" s="281">
        <f>K53*M53</f>
        <v>35449.399999999994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58</v>
      </c>
      <c r="N54" s="281">
        <f>K54*M54</f>
        <v>1450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36899.399999999994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1343</v>
      </c>
      <c r="M63" s="826"/>
      <c r="N63" s="296">
        <f>K63*L63</f>
        <v>1880.1999999999998</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825">
        <f>VLOOKUP(A64,TRANSPORTE!A6:D117,4,FALSE)</f>
        <v>1343</v>
      </c>
      <c r="M64" s="826"/>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3558.95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8298.4208459912497</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162108.08602785881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32421.617205571762</v>
      </c>
      <c r="M87" s="856"/>
      <c r="N87" s="57"/>
    </row>
    <row r="88" spans="1:14">
      <c r="B88" s="95" t="s">
        <v>1057</v>
      </c>
      <c r="C88" s="96"/>
      <c r="D88" s="96"/>
      <c r="E88" s="96"/>
      <c r="F88" s="96"/>
      <c r="G88" s="96"/>
      <c r="H88" s="96"/>
      <c r="I88" s="93"/>
      <c r="J88" s="94"/>
      <c r="K88" s="313">
        <v>0.05</v>
      </c>
      <c r="L88" s="855">
        <f>N82*K88</f>
        <v>8105.4043013929404</v>
      </c>
      <c r="M88" s="856"/>
      <c r="N88" s="57"/>
    </row>
    <row r="89" spans="1:14" ht="15" thickBot="1">
      <c r="B89" s="97" t="s">
        <v>1058</v>
      </c>
      <c r="C89" s="98"/>
      <c r="D89" s="98"/>
      <c r="E89" s="98"/>
      <c r="F89" s="98"/>
      <c r="G89" s="98"/>
      <c r="H89" s="98"/>
      <c r="I89" s="99"/>
      <c r="J89" s="100"/>
      <c r="K89" s="314">
        <v>0.05</v>
      </c>
      <c r="L89" s="857">
        <f>N82*K89</f>
        <v>8105.4043013929404</v>
      </c>
      <c r="M89" s="858"/>
      <c r="N89" s="57"/>
    </row>
    <row r="90" spans="1:14" ht="15" thickBot="1">
      <c r="B90" s="821" t="s">
        <v>1037</v>
      </c>
      <c r="C90" s="822"/>
      <c r="D90" s="822"/>
      <c r="E90" s="822"/>
      <c r="F90" s="822"/>
      <c r="G90" s="822"/>
      <c r="H90" s="822"/>
      <c r="I90" s="822"/>
      <c r="J90" s="822"/>
      <c r="K90" s="822"/>
      <c r="L90" s="822"/>
      <c r="M90" s="823"/>
      <c r="N90" s="58">
        <f>L87+L88+L89</f>
        <v>48632.425808357642</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210740.51183621644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10</v>
      </c>
      <c r="N37" s="281">
        <f t="shared" ref="N37:N43" si="0">K37/M37</f>
        <v>13661.7</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280780</v>
      </c>
      <c r="L39" s="279"/>
      <c r="M39" s="280">
        <v>10</v>
      </c>
      <c r="N39" s="281">
        <f t="shared" si="0"/>
        <v>28078</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10</v>
      </c>
      <c r="N42" s="281">
        <f t="shared" si="0"/>
        <v>23976.650706478464</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10</v>
      </c>
      <c r="N43" s="281">
        <f t="shared" si="0"/>
        <v>8125</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829.84208459912497</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113351.31518186754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25321</v>
      </c>
      <c r="N54" s="281">
        <f>K54*M54</f>
        <v>35449.399999999994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58</v>
      </c>
      <c r="N55" s="281">
        <f>K55*M55</f>
        <v>1450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36899.399999999994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1343</v>
      </c>
      <c r="M64" s="826"/>
      <c r="N64" s="296">
        <f>K64*L64</f>
        <v>1880.1999999999998</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825">
        <f>VLOOKUP(A65,TRANSPORTE!A6:D117,4,FALSE)</f>
        <v>1343</v>
      </c>
      <c r="M65" s="826"/>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3558.95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133"/>
    </row>
    <row r="81" spans="1:14" ht="15" thickBot="1">
      <c r="B81" s="827" t="s">
        <v>1037</v>
      </c>
      <c r="C81" s="828"/>
      <c r="D81" s="828"/>
      <c r="E81" s="828"/>
      <c r="F81" s="828"/>
      <c r="G81" s="828"/>
      <c r="H81" s="828"/>
      <c r="I81" s="828"/>
      <c r="J81" s="828"/>
      <c r="K81" s="828"/>
      <c r="L81" s="828"/>
      <c r="M81" s="829"/>
      <c r="N81" s="469">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162108.08602785881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32421.617205571762</v>
      </c>
      <c r="M88" s="856"/>
      <c r="N88" s="57"/>
    </row>
    <row r="89" spans="1:14">
      <c r="B89" s="95" t="s">
        <v>1057</v>
      </c>
      <c r="C89" s="96"/>
      <c r="D89" s="96"/>
      <c r="E89" s="96"/>
      <c r="F89" s="96"/>
      <c r="G89" s="96"/>
      <c r="H89" s="96"/>
      <c r="I89" s="93"/>
      <c r="J89" s="94"/>
      <c r="K89" s="313">
        <v>0.05</v>
      </c>
      <c r="L89" s="855">
        <f>N83*K89</f>
        <v>8105.4043013929404</v>
      </c>
      <c r="M89" s="856"/>
      <c r="N89" s="57"/>
    </row>
    <row r="90" spans="1:14" ht="15" thickBot="1">
      <c r="B90" s="97" t="s">
        <v>1058</v>
      </c>
      <c r="C90" s="98"/>
      <c r="D90" s="98"/>
      <c r="E90" s="98"/>
      <c r="F90" s="98"/>
      <c r="G90" s="98"/>
      <c r="H90" s="98"/>
      <c r="I90" s="99"/>
      <c r="J90" s="100"/>
      <c r="K90" s="314">
        <v>0.05</v>
      </c>
      <c r="L90" s="857">
        <f>N83*K90</f>
        <v>8105.4043013929404</v>
      </c>
      <c r="M90" s="858"/>
      <c r="N90" s="57"/>
    </row>
    <row r="91" spans="1:14" ht="15" thickBot="1">
      <c r="B91" s="821" t="s">
        <v>1037</v>
      </c>
      <c r="C91" s="822"/>
      <c r="D91" s="822"/>
      <c r="E91" s="822"/>
      <c r="F91" s="822"/>
      <c r="G91" s="822"/>
      <c r="H91" s="822"/>
      <c r="I91" s="822"/>
      <c r="J91" s="822"/>
      <c r="K91" s="822"/>
      <c r="L91" s="822"/>
      <c r="M91" s="823"/>
      <c r="N91" s="58">
        <f>L88+L89+L90</f>
        <v>48632.425808357642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210740.51183621644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10</v>
      </c>
      <c r="N37" s="281">
        <f t="shared" ref="N37:N43" si="0">K37/M37</f>
        <v>13661.7</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280780</v>
      </c>
      <c r="L39" s="279"/>
      <c r="M39" s="280">
        <v>10</v>
      </c>
      <c r="N39" s="281">
        <f t="shared" si="0"/>
        <v>28078</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10</v>
      </c>
      <c r="N42" s="281">
        <f t="shared" si="0"/>
        <v>23976.650706478464</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10</v>
      </c>
      <c r="N43" s="281">
        <f t="shared" si="0"/>
        <v>8125</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829.84208459912497</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113351.31518186754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25321</v>
      </c>
      <c r="N53" s="281">
        <f>K53*M53</f>
        <v>35449.399999999994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58</v>
      </c>
      <c r="N54" s="281">
        <f>K54*M54</f>
        <v>1450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36899.399999999994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1343</v>
      </c>
      <c r="M63" s="826"/>
      <c r="N63" s="296">
        <f>K63*L63</f>
        <v>1880.1999999999998</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25">
        <f>VLOOKUP(A64,TRANSPORTE!A6:D117,4,FALSE)</f>
        <v>1343</v>
      </c>
      <c r="M64" s="826"/>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3558.95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8298.4208459912497</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162108.08602785881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32421.617205571762</v>
      </c>
      <c r="M87" s="856"/>
      <c r="N87" s="57"/>
    </row>
    <row r="88" spans="1:14">
      <c r="B88" s="95" t="s">
        <v>1057</v>
      </c>
      <c r="C88" s="96"/>
      <c r="D88" s="96"/>
      <c r="E88" s="96"/>
      <c r="F88" s="96"/>
      <c r="G88" s="96"/>
      <c r="H88" s="96"/>
      <c r="I88" s="93"/>
      <c r="J88" s="94"/>
      <c r="K88" s="313">
        <v>0.05</v>
      </c>
      <c r="L88" s="855">
        <f>N82*K88</f>
        <v>8105.4043013929404</v>
      </c>
      <c r="M88" s="856"/>
      <c r="N88" s="57"/>
    </row>
    <row r="89" spans="1:14" ht="15" thickBot="1">
      <c r="B89" s="97" t="s">
        <v>1058</v>
      </c>
      <c r="C89" s="98"/>
      <c r="D89" s="98"/>
      <c r="E89" s="98"/>
      <c r="F89" s="98"/>
      <c r="G89" s="98"/>
      <c r="H89" s="98"/>
      <c r="I89" s="99"/>
      <c r="J89" s="100"/>
      <c r="K89" s="314">
        <v>0.05</v>
      </c>
      <c r="L89" s="857">
        <f>N82*K89</f>
        <v>8105.4043013929404</v>
      </c>
      <c r="M89" s="858"/>
      <c r="N89" s="57"/>
    </row>
    <row r="90" spans="1:14" ht="15" thickBot="1">
      <c r="B90" s="821" t="s">
        <v>1037</v>
      </c>
      <c r="C90" s="822"/>
      <c r="D90" s="822"/>
      <c r="E90" s="822"/>
      <c r="F90" s="822"/>
      <c r="G90" s="822"/>
      <c r="H90" s="822"/>
      <c r="I90" s="822"/>
      <c r="J90" s="822"/>
      <c r="K90" s="822"/>
      <c r="L90" s="822"/>
      <c r="M90" s="823"/>
      <c r="N90" s="58">
        <f>L87+L88+L89</f>
        <v>48632.425808357642</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210740.51183621644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8</v>
      </c>
      <c r="N37" s="281">
        <f t="shared" ref="N37:N43" si="0">K37/M37</f>
        <v>17077.125</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8</v>
      </c>
      <c r="N38" s="281">
        <f t="shared" si="0"/>
        <v>12500</v>
      </c>
    </row>
    <row r="39" spans="1:14">
      <c r="A39" t="s">
        <v>284</v>
      </c>
      <c r="B39" s="834" t="str">
        <f>VLOOKUP(A39,EQUIPOS!A9:D154,3,FALSE)</f>
        <v>Planta de asfalto en caliente</v>
      </c>
      <c r="C39" s="835"/>
      <c r="D39" s="835"/>
      <c r="E39" s="835"/>
      <c r="F39" s="835"/>
      <c r="G39" s="835"/>
      <c r="H39" s="836"/>
      <c r="I39" s="276"/>
      <c r="J39" s="277"/>
      <c r="K39" s="278">
        <f>VLOOKUP(A39,EQUIPOS!A9:D166,4,FALSE)</f>
        <v>280780</v>
      </c>
      <c r="L39" s="279"/>
      <c r="M39" s="280">
        <v>8</v>
      </c>
      <c r="N39" s="281">
        <f t="shared" si="0"/>
        <v>35097.5</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8</v>
      </c>
      <c r="N42" s="281">
        <f t="shared" si="0"/>
        <v>29970.813383098081</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8</v>
      </c>
      <c r="N43" s="281">
        <f t="shared" si="0"/>
        <v>10156.25</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922.04676066569448</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134403.85753455371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25321</v>
      </c>
      <c r="N53" s="281">
        <f>K53*M53</f>
        <v>35449.399999999994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58</v>
      </c>
      <c r="N54" s="281">
        <f>K54*M54</f>
        <v>1450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36899.399999999994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1343</v>
      </c>
      <c r="M63" s="826"/>
      <c r="N63" s="296">
        <f>K63*L63</f>
        <v>1880.1999999999998</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25">
        <f>VLOOKUP(A64,TRANSPORTE!A6:D117,4,FALSE)</f>
        <v>1343</v>
      </c>
      <c r="M64" s="826"/>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3558.95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9220.4676066569446</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184082.67514121067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36816.535028242135</v>
      </c>
      <c r="M87" s="856"/>
      <c r="N87" s="57"/>
    </row>
    <row r="88" spans="1:14">
      <c r="B88" s="95" t="s">
        <v>1057</v>
      </c>
      <c r="C88" s="96"/>
      <c r="D88" s="96"/>
      <c r="E88" s="96"/>
      <c r="F88" s="96"/>
      <c r="G88" s="96"/>
      <c r="H88" s="96"/>
      <c r="I88" s="93"/>
      <c r="J88" s="94"/>
      <c r="K88" s="313">
        <v>0.05</v>
      </c>
      <c r="L88" s="855">
        <f>N82*K88</f>
        <v>9204.1337570605338</v>
      </c>
      <c r="M88" s="856"/>
      <c r="N88" s="57"/>
    </row>
    <row r="89" spans="1:14" ht="15" thickBot="1">
      <c r="B89" s="97" t="s">
        <v>1058</v>
      </c>
      <c r="C89" s="98"/>
      <c r="D89" s="98"/>
      <c r="E89" s="98"/>
      <c r="F89" s="98"/>
      <c r="G89" s="98"/>
      <c r="H89" s="98"/>
      <c r="I89" s="99"/>
      <c r="J89" s="100"/>
      <c r="K89" s="314">
        <v>0.05</v>
      </c>
      <c r="L89" s="857">
        <f>N82*K89</f>
        <v>9204.1337570605338</v>
      </c>
      <c r="M89" s="858"/>
      <c r="N89" s="57"/>
    </row>
    <row r="90" spans="1:14" ht="15" thickBot="1">
      <c r="B90" s="821" t="s">
        <v>1037</v>
      </c>
      <c r="C90" s="822"/>
      <c r="D90" s="822"/>
      <c r="E90" s="822"/>
      <c r="F90" s="822"/>
      <c r="G90" s="822"/>
      <c r="H90" s="822"/>
      <c r="I90" s="822"/>
      <c r="J90" s="822"/>
      <c r="K90" s="822"/>
      <c r="L90" s="822"/>
      <c r="M90" s="823"/>
      <c r="N90" s="58">
        <f>L87+L88+L89</f>
        <v>55224.802542363199</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239307.47768357387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10</v>
      </c>
      <c r="N37" s="281">
        <f t="shared" ref="N37:N43" si="0">K37/M37</f>
        <v>13661.7</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280780</v>
      </c>
      <c r="L39" s="279"/>
      <c r="M39" s="280">
        <v>10</v>
      </c>
      <c r="N39" s="281">
        <f t="shared" si="0"/>
        <v>28078</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10</v>
      </c>
      <c r="N42" s="281">
        <f t="shared" si="0"/>
        <v>23976.650706478464</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10</v>
      </c>
      <c r="N43" s="281">
        <f t="shared" si="0"/>
        <v>8125</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829.84208459912497</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113351.31518186754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25321</v>
      </c>
      <c r="N54" s="281">
        <f>K54*M54</f>
        <v>35449.399999999994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58</v>
      </c>
      <c r="N55" s="281">
        <f>K55*M55</f>
        <v>1450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36899.399999999994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1343</v>
      </c>
      <c r="M64" s="826"/>
      <c r="N64" s="296">
        <f>K64*L64</f>
        <v>1880.1999999999998</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825">
        <f>VLOOKUP(A65,TRANSPORTE!A6:D117,4,FALSE)</f>
        <v>1343</v>
      </c>
      <c r="M65" s="826"/>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3558.95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162108.08602785881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32421.617205571762</v>
      </c>
      <c r="M88" s="856"/>
      <c r="N88" s="57"/>
    </row>
    <row r="89" spans="1:14">
      <c r="B89" s="95" t="s">
        <v>1057</v>
      </c>
      <c r="C89" s="96"/>
      <c r="D89" s="96"/>
      <c r="E89" s="96"/>
      <c r="F89" s="96"/>
      <c r="G89" s="96"/>
      <c r="H89" s="96"/>
      <c r="I89" s="93"/>
      <c r="J89" s="94"/>
      <c r="K89" s="313">
        <v>0.05</v>
      </c>
      <c r="L89" s="855">
        <f>N83*K89</f>
        <v>8105.4043013929404</v>
      </c>
      <c r="M89" s="856"/>
      <c r="N89" s="57"/>
    </row>
    <row r="90" spans="1:14" ht="15" thickBot="1">
      <c r="B90" s="97" t="s">
        <v>1058</v>
      </c>
      <c r="C90" s="98"/>
      <c r="D90" s="98"/>
      <c r="E90" s="98"/>
      <c r="F90" s="98"/>
      <c r="G90" s="98"/>
      <c r="H90" s="98"/>
      <c r="I90" s="99"/>
      <c r="J90" s="100"/>
      <c r="K90" s="314">
        <v>0.05</v>
      </c>
      <c r="L90" s="857">
        <f>N83*K90</f>
        <v>8105.4043013929404</v>
      </c>
      <c r="M90" s="858"/>
      <c r="N90" s="57"/>
    </row>
    <row r="91" spans="1:14" ht="15" thickBot="1">
      <c r="B91" s="821" t="s">
        <v>1037</v>
      </c>
      <c r="C91" s="822"/>
      <c r="D91" s="822"/>
      <c r="E91" s="822"/>
      <c r="F91" s="822"/>
      <c r="G91" s="822"/>
      <c r="H91" s="822"/>
      <c r="I91" s="822"/>
      <c r="J91" s="822"/>
      <c r="K91" s="822"/>
      <c r="L91" s="822"/>
      <c r="M91" s="823"/>
      <c r="N91" s="58">
        <f>L88+L89+L90</f>
        <v>48632.425808357642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210740.51183621644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10</v>
      </c>
      <c r="N37" s="281">
        <f t="shared" ref="N37:N43" si="0">K37/M37</f>
        <v>13661.7</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280780</v>
      </c>
      <c r="L39" s="279"/>
      <c r="M39" s="280">
        <v>10</v>
      </c>
      <c r="N39" s="281">
        <f t="shared" si="0"/>
        <v>28078</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10</v>
      </c>
      <c r="N42" s="281">
        <f t="shared" si="0"/>
        <v>23976.650706478464</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10</v>
      </c>
      <c r="N43" s="281">
        <f t="shared" si="0"/>
        <v>8125</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829.84208459912497</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113351.31518186754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25321</v>
      </c>
      <c r="N54" s="281">
        <f>K54*M54</f>
        <v>35449.399999999994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58</v>
      </c>
      <c r="N55" s="281">
        <f>K55*M55</f>
        <v>1450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36899.399999999994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1343</v>
      </c>
      <c r="M64" s="826"/>
      <c r="N64" s="296">
        <f>K64*L64</f>
        <v>1880.1999999999998</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825">
        <f>VLOOKUP(A65,TRANSPORTE!A6:D117,4,FALSE)</f>
        <v>1343</v>
      </c>
      <c r="M65" s="826"/>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3558.95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162108.08602785881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32421.617205571762</v>
      </c>
      <c r="M88" s="856"/>
      <c r="N88" s="57"/>
    </row>
    <row r="89" spans="1:14">
      <c r="B89" s="95" t="s">
        <v>1057</v>
      </c>
      <c r="C89" s="96"/>
      <c r="D89" s="96"/>
      <c r="E89" s="96"/>
      <c r="F89" s="96"/>
      <c r="G89" s="96"/>
      <c r="H89" s="96"/>
      <c r="I89" s="93"/>
      <c r="J89" s="94"/>
      <c r="K89" s="313">
        <v>0.05</v>
      </c>
      <c r="L89" s="855">
        <f>N83*K89</f>
        <v>8105.4043013929404</v>
      </c>
      <c r="M89" s="856"/>
      <c r="N89" s="57"/>
    </row>
    <row r="90" spans="1:14" ht="15" thickBot="1">
      <c r="B90" s="97" t="s">
        <v>1058</v>
      </c>
      <c r="C90" s="98"/>
      <c r="D90" s="98"/>
      <c r="E90" s="98"/>
      <c r="F90" s="98"/>
      <c r="G90" s="98"/>
      <c r="H90" s="98"/>
      <c r="I90" s="99"/>
      <c r="J90" s="100"/>
      <c r="K90" s="314">
        <v>0.05</v>
      </c>
      <c r="L90" s="857">
        <f>N83*K90</f>
        <v>8105.4043013929404</v>
      </c>
      <c r="M90" s="858"/>
      <c r="N90" s="57"/>
    </row>
    <row r="91" spans="1:14" ht="15" thickBot="1">
      <c r="B91" s="821" t="s">
        <v>1037</v>
      </c>
      <c r="C91" s="822"/>
      <c r="D91" s="822"/>
      <c r="E91" s="822"/>
      <c r="F91" s="822"/>
      <c r="G91" s="822"/>
      <c r="H91" s="822"/>
      <c r="I91" s="822"/>
      <c r="J91" s="822"/>
      <c r="K91" s="822"/>
      <c r="L91" s="822"/>
      <c r="M91" s="823"/>
      <c r="N91" s="58">
        <f>L88+L89+L90</f>
        <v>48632.425808357642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210740.51183621644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10</v>
      </c>
      <c r="N37" s="281">
        <f t="shared" ref="N37:N43" si="0">K37/M37</f>
        <v>13661.7</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280780</v>
      </c>
      <c r="L39" s="279"/>
      <c r="M39" s="280">
        <v>10</v>
      </c>
      <c r="N39" s="281">
        <f t="shared" si="0"/>
        <v>28078</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10</v>
      </c>
      <c r="N42" s="281">
        <f t="shared" si="0"/>
        <v>23976.650706478464</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10</v>
      </c>
      <c r="N43" s="281">
        <f t="shared" si="0"/>
        <v>8125</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829.84208459912497</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113351.31518186754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25321</v>
      </c>
      <c r="N53" s="281">
        <f>K53*M53</f>
        <v>35449.399999999994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58</v>
      </c>
      <c r="N54" s="281">
        <f>K54*M54</f>
        <v>1450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36899.399999999994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1343</v>
      </c>
      <c r="M63" s="826"/>
      <c r="N63" s="296">
        <f>K63*L63</f>
        <v>1880.1999999999998</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825">
        <f>VLOOKUP(A64,TRANSPORTE!A6:D117,4,FALSE)</f>
        <v>1343</v>
      </c>
      <c r="M64" s="826"/>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3558.95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8298.4208459912497</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162108.08602785881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32421.617205571762</v>
      </c>
      <c r="M87" s="856"/>
      <c r="N87" s="57"/>
    </row>
    <row r="88" spans="1:14">
      <c r="B88" s="95" t="s">
        <v>1057</v>
      </c>
      <c r="C88" s="96"/>
      <c r="D88" s="96"/>
      <c r="E88" s="96"/>
      <c r="F88" s="96"/>
      <c r="G88" s="96"/>
      <c r="H88" s="96"/>
      <c r="I88" s="93"/>
      <c r="J88" s="94"/>
      <c r="K88" s="313">
        <v>0.05</v>
      </c>
      <c r="L88" s="855">
        <f>N82*K88</f>
        <v>8105.4043013929404</v>
      </c>
      <c r="M88" s="856"/>
      <c r="N88" s="57"/>
    </row>
    <row r="89" spans="1:14" ht="15" thickBot="1">
      <c r="B89" s="97" t="s">
        <v>1058</v>
      </c>
      <c r="C89" s="98"/>
      <c r="D89" s="98"/>
      <c r="E89" s="98"/>
      <c r="F89" s="98"/>
      <c r="G89" s="98"/>
      <c r="H89" s="98"/>
      <c r="I89" s="99"/>
      <c r="J89" s="100"/>
      <c r="K89" s="314">
        <v>0.05</v>
      </c>
      <c r="L89" s="857">
        <f>N82*K89</f>
        <v>8105.4043013929404</v>
      </c>
      <c r="M89" s="858"/>
      <c r="N89" s="57"/>
    </row>
    <row r="90" spans="1:14" ht="15" thickBot="1">
      <c r="B90" s="821" t="s">
        <v>1037</v>
      </c>
      <c r="C90" s="822"/>
      <c r="D90" s="822"/>
      <c r="E90" s="822"/>
      <c r="F90" s="822"/>
      <c r="G90" s="822"/>
      <c r="H90" s="822"/>
      <c r="I90" s="822"/>
      <c r="J90" s="822"/>
      <c r="K90" s="822"/>
      <c r="L90" s="822"/>
      <c r="M90" s="823"/>
      <c r="N90" s="58">
        <f>L87+L88+L89</f>
        <v>48632.425808357642</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210740.51183621644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163026.11883025698</v>
      </c>
      <c r="L36" s="279"/>
      <c r="M36" s="280">
        <v>30</v>
      </c>
      <c r="N36" s="281">
        <f>K36/M36</f>
        <v>5434.2039610085658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10</v>
      </c>
      <c r="N37" s="281">
        <f t="shared" ref="N37:N43" si="0">K37/M37</f>
        <v>13661.7</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280780</v>
      </c>
      <c r="L39" s="279"/>
      <c r="M39" s="280">
        <v>10</v>
      </c>
      <c r="N39" s="281">
        <f t="shared" si="0"/>
        <v>28078</v>
      </c>
    </row>
    <row r="40" spans="1:14">
      <c r="A40" t="s">
        <v>290</v>
      </c>
      <c r="B40" s="834" t="str">
        <f>VLOOKUP(A40,EQUIPOS!A10:D154,3,FALSE)</f>
        <v>Planta trituradora</v>
      </c>
      <c r="C40" s="835"/>
      <c r="D40" s="835"/>
      <c r="E40" s="835"/>
      <c r="F40" s="835"/>
      <c r="G40" s="835"/>
      <c r="H40" s="836"/>
      <c r="I40" s="276"/>
      <c r="J40" s="277"/>
      <c r="K40" s="278">
        <f>VLOOKUP(A40,EQUIPOS!A10:D167,4,FALSE)</f>
        <v>502065.55289344187</v>
      </c>
      <c r="L40" s="279"/>
      <c r="M40" s="280">
        <v>30</v>
      </c>
      <c r="N40" s="281">
        <f t="shared" si="0"/>
        <v>16735.518429781394</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195312</v>
      </c>
      <c r="L41" s="279"/>
      <c r="M41" s="280">
        <v>30</v>
      </c>
      <c r="N41" s="281">
        <f t="shared" si="0"/>
        <v>6510.4</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239766.50706478464</v>
      </c>
      <c r="L42" s="279"/>
      <c r="M42" s="280">
        <v>10</v>
      </c>
      <c r="N42" s="281">
        <f t="shared" si="0"/>
        <v>23976.650706478464</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10</v>
      </c>
      <c r="N43" s="281">
        <f t="shared" si="0"/>
        <v>8125</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829.84208459912497</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113351.31518186754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25321</v>
      </c>
      <c r="N54" s="281">
        <f>K54*M54</f>
        <v>35449.399999999994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58</v>
      </c>
      <c r="N55" s="281">
        <f>K55*M55</f>
        <v>1450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36899.399999999994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1343</v>
      </c>
      <c r="M64" s="826"/>
      <c r="N64" s="296">
        <f>K64*L64</f>
        <v>1880.1999999999998</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825">
        <f>VLOOKUP(A65,TRANSPORTE!A6:D117,4,FALSE)</f>
        <v>1343</v>
      </c>
      <c r="M65" s="826"/>
      <c r="N65" s="296">
        <f>K65*L65</f>
        <v>1678.75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3558.95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162108.08602785881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32421.617205571762</v>
      </c>
      <c r="M88" s="856"/>
      <c r="N88" s="57"/>
    </row>
    <row r="89" spans="1:14">
      <c r="B89" s="95" t="s">
        <v>1057</v>
      </c>
      <c r="C89" s="96"/>
      <c r="D89" s="96"/>
      <c r="E89" s="96"/>
      <c r="F89" s="96"/>
      <c r="G89" s="96"/>
      <c r="H89" s="96"/>
      <c r="I89" s="93"/>
      <c r="J89" s="94"/>
      <c r="K89" s="313">
        <v>0.05</v>
      </c>
      <c r="L89" s="855">
        <f>N83*K89</f>
        <v>8105.4043013929404</v>
      </c>
      <c r="M89" s="856"/>
      <c r="N89" s="57"/>
    </row>
    <row r="90" spans="1:14" ht="15" thickBot="1">
      <c r="B90" s="97" t="s">
        <v>1058</v>
      </c>
      <c r="C90" s="98"/>
      <c r="D90" s="98"/>
      <c r="E90" s="98"/>
      <c r="F90" s="98"/>
      <c r="G90" s="98"/>
      <c r="H90" s="98"/>
      <c r="I90" s="99"/>
      <c r="J90" s="100"/>
      <c r="K90" s="314">
        <v>0.05</v>
      </c>
      <c r="L90" s="857">
        <f>N83*K90</f>
        <v>8105.4043013929404</v>
      </c>
      <c r="M90" s="858"/>
      <c r="N90" s="57"/>
    </row>
    <row r="91" spans="1:14" ht="15" thickBot="1">
      <c r="B91" s="821" t="s">
        <v>1037</v>
      </c>
      <c r="C91" s="822"/>
      <c r="D91" s="822"/>
      <c r="E91" s="822"/>
      <c r="F91" s="822"/>
      <c r="G91" s="822"/>
      <c r="H91" s="822"/>
      <c r="I91" s="822"/>
      <c r="J91" s="822"/>
      <c r="K91" s="822"/>
      <c r="L91" s="822"/>
      <c r="M91" s="823"/>
      <c r="N91" s="58">
        <f>L88+L89+L90</f>
        <v>48632.425808357642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210740.51183621644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148</v>
      </c>
      <c r="B36" s="834" t="str">
        <f>VLOOKUP(A36,EQUIPOS!A6:D154,3,FALSE)</f>
        <v>Cargador : Potencia en el volante 110 hp, Clasificación de RPM del motor 2300.</v>
      </c>
      <c r="C36" s="835"/>
      <c r="D36" s="835"/>
      <c r="E36" s="835"/>
      <c r="F36" s="835"/>
      <c r="G36" s="835"/>
      <c r="H36" s="836"/>
      <c r="I36" s="276"/>
      <c r="J36" s="277"/>
      <c r="K36" s="278">
        <f>VLOOKUP(A36,EQUIPOS!A6:D163,4,FALSE)</f>
        <v>148374</v>
      </c>
      <c r="L36" s="279"/>
      <c r="M36" s="280">
        <v>30</v>
      </c>
      <c r="N36" s="281">
        <f>K36/M36</f>
        <v>4945.8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136617</v>
      </c>
      <c r="L37" s="279"/>
      <c r="M37" s="280">
        <v>10</v>
      </c>
      <c r="N37" s="281">
        <f t="shared" ref="N37:N43" si="0">K37/M37</f>
        <v>13661.7</v>
      </c>
    </row>
    <row r="38" spans="1:14">
      <c r="A38" t="s">
        <v>284</v>
      </c>
      <c r="B38" s="834" t="str">
        <f>VLOOKUP(A38,EQUIPOS!A8:D154,3,FALSE)</f>
        <v>Planta de asfalto en caliente</v>
      </c>
      <c r="C38" s="835"/>
      <c r="D38" s="835"/>
      <c r="E38" s="835"/>
      <c r="F38" s="835"/>
      <c r="G38" s="835"/>
      <c r="H38" s="836"/>
      <c r="I38" s="276"/>
      <c r="J38" s="277"/>
      <c r="K38" s="278">
        <f>VLOOKUP(A38,EQUIPOS!A8:D165,4,FALSE)</f>
        <v>280780</v>
      </c>
      <c r="L38" s="279"/>
      <c r="M38" s="280">
        <v>10</v>
      </c>
      <c r="N38" s="281">
        <f t="shared" si="0"/>
        <v>28078</v>
      </c>
    </row>
    <row r="39" spans="1:14">
      <c r="A39" t="s">
        <v>290</v>
      </c>
      <c r="B39" s="834" t="str">
        <f>VLOOKUP(A39,EQUIPOS!A9:D154,3,FALSE)</f>
        <v>Planta trituradora</v>
      </c>
      <c r="C39" s="835"/>
      <c r="D39" s="835"/>
      <c r="E39" s="835"/>
      <c r="F39" s="835"/>
      <c r="G39" s="835"/>
      <c r="H39" s="836"/>
      <c r="I39" s="276"/>
      <c r="J39" s="277"/>
      <c r="K39" s="278">
        <f>VLOOKUP(A39,EQUIPOS!A9:D166,4,FALSE)</f>
        <v>502065.55289344187</v>
      </c>
      <c r="L39" s="279"/>
      <c r="M39" s="280">
        <v>30</v>
      </c>
      <c r="N39" s="281">
        <f t="shared" si="0"/>
        <v>16735.518429781394</v>
      </c>
    </row>
    <row r="40" spans="1:14">
      <c r="A40" t="s">
        <v>316</v>
      </c>
      <c r="B40" s="834" t="str">
        <f>VLOOKUP(A40,EQUIPOS!A10:D154,3,FALSE)</f>
        <v>Retroexcavadora Tipo E-200 o  Equivalente</v>
      </c>
      <c r="C40" s="835"/>
      <c r="D40" s="835"/>
      <c r="E40" s="835"/>
      <c r="F40" s="835"/>
      <c r="G40" s="835"/>
      <c r="H40" s="836"/>
      <c r="I40" s="276"/>
      <c r="J40" s="277"/>
      <c r="K40" s="278">
        <f>VLOOKUP(A40,EQUIPOS!A10:D167,4,FALSE)</f>
        <v>140000</v>
      </c>
      <c r="L40" s="279"/>
      <c r="M40" s="280">
        <v>30</v>
      </c>
      <c r="N40" s="281">
        <f t="shared" si="0"/>
        <v>4666.666666666667</v>
      </c>
    </row>
    <row r="41" spans="1:14">
      <c r="A41" t="s">
        <v>358</v>
      </c>
      <c r="B41" s="834" t="str">
        <f>VLOOKUP(A41,EQUIPOS!A11:D155,3,FALSE)</f>
        <v xml:space="preserve">Terminadora de asfalto (Finisher), potencia en el volante 174 HP, R=20M3/H, velocidad de desplazamiento 114 m/min
</v>
      </c>
      <c r="C41" s="835"/>
      <c r="D41" s="835"/>
      <c r="E41" s="835"/>
      <c r="F41" s="835"/>
      <c r="G41" s="835"/>
      <c r="H41" s="836"/>
      <c r="I41" s="276"/>
      <c r="J41" s="277"/>
      <c r="K41" s="278">
        <f>VLOOKUP(A41,EQUIPOS!A11:D168,4,FALSE)</f>
        <v>239766.50706478464</v>
      </c>
      <c r="L41" s="279"/>
      <c r="M41" s="280">
        <v>10</v>
      </c>
      <c r="N41" s="281">
        <f t="shared" si="0"/>
        <v>23976.650706478464</v>
      </c>
    </row>
    <row r="42" spans="1:14">
      <c r="A42" t="s">
        <v>166</v>
      </c>
      <c r="B42" s="834" t="str">
        <f>VLOOKUP(A42,EQUIPOS!A12:D156,3,FALSE)</f>
        <v>Compactador de Rodillo POTENCIA: 99HP, PESO: 8 ton</v>
      </c>
      <c r="C42" s="835"/>
      <c r="D42" s="835"/>
      <c r="E42" s="835"/>
      <c r="F42" s="835"/>
      <c r="G42" s="835"/>
      <c r="H42" s="836"/>
      <c r="I42" s="276"/>
      <c r="J42" s="277"/>
      <c r="K42" s="278">
        <f>VLOOKUP(A42,EQUIPOS!A12:D169,4,FALSE)</f>
        <v>100000</v>
      </c>
      <c r="L42" s="279"/>
      <c r="M42" s="280">
        <v>10</v>
      </c>
      <c r="N42" s="281">
        <f t="shared" si="0"/>
        <v>10000</v>
      </c>
    </row>
    <row r="43" spans="1:14">
      <c r="A43" t="s">
        <v>373</v>
      </c>
      <c r="B43" s="834" t="str">
        <f>VLOOKUP(A43,EQUIPOS!A13:D157,3,FALSE)</f>
        <v>Volqueta 6 m3</v>
      </c>
      <c r="C43" s="835"/>
      <c r="D43" s="835"/>
      <c r="E43" s="835"/>
      <c r="F43" s="835"/>
      <c r="G43" s="835"/>
      <c r="H43" s="836"/>
      <c r="I43" s="276"/>
      <c r="J43" s="277"/>
      <c r="K43" s="278">
        <f>VLOOKUP(A43,EQUIPOS!A13:D170,4,FALSE)</f>
        <v>81250</v>
      </c>
      <c r="L43" s="279"/>
      <c r="M43" s="280">
        <v>10</v>
      </c>
      <c r="N43" s="281">
        <f t="shared" si="0"/>
        <v>8125</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1085.1781106296251</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111274.51391355616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25321</v>
      </c>
      <c r="N53" s="281">
        <f>K53*M53</f>
        <v>35449.399999999994</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35449.399999999994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1343</v>
      </c>
      <c r="M63" s="826"/>
      <c r="N63" s="296">
        <f>K63*L63</f>
        <v>1880.1999999999998</v>
      </c>
    </row>
    <row r="64" spans="1:14">
      <c r="A64" t="s">
        <v>1377</v>
      </c>
      <c r="B64" s="52" t="str">
        <f>VLOOKUP(A64,TRANSPORTE!A6:D117,3,FALSE)</f>
        <v>Transporte de mezcla</v>
      </c>
      <c r="C64" s="53"/>
      <c r="D64" s="53"/>
      <c r="E64" s="53"/>
      <c r="F64" s="53"/>
      <c r="G64" s="53"/>
      <c r="H64" s="320" t="s">
        <v>1552</v>
      </c>
      <c r="I64" s="288">
        <v>1.25</v>
      </c>
      <c r="J64" s="295">
        <v>1</v>
      </c>
      <c r="K64" s="288">
        <f>I64*J64</f>
        <v>1.25</v>
      </c>
      <c r="L64" s="825">
        <f>VLOOKUP(A64,TRANSPORTE!A6:D117,4,FALSE)</f>
        <v>1343</v>
      </c>
      <c r="M64" s="826"/>
      <c r="N64" s="296">
        <f>K64*L64</f>
        <v>1678.75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3558.95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10851.78110629625</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161134.64501985241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32226.929003970483</v>
      </c>
      <c r="M87" s="856"/>
      <c r="N87" s="57"/>
    </row>
    <row r="88" spans="1:14">
      <c r="B88" s="95" t="s">
        <v>1057</v>
      </c>
      <c r="C88" s="96"/>
      <c r="D88" s="96"/>
      <c r="E88" s="96"/>
      <c r="F88" s="96"/>
      <c r="G88" s="96"/>
      <c r="H88" s="96"/>
      <c r="I88" s="93"/>
      <c r="J88" s="94"/>
      <c r="K88" s="313">
        <v>0.05</v>
      </c>
      <c r="L88" s="855">
        <f>N82*K88</f>
        <v>8056.7322509926207</v>
      </c>
      <c r="M88" s="856"/>
      <c r="N88" s="57"/>
    </row>
    <row r="89" spans="1:14" ht="15" thickBot="1">
      <c r="B89" s="97" t="s">
        <v>1058</v>
      </c>
      <c r="C89" s="98"/>
      <c r="D89" s="98"/>
      <c r="E89" s="98"/>
      <c r="F89" s="98"/>
      <c r="G89" s="98"/>
      <c r="H89" s="98"/>
      <c r="I89" s="99"/>
      <c r="J89" s="100"/>
      <c r="K89" s="314">
        <v>0.05</v>
      </c>
      <c r="L89" s="857">
        <f>N82*K89</f>
        <v>8056.7322509926207</v>
      </c>
      <c r="M89" s="858"/>
      <c r="N89" s="57"/>
    </row>
    <row r="90" spans="1:14" ht="15" thickBot="1">
      <c r="B90" s="821" t="s">
        <v>1037</v>
      </c>
      <c r="C90" s="822"/>
      <c r="D90" s="822"/>
      <c r="E90" s="822"/>
      <c r="F90" s="822"/>
      <c r="G90" s="822"/>
      <c r="H90" s="822"/>
      <c r="I90" s="822"/>
      <c r="J90" s="822"/>
      <c r="K90" s="822"/>
      <c r="L90" s="822"/>
      <c r="M90" s="823"/>
      <c r="N90" s="58">
        <f>L87+L88+L89</f>
        <v>48340.393505955726</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209475.03852580814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117</v>
      </c>
      <c r="B36" s="834" t="str">
        <f>VLOOKUP(A36,EQUIPOS!A6:D154,3,FALSE)</f>
        <v xml:space="preserve">Barredora mecánica de cepillo de 3658 mm ; 6 m3 </v>
      </c>
      <c r="C36" s="835"/>
      <c r="D36" s="835"/>
      <c r="E36" s="835"/>
      <c r="F36" s="835"/>
      <c r="G36" s="835"/>
      <c r="H36" s="836"/>
      <c r="I36" s="276"/>
      <c r="J36" s="277"/>
      <c r="K36" s="278">
        <f>VLOOKUP(A36,EQUIPOS!A6:D163,4,FALSE)</f>
        <v>72993.494328628294</v>
      </c>
      <c r="L36" s="279"/>
      <c r="M36" s="280">
        <v>150</v>
      </c>
      <c r="N36" s="281">
        <f>K36/M36</f>
        <v>486.62329552418862</v>
      </c>
    </row>
    <row r="37" spans="1:14">
      <c r="A37" s="119" t="s">
        <v>148</v>
      </c>
      <c r="B37" s="834" t="str">
        <f>VLOOKUP(A37,EQUIPOS!A7:D154,3,FALSE)</f>
        <v>Cargador : Potencia en el volante 110 hp, Clasificación de RPM del motor 2300.</v>
      </c>
      <c r="C37" s="835"/>
      <c r="D37" s="835"/>
      <c r="E37" s="835"/>
      <c r="F37" s="835"/>
      <c r="G37" s="835"/>
      <c r="H37" s="836"/>
      <c r="I37" s="276"/>
      <c r="J37" s="277"/>
      <c r="K37" s="278">
        <f>VLOOKUP(A37,EQUIPOS!A7:D164,4,FALSE)</f>
        <v>148374</v>
      </c>
      <c r="L37" s="279"/>
      <c r="M37" s="280">
        <v>150</v>
      </c>
      <c r="N37" s="281">
        <f>K37/M37</f>
        <v>989.16</v>
      </c>
    </row>
    <row r="38" spans="1:14">
      <c r="A38" t="s">
        <v>236</v>
      </c>
      <c r="B38" s="834" t="str">
        <f>VLOOKUP(A38,EQUIPOS!A8:D154,3,FALSE)</f>
        <v>Fresadora de pavimento, potencia 255 HP, peso 19 Ton, PROFUNDIDAD DE CORTE 305 mm</v>
      </c>
      <c r="C38" s="835"/>
      <c r="D38" s="835"/>
      <c r="E38" s="835"/>
      <c r="F38" s="835"/>
      <c r="G38" s="835"/>
      <c r="H38" s="836"/>
      <c r="I38" s="276"/>
      <c r="J38" s="277"/>
      <c r="K38" s="278">
        <f>VLOOKUP(A38,EQUIPOS!A8:D165,4,FALSE)</f>
        <v>362426.00516344031</v>
      </c>
      <c r="L38" s="279"/>
      <c r="M38" s="280">
        <v>150</v>
      </c>
      <c r="N38" s="281">
        <f>K38/M38</f>
        <v>2416.1733677562688</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N75*M41</f>
        <v>1.7022401735366666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3893.6589034539938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825">
        <f>VLOOKUP(A58,TRANSPORTE!A5:D117,4,FALSE)</f>
        <v>1343</v>
      </c>
      <c r="M58" s="826"/>
      <c r="N58" s="296">
        <f>K58*L58</f>
        <v>174.59</v>
      </c>
    </row>
    <row r="59" spans="1:14">
      <c r="B59" s="52"/>
      <c r="C59" s="53"/>
      <c r="D59" s="53"/>
      <c r="E59" s="53"/>
      <c r="F59" s="53"/>
      <c r="G59" s="53"/>
      <c r="H59" s="320"/>
      <c r="I59" s="288"/>
      <c r="J59" s="295"/>
      <c r="K59" s="288"/>
      <c r="L59" s="825"/>
      <c r="M59" s="826"/>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174.59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170.22401735366665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4238.4729208076606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847.69458416153213</v>
      </c>
      <c r="M82" s="856"/>
      <c r="N82" s="57"/>
    </row>
    <row r="83" spans="1:14">
      <c r="B83" s="95" t="s">
        <v>1057</v>
      </c>
      <c r="C83" s="96"/>
      <c r="D83" s="96"/>
      <c r="E83" s="96"/>
      <c r="F83" s="96"/>
      <c r="G83" s="96"/>
      <c r="H83" s="96"/>
      <c r="I83" s="93"/>
      <c r="J83" s="94"/>
      <c r="K83" s="313">
        <v>0.05</v>
      </c>
      <c r="L83" s="855">
        <f>N77*K83</f>
        <v>211.92364604038303</v>
      </c>
      <c r="M83" s="856"/>
      <c r="N83" s="57"/>
    </row>
    <row r="84" spans="1:14" ht="15" thickBot="1">
      <c r="B84" s="97" t="s">
        <v>1058</v>
      </c>
      <c r="C84" s="98"/>
      <c r="D84" s="98"/>
      <c r="E84" s="98"/>
      <c r="F84" s="98"/>
      <c r="G84" s="98"/>
      <c r="H84" s="98"/>
      <c r="I84" s="99"/>
      <c r="J84" s="100"/>
      <c r="K84" s="314">
        <v>0.05</v>
      </c>
      <c r="L84" s="857">
        <f>N77*K84</f>
        <v>211.92364604038303</v>
      </c>
      <c r="M84" s="858"/>
      <c r="N84" s="57"/>
    </row>
    <row r="85" spans="1:14" ht="15" thickBot="1">
      <c r="B85" s="821" t="s">
        <v>1037</v>
      </c>
      <c r="C85" s="822"/>
      <c r="D85" s="822"/>
      <c r="E85" s="822"/>
      <c r="F85" s="822"/>
      <c r="G85" s="822"/>
      <c r="H85" s="822"/>
      <c r="I85" s="822"/>
      <c r="J85" s="822"/>
      <c r="K85" s="822"/>
      <c r="L85" s="822"/>
      <c r="M85" s="823"/>
      <c r="N85" s="58">
        <f>L82+L83+L84</f>
        <v>1271.5418762422983</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5510.0147970499584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 thickBot="1">
      <c r="B118" s="270" t="s">
        <v>2327</v>
      </c>
      <c r="C118" s="402"/>
      <c r="D118" s="402"/>
      <c r="E118" s="63"/>
      <c r="F118" s="63"/>
      <c r="G118" s="63"/>
      <c r="H118" s="63"/>
      <c r="I118" s="63"/>
      <c r="J118" s="800"/>
      <c r="K118" s="800"/>
      <c r="L118" s="800"/>
      <c r="M118" s="800"/>
      <c r="N118" s="801"/>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117</v>
      </c>
      <c r="B36" s="834" t="str">
        <f>VLOOKUP(A36,EQUIPOS!A6:D154,3,FALSE)</f>
        <v xml:space="preserve">Barredora mecánica de cepillo de 3658 mm ; 6 m3 </v>
      </c>
      <c r="C36" s="835"/>
      <c r="D36" s="835"/>
      <c r="E36" s="835"/>
      <c r="F36" s="835"/>
      <c r="G36" s="835"/>
      <c r="H36" s="836"/>
      <c r="I36" s="276"/>
      <c r="J36" s="277"/>
      <c r="K36" s="278">
        <f>VLOOKUP(A36,EQUIPOS!A6:D163,4,FALSE)</f>
        <v>72993.494328628294</v>
      </c>
      <c r="L36" s="279"/>
      <c r="M36" s="280">
        <v>300</v>
      </c>
      <c r="N36" s="281">
        <f>K36/M36</f>
        <v>243.31164776209431</v>
      </c>
    </row>
    <row r="37" spans="1:14">
      <c r="A37" s="119" t="s">
        <v>148</v>
      </c>
      <c r="B37" s="834" t="str">
        <f>VLOOKUP(A37,EQUIPOS!A7:D154,3,FALSE)</f>
        <v>Cargador : Potencia en el volante 110 hp, Clasificación de RPM del motor 2300.</v>
      </c>
      <c r="C37" s="835"/>
      <c r="D37" s="835"/>
      <c r="E37" s="835"/>
      <c r="F37" s="835"/>
      <c r="G37" s="835"/>
      <c r="H37" s="836"/>
      <c r="I37" s="276"/>
      <c r="J37" s="277"/>
      <c r="K37" s="278">
        <f>VLOOKUP(A37,EQUIPOS!A7:D164,4,FALSE)</f>
        <v>148374</v>
      </c>
      <c r="L37" s="279"/>
      <c r="M37" s="280">
        <v>300</v>
      </c>
      <c r="N37" s="281">
        <f>K37/M37</f>
        <v>494.58</v>
      </c>
    </row>
    <row r="38" spans="1:14">
      <c r="A38" t="s">
        <v>236</v>
      </c>
      <c r="B38" s="834" t="str">
        <f>VLOOKUP(A38,EQUIPOS!A8:D154,3,FALSE)</f>
        <v>Fresadora de pavimento, potencia 255 HP, peso 19 Ton, PROFUNDIDAD DE CORTE 305 mm</v>
      </c>
      <c r="C38" s="835"/>
      <c r="D38" s="835"/>
      <c r="E38" s="835"/>
      <c r="F38" s="835"/>
      <c r="G38" s="835"/>
      <c r="H38" s="836"/>
      <c r="I38" s="276"/>
      <c r="J38" s="277"/>
      <c r="K38" s="278">
        <f>VLOOKUP(A38,EQUIPOS!A8:D165,4,FALSE)</f>
        <v>362426.00516344031</v>
      </c>
      <c r="L38" s="279"/>
      <c r="M38" s="280">
        <v>300</v>
      </c>
      <c r="N38" s="281">
        <f>K38/M38</f>
        <v>1208.0866838781344</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N75*M41</f>
        <v>0.85112008676833328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1946.8294517269969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825">
        <f>VLOOKUP(A58,TRANSPORTE!A5:D117,4,FALSE)</f>
        <v>1343</v>
      </c>
      <c r="M58" s="826"/>
      <c r="N58" s="296">
        <f>K58*L58</f>
        <v>87.295000000000002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87.295000000000002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85.112008676833327</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2119.2364604038303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423.84729208076607</v>
      </c>
      <c r="M82" s="856"/>
      <c r="N82" s="57"/>
    </row>
    <row r="83" spans="1:14">
      <c r="B83" s="95" t="s">
        <v>1057</v>
      </c>
      <c r="C83" s="96"/>
      <c r="D83" s="96"/>
      <c r="E83" s="96"/>
      <c r="F83" s="96"/>
      <c r="G83" s="96"/>
      <c r="H83" s="96"/>
      <c r="I83" s="93"/>
      <c r="J83" s="94"/>
      <c r="K83" s="313">
        <v>0.05</v>
      </c>
      <c r="L83" s="855">
        <f>N77*K83</f>
        <v>105.96182302019152</v>
      </c>
      <c r="M83" s="856"/>
      <c r="N83" s="57"/>
    </row>
    <row r="84" spans="1:14" ht="15" thickBot="1">
      <c r="B84" s="97" t="s">
        <v>1058</v>
      </c>
      <c r="C84" s="98"/>
      <c r="D84" s="98"/>
      <c r="E84" s="98"/>
      <c r="F84" s="98"/>
      <c r="G84" s="98"/>
      <c r="H84" s="98"/>
      <c r="I84" s="99"/>
      <c r="J84" s="100"/>
      <c r="K84" s="314">
        <v>0.05</v>
      </c>
      <c r="L84" s="857">
        <f>N77*K84</f>
        <v>105.96182302019152</v>
      </c>
      <c r="M84" s="858"/>
      <c r="N84" s="57"/>
    </row>
    <row r="85" spans="1:14" ht="15" thickBot="1">
      <c r="B85" s="821" t="s">
        <v>1037</v>
      </c>
      <c r="C85" s="822"/>
      <c r="D85" s="822"/>
      <c r="E85" s="822"/>
      <c r="F85" s="822"/>
      <c r="G85" s="822"/>
      <c r="H85" s="822"/>
      <c r="I85" s="822"/>
      <c r="J85" s="822"/>
      <c r="K85" s="822"/>
      <c r="L85" s="822"/>
      <c r="M85" s="823"/>
      <c r="N85" s="58">
        <f>L82+L83+L84</f>
        <v>635.77093812114913</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2755.0073985249792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18</v>
      </c>
      <c r="N36" s="281">
        <f>K36/M36</f>
        <v>4436.333333333333</v>
      </c>
    </row>
    <row r="37" spans="1:14">
      <c r="A37" s="119" t="s">
        <v>154</v>
      </c>
      <c r="B37" s="834" t="str">
        <f>VLOOKUP(A37,EQUIPOS!A7:D154,3,FALSE)</f>
        <v>Carrotanque Irrigador de asfalto, 1000 GALONES DE CAPACIDAD</v>
      </c>
      <c r="C37" s="835"/>
      <c r="D37" s="835"/>
      <c r="E37" s="835"/>
      <c r="F37" s="835"/>
      <c r="G37" s="835"/>
      <c r="H37" s="836"/>
      <c r="I37" s="276"/>
      <c r="J37" s="277"/>
      <c r="K37" s="278">
        <f>VLOOKUP(A37,EQUIPOS!A7:D164,4,FALSE)</f>
        <v>94252</v>
      </c>
      <c r="L37" s="279"/>
      <c r="M37" s="280">
        <v>18</v>
      </c>
      <c r="N37" s="281">
        <f>K37/M37</f>
        <v>5236.2222222222226</v>
      </c>
    </row>
    <row r="38" spans="1:14">
      <c r="A38" t="s">
        <v>269</v>
      </c>
      <c r="B38" s="834" t="str">
        <f>VLOOKUP(A38,EQUIPOS!A8:D154,3,FALSE)</f>
        <v>Motoniveladora  potencia 215 HP, ancho de cuchilla 4,27 m, peso 18 ton.</v>
      </c>
      <c r="C38" s="835"/>
      <c r="D38" s="835"/>
      <c r="E38" s="835"/>
      <c r="F38" s="835"/>
      <c r="G38" s="835"/>
      <c r="H38" s="836"/>
      <c r="I38" s="276"/>
      <c r="J38" s="277"/>
      <c r="K38" s="278">
        <f>VLOOKUP(A38,EQUIPOS!A8:D165,4,FALSE)</f>
        <v>160201</v>
      </c>
      <c r="L38" s="279"/>
      <c r="M38" s="280">
        <v>18</v>
      </c>
      <c r="N38" s="281">
        <f>K38/M38</f>
        <v>8900.0555555555547</v>
      </c>
    </row>
    <row r="39" spans="1:14">
      <c r="A39" t="s">
        <v>299</v>
      </c>
      <c r="B39" s="834" t="str">
        <f>VLOOKUP(A39,EQUIPOS!A9:D154,3,FALSE)</f>
        <v xml:space="preserve">Recicladora, potencia 430HP </v>
      </c>
      <c r="C39" s="835"/>
      <c r="D39" s="835"/>
      <c r="E39" s="835"/>
      <c r="F39" s="835"/>
      <c r="G39" s="835"/>
      <c r="H39" s="836"/>
      <c r="I39" s="837"/>
      <c r="J39" s="818"/>
      <c r="K39" s="278">
        <f>VLOOKUP(A39,EQUIPOS!A9:D166,4,FALSE)</f>
        <v>499096.57591992692</v>
      </c>
      <c r="L39" s="838">
        <v>18</v>
      </c>
      <c r="M39" s="839"/>
      <c r="N39" s="281">
        <f>K39/L39</f>
        <v>27727.587551107052</v>
      </c>
    </row>
    <row r="40" spans="1:14">
      <c r="A40" t="s">
        <v>365</v>
      </c>
      <c r="B40" s="834" t="str">
        <f>VLOOKUP(A40,EQUIPOS!A10:D154,3,FALSE)</f>
        <v xml:space="preserve">Vibrocompatador, potencia 153 HP, peso 10 Ton. </v>
      </c>
      <c r="C40" s="835"/>
      <c r="D40" s="835"/>
      <c r="E40" s="835"/>
      <c r="F40" s="835"/>
      <c r="G40" s="835"/>
      <c r="H40" s="836"/>
      <c r="I40" s="42"/>
      <c r="J40" s="43"/>
      <c r="K40" s="278">
        <f>VLOOKUP(A40,EQUIPOS!A10:D167,4,FALSE)</f>
        <v>90000</v>
      </c>
      <c r="L40" s="285"/>
      <c r="M40" s="286">
        <v>18</v>
      </c>
      <c r="N40" s="281">
        <f>K40/M40</f>
        <v>5000</v>
      </c>
    </row>
    <row r="41" spans="1:14">
      <c r="B41" s="841" t="s">
        <v>1036</v>
      </c>
      <c r="C41" s="842"/>
      <c r="D41" s="842"/>
      <c r="E41" s="44"/>
      <c r="F41" s="45"/>
      <c r="G41" s="45"/>
      <c r="H41" s="46"/>
      <c r="I41" s="42"/>
      <c r="J41" s="43"/>
      <c r="K41" s="288"/>
      <c r="L41" s="285"/>
      <c r="M41" s="410">
        <v>0.01</v>
      </c>
      <c r="N41" s="353">
        <f>N75*M41</f>
        <v>28.370669558944442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51328.5693317771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0</v>
      </c>
      <c r="N48" s="281">
        <f>K48*M48</f>
        <v>0</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58310</v>
      </c>
      <c r="N49" s="281">
        <f>K49*M49</f>
        <v>14577.5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14577.5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825">
        <f>VLOOKUP(A58,TRANSPORTE!A5:D117,4,FALSE)</f>
        <v>1343</v>
      </c>
      <c r="M58" s="826"/>
      <c r="N58" s="296">
        <f>K58*L58</f>
        <v>382.75500000000005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382.75500000000005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2837.0669558944442</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69125.891287671562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13825.178257534313</v>
      </c>
      <c r="M82" s="856"/>
      <c r="N82" s="57"/>
    </row>
    <row r="83" spans="1:14">
      <c r="B83" s="95" t="s">
        <v>1057</v>
      </c>
      <c r="C83" s="96"/>
      <c r="D83" s="96"/>
      <c r="E83" s="96"/>
      <c r="F83" s="96"/>
      <c r="G83" s="96"/>
      <c r="H83" s="96"/>
      <c r="I83" s="93"/>
      <c r="J83" s="94"/>
      <c r="K83" s="313">
        <v>0.05</v>
      </c>
      <c r="L83" s="855">
        <f>N77*K83</f>
        <v>3456.2945643835783</v>
      </c>
      <c r="M83" s="856"/>
      <c r="N83" s="57"/>
    </row>
    <row r="84" spans="1:14" ht="15" thickBot="1">
      <c r="B84" s="97" t="s">
        <v>1058</v>
      </c>
      <c r="C84" s="98"/>
      <c r="D84" s="98"/>
      <c r="E84" s="98"/>
      <c r="F84" s="98"/>
      <c r="G84" s="98"/>
      <c r="H84" s="98"/>
      <c r="I84" s="99"/>
      <c r="J84" s="100"/>
      <c r="K84" s="314">
        <v>0.05</v>
      </c>
      <c r="L84" s="857">
        <f>N77*K84</f>
        <v>3456.2945643835783</v>
      </c>
      <c r="M84" s="858"/>
      <c r="N84" s="57"/>
    </row>
    <row r="85" spans="1:14" ht="15" thickBot="1">
      <c r="B85" s="821" t="s">
        <v>1037</v>
      </c>
      <c r="C85" s="822"/>
      <c r="D85" s="822"/>
      <c r="E85" s="822"/>
      <c r="F85" s="822"/>
      <c r="G85" s="822"/>
      <c r="H85" s="822"/>
      <c r="I85" s="822"/>
      <c r="J85" s="822"/>
      <c r="K85" s="822"/>
      <c r="L85" s="822"/>
      <c r="M85" s="823"/>
      <c r="N85" s="58">
        <f>L82+L83+L84</f>
        <v>20737.767386301468</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89863.658673973026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12</v>
      </c>
      <c r="N36" s="281">
        <f>K36/M36</f>
        <v>6654.5</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94252</v>
      </c>
      <c r="L37" s="279"/>
      <c r="M37" s="280">
        <v>12</v>
      </c>
      <c r="N37" s="281">
        <f>K37/M37</f>
        <v>7854.333333333333</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160201</v>
      </c>
      <c r="L38" s="279"/>
      <c r="M38" s="280">
        <v>12</v>
      </c>
      <c r="N38" s="281">
        <f>K38/M38</f>
        <v>13350.083333333334</v>
      </c>
    </row>
    <row r="39" spans="1:14">
      <c r="A39" s="119" t="s">
        <v>299</v>
      </c>
      <c r="B39" s="834" t="str">
        <f>VLOOKUP(A39,EQUIPOS!A7:D154,3,FALSE)</f>
        <v xml:space="preserve">Recicladora, potencia 430HP </v>
      </c>
      <c r="C39" s="835"/>
      <c r="D39" s="835"/>
      <c r="E39" s="835"/>
      <c r="F39" s="835"/>
      <c r="G39" s="835"/>
      <c r="H39" s="836"/>
      <c r="I39" s="276"/>
      <c r="J39" s="277"/>
      <c r="K39" s="278">
        <f>VLOOKUP(A39,EQUIPOS!A7:D164,4,FALSE)</f>
        <v>499096.57591992692</v>
      </c>
      <c r="L39" s="279"/>
      <c r="M39" s="280">
        <v>12</v>
      </c>
      <c r="N39" s="281">
        <f>K39/M39</f>
        <v>41591.381326660579</v>
      </c>
    </row>
    <row r="40" spans="1:14">
      <c r="A40" t="s">
        <v>365</v>
      </c>
      <c r="B40" s="834" t="str">
        <f>VLOOKUP(A40,EQUIPOS!A8:D154,3,FALSE)</f>
        <v xml:space="preserve">Vibrocompatador, potencia 153 HP, peso 10 Ton. </v>
      </c>
      <c r="C40" s="835"/>
      <c r="D40" s="835"/>
      <c r="E40" s="835"/>
      <c r="F40" s="835"/>
      <c r="G40" s="835"/>
      <c r="H40" s="836"/>
      <c r="I40" s="276"/>
      <c r="J40" s="277"/>
      <c r="K40" s="278">
        <f>VLOOKUP(A40,EQUIPOS!A8:D165,4,FALSE)</f>
        <v>90000</v>
      </c>
      <c r="L40" s="279"/>
      <c r="M40" s="280">
        <v>12</v>
      </c>
      <c r="N40" s="281">
        <f>K40/M40</f>
        <v>7500</v>
      </c>
    </row>
    <row r="41" spans="1:14">
      <c r="B41" s="834"/>
      <c r="C41" s="835"/>
      <c r="D41" s="835"/>
      <c r="E41" s="835"/>
      <c r="F41" s="835"/>
      <c r="G41" s="835"/>
      <c r="H41" s="836"/>
      <c r="I41" s="837"/>
      <c r="J41" s="818"/>
      <c r="K41" s="278"/>
      <c r="L41" s="838"/>
      <c r="M41" s="839"/>
      <c r="N41" s="281"/>
    </row>
    <row r="42" spans="1:14">
      <c r="B42" s="834"/>
      <c r="C42" s="835"/>
      <c r="D42" s="835"/>
      <c r="E42" s="840"/>
      <c r="F42" s="835"/>
      <c r="G42" s="835"/>
      <c r="H42" s="836"/>
      <c r="I42" s="42"/>
      <c r="J42" s="43"/>
      <c r="K42" s="283"/>
      <c r="L42" s="285"/>
      <c r="M42" s="286"/>
      <c r="N42" s="287"/>
    </row>
    <row r="43" spans="1:14">
      <c r="B43" s="841" t="s">
        <v>1036</v>
      </c>
      <c r="C43" s="954"/>
      <c r="D43" s="954"/>
      <c r="E43" s="44"/>
      <c r="F43" s="45"/>
      <c r="G43" s="45"/>
      <c r="H43" s="46"/>
      <c r="I43" s="42"/>
      <c r="J43" s="43"/>
      <c r="K43" s="288"/>
      <c r="L43" s="285"/>
      <c r="M43" s="410">
        <v>0.1</v>
      </c>
      <c r="N43" s="353">
        <f>N77*M43</f>
        <v>425.56004338416665</v>
      </c>
    </row>
    <row r="44" spans="1:14" ht="15" thickBot="1">
      <c r="B44" s="834"/>
      <c r="C44" s="835"/>
      <c r="D44" s="835"/>
      <c r="E44" s="835"/>
      <c r="F44" s="835"/>
      <c r="G44" s="835"/>
      <c r="H44" s="836"/>
      <c r="I44" s="843"/>
      <c r="J44" s="844"/>
      <c r="K44" s="47"/>
      <c r="L44" s="845"/>
      <c r="M44" s="846"/>
      <c r="N44" s="111"/>
    </row>
    <row r="45" spans="1:14" ht="15" thickBot="1">
      <c r="B45" s="821" t="s">
        <v>1037</v>
      </c>
      <c r="C45" s="822"/>
      <c r="D45" s="822"/>
      <c r="E45" s="822"/>
      <c r="F45" s="822"/>
      <c r="G45" s="822"/>
      <c r="H45" s="822"/>
      <c r="I45" s="822"/>
      <c r="J45" s="822"/>
      <c r="K45" s="822"/>
      <c r="L45" s="822"/>
      <c r="M45" s="823"/>
      <c r="N45" s="403">
        <f>SUM(N36:N44)</f>
        <v>77375.858036711405</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12" t="s">
        <v>1028</v>
      </c>
      <c r="C49" s="813"/>
      <c r="D49" s="813"/>
      <c r="E49" s="813"/>
      <c r="F49" s="813"/>
      <c r="G49" s="813"/>
      <c r="H49" s="813"/>
      <c r="I49" s="814"/>
      <c r="J49" s="324" t="s">
        <v>1029</v>
      </c>
      <c r="K49" s="91" t="s">
        <v>1030</v>
      </c>
      <c r="L49" s="815" t="s">
        <v>1039</v>
      </c>
      <c r="M49" s="814"/>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58</v>
      </c>
      <c r="N50" s="281">
        <f>K50*M50</f>
        <v>4350</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1170</v>
      </c>
      <c r="N51" s="281">
        <f>K51*M51</f>
        <v>1521</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 thickBot="1">
      <c r="B54" s="816"/>
      <c r="C54" s="817"/>
      <c r="D54" s="817"/>
      <c r="E54" s="817"/>
      <c r="F54" s="817"/>
      <c r="G54" s="817"/>
      <c r="H54" s="817"/>
      <c r="I54" s="818"/>
      <c r="J54" s="48"/>
      <c r="K54" s="50"/>
      <c r="L54" s="819"/>
      <c r="M54" s="820"/>
      <c r="N54" s="51"/>
    </row>
    <row r="55" spans="1:14" ht="15" thickBot="1">
      <c r="B55" s="821" t="s">
        <v>1037</v>
      </c>
      <c r="C55" s="822"/>
      <c r="D55" s="822"/>
      <c r="E55" s="822"/>
      <c r="F55" s="822"/>
      <c r="G55" s="822"/>
      <c r="H55" s="822"/>
      <c r="I55" s="822"/>
      <c r="J55" s="822"/>
      <c r="K55" s="822"/>
      <c r="L55" s="822"/>
      <c r="M55" s="823"/>
      <c r="N55" s="403">
        <f>SUM(N50:N54)</f>
        <v>5871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4255.600433841666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N45+N55+N66+N77</f>
        <v>87502.458470553072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17500.491694110617</v>
      </c>
      <c r="M84" s="856"/>
      <c r="N84" s="57"/>
    </row>
    <row r="85" spans="1:14">
      <c r="B85" s="95" t="s">
        <v>1057</v>
      </c>
      <c r="C85" s="96"/>
      <c r="D85" s="96"/>
      <c r="E85" s="96"/>
      <c r="F85" s="96"/>
      <c r="G85" s="96"/>
      <c r="H85" s="96"/>
      <c r="I85" s="93"/>
      <c r="J85" s="94"/>
      <c r="K85" s="313">
        <v>0.05</v>
      </c>
      <c r="L85" s="855">
        <f>N79*K85</f>
        <v>4375.1229235276542</v>
      </c>
      <c r="M85" s="856"/>
      <c r="N85" s="57"/>
    </row>
    <row r="86" spans="1:14" ht="15" thickBot="1">
      <c r="B86" s="97" t="s">
        <v>1058</v>
      </c>
      <c r="C86" s="98"/>
      <c r="D86" s="98"/>
      <c r="E86" s="98"/>
      <c r="F86" s="98"/>
      <c r="G86" s="98"/>
      <c r="H86" s="98"/>
      <c r="I86" s="99"/>
      <c r="J86" s="100"/>
      <c r="K86" s="314">
        <v>0.05</v>
      </c>
      <c r="L86" s="857">
        <f>N79*K86</f>
        <v>4375.1229235276542</v>
      </c>
      <c r="M86" s="858"/>
      <c r="N86" s="57"/>
    </row>
    <row r="87" spans="1:14" ht="15" thickBot="1">
      <c r="B87" s="821" t="s">
        <v>1037</v>
      </c>
      <c r="C87" s="822"/>
      <c r="D87" s="822"/>
      <c r="E87" s="822"/>
      <c r="F87" s="822"/>
      <c r="G87" s="822"/>
      <c r="H87" s="822"/>
      <c r="I87" s="822"/>
      <c r="J87" s="822"/>
      <c r="K87" s="822"/>
      <c r="L87" s="822"/>
      <c r="M87" s="823"/>
      <c r="N87" s="58">
        <f>L84+L85+L86</f>
        <v>26250.737541165927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113753.196011719</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9" t="s">
        <v>2324</v>
      </c>
      <c r="C106" s="860"/>
      <c r="D106" s="860"/>
      <c r="E106" s="860"/>
      <c r="F106" s="860"/>
      <c r="G106" s="860"/>
      <c r="H106" s="860"/>
      <c r="I106" s="860"/>
      <c r="J106" s="860"/>
      <c r="K106" s="860"/>
      <c r="L106" s="860"/>
      <c r="M106" s="860"/>
      <c r="N106" s="861"/>
    </row>
    <row r="107" spans="2:14" ht="15" customHeight="1">
      <c r="B107" s="859"/>
      <c r="C107" s="860"/>
      <c r="D107" s="860"/>
      <c r="E107" s="860"/>
      <c r="F107" s="860"/>
      <c r="G107" s="860"/>
      <c r="H107" s="860"/>
      <c r="I107" s="860"/>
      <c r="J107" s="860"/>
      <c r="K107" s="860"/>
      <c r="L107" s="860"/>
      <c r="M107" s="860"/>
      <c r="N107" s="861"/>
    </row>
    <row r="108" spans="2:14" ht="30" customHeight="1">
      <c r="B108" s="862" t="s">
        <v>2325</v>
      </c>
      <c r="C108" s="863"/>
      <c r="D108" s="863"/>
      <c r="E108" s="863"/>
      <c r="F108" s="863"/>
      <c r="G108" s="863"/>
      <c r="H108" s="863"/>
      <c r="I108" s="863"/>
      <c r="J108" s="863"/>
      <c r="K108" s="863"/>
      <c r="L108" s="863"/>
      <c r="M108" s="863"/>
      <c r="N108" s="864"/>
    </row>
    <row r="109" spans="2:14">
      <c r="B109" s="862"/>
      <c r="C109" s="863"/>
      <c r="D109" s="863"/>
      <c r="E109" s="863"/>
      <c r="F109" s="863"/>
      <c r="G109" s="863"/>
      <c r="H109" s="863"/>
      <c r="I109" s="863"/>
      <c r="J109" s="863"/>
      <c r="K109" s="863"/>
      <c r="L109" s="863"/>
      <c r="M109" s="863"/>
      <c r="N109" s="864"/>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8"/>
      <c r="K119" s="798"/>
      <c r="L119" s="798"/>
      <c r="M119" s="798"/>
      <c r="N119" s="799"/>
    </row>
    <row r="120" spans="2:14" ht="15" thickBot="1">
      <c r="B120" s="270" t="s">
        <v>2327</v>
      </c>
      <c r="C120" s="402"/>
      <c r="D120" s="402"/>
      <c r="E120" s="63"/>
      <c r="F120" s="63"/>
      <c r="G120" s="63"/>
      <c r="H120" s="63"/>
      <c r="I120" s="63"/>
      <c r="J120" s="800"/>
      <c r="K120" s="800"/>
      <c r="L120" s="800"/>
      <c r="M120" s="800"/>
      <c r="N120"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18</v>
      </c>
      <c r="N36" s="281">
        <f>K36/M36</f>
        <v>4436.333333333333</v>
      </c>
    </row>
    <row r="37" spans="1:14">
      <c r="A37" s="119" t="s">
        <v>154</v>
      </c>
      <c r="B37" s="834" t="str">
        <f>VLOOKUP(A37,EQUIPOS!A7:D154,3,FALSE)</f>
        <v>Carrotanque Irrigador de asfalto, 1000 GALONES DE CAPACIDAD</v>
      </c>
      <c r="C37" s="835"/>
      <c r="D37" s="835"/>
      <c r="E37" s="835"/>
      <c r="F37" s="835"/>
      <c r="G37" s="835"/>
      <c r="H37" s="836"/>
      <c r="I37" s="276"/>
      <c r="J37" s="277"/>
      <c r="K37" s="278">
        <f>VLOOKUP(A37,EQUIPOS!A7:D164,4,FALSE)</f>
        <v>94252</v>
      </c>
      <c r="L37" s="279"/>
      <c r="M37" s="280">
        <v>18</v>
      </c>
      <c r="N37" s="281">
        <f>K37/M37</f>
        <v>5236.2222222222226</v>
      </c>
    </row>
    <row r="38" spans="1:14">
      <c r="A38" t="s">
        <v>269</v>
      </c>
      <c r="B38" s="834" t="str">
        <f>VLOOKUP(A38,EQUIPOS!A8:D154,3,FALSE)</f>
        <v>Motoniveladora  potencia 215 HP, ancho de cuchilla 4,27 m, peso 18 ton.</v>
      </c>
      <c r="C38" s="835"/>
      <c r="D38" s="835"/>
      <c r="E38" s="835"/>
      <c r="F38" s="835"/>
      <c r="G38" s="835"/>
      <c r="H38" s="836"/>
      <c r="I38" s="276"/>
      <c r="J38" s="277"/>
      <c r="K38" s="278">
        <f>VLOOKUP(A38,EQUIPOS!A8:D165,4,FALSE)</f>
        <v>160201</v>
      </c>
      <c r="L38" s="279"/>
      <c r="M38" s="280">
        <v>18</v>
      </c>
      <c r="N38" s="281">
        <f>K38/M38</f>
        <v>8900.0555555555547</v>
      </c>
    </row>
    <row r="39" spans="1:14">
      <c r="A39" t="s">
        <v>299</v>
      </c>
      <c r="B39" s="834" t="str">
        <f>VLOOKUP(A39,EQUIPOS!A9:D154,3,FALSE)</f>
        <v xml:space="preserve">Recicladora, potencia 430HP </v>
      </c>
      <c r="C39" s="835"/>
      <c r="D39" s="835"/>
      <c r="E39" s="835"/>
      <c r="F39" s="835"/>
      <c r="G39" s="835"/>
      <c r="H39" s="836"/>
      <c r="I39" s="837"/>
      <c r="J39" s="818"/>
      <c r="K39" s="278">
        <f>VLOOKUP(A39,EQUIPOS!A9:D166,4,FALSE)</f>
        <v>499096.57591992692</v>
      </c>
      <c r="L39" s="838">
        <v>18</v>
      </c>
      <c r="M39" s="839"/>
      <c r="N39" s="281">
        <f>K39/L39</f>
        <v>27727.587551107052</v>
      </c>
    </row>
    <row r="40" spans="1:14">
      <c r="A40" t="s">
        <v>365</v>
      </c>
      <c r="B40" s="834" t="str">
        <f>VLOOKUP(A40,EQUIPOS!A10:D154,3,FALSE)</f>
        <v xml:space="preserve">Vibrocompatador, potencia 153 HP, peso 10 Ton. </v>
      </c>
      <c r="C40" s="835"/>
      <c r="D40" s="835"/>
      <c r="E40" s="835"/>
      <c r="F40" s="835"/>
      <c r="G40" s="835"/>
      <c r="H40" s="836"/>
      <c r="I40" s="42"/>
      <c r="J40" s="43"/>
      <c r="K40" s="278">
        <f>VLOOKUP(A40,EQUIPOS!A10:D167,4,FALSE)</f>
        <v>90000</v>
      </c>
      <c r="L40" s="285"/>
      <c r="M40" s="286">
        <v>18</v>
      </c>
      <c r="N40" s="281">
        <f>K40/M40</f>
        <v>5000</v>
      </c>
    </row>
    <row r="41" spans="1:14">
      <c r="B41" s="329"/>
      <c r="C41" s="330"/>
      <c r="D41" s="330"/>
      <c r="E41" s="330"/>
      <c r="F41" s="332"/>
      <c r="G41" s="332"/>
      <c r="H41" s="131"/>
      <c r="I41" s="42"/>
      <c r="J41" s="43"/>
      <c r="K41" s="283"/>
      <c r="L41" s="285"/>
      <c r="M41" s="286"/>
      <c r="N41" s="281"/>
    </row>
    <row r="42" spans="1:14">
      <c r="B42" s="841" t="s">
        <v>1036</v>
      </c>
      <c r="C42" s="842"/>
      <c r="D42" s="842"/>
      <c r="E42" s="44"/>
      <c r="F42" s="45"/>
      <c r="G42" s="45"/>
      <c r="H42" s="46"/>
      <c r="I42" s="42"/>
      <c r="J42" s="43"/>
      <c r="K42" s="288"/>
      <c r="L42" s="285"/>
      <c r="M42" s="410">
        <v>0.01</v>
      </c>
      <c r="N42" s="353">
        <f>N76*M42</f>
        <v>28.370669558944442</v>
      </c>
    </row>
    <row r="43" spans="1:14" ht="15" thickBot="1">
      <c r="B43" s="834"/>
      <c r="C43" s="835"/>
      <c r="D43" s="835"/>
      <c r="E43" s="835"/>
      <c r="F43" s="835"/>
      <c r="G43" s="835"/>
      <c r="H43" s="836"/>
      <c r="I43" s="843"/>
      <c r="J43" s="844"/>
      <c r="K43" s="47"/>
      <c r="L43" s="845"/>
      <c r="M43" s="846"/>
      <c r="N43" s="111"/>
    </row>
    <row r="44" spans="1:14" ht="15" thickBot="1">
      <c r="B44" s="821" t="s">
        <v>1037</v>
      </c>
      <c r="C44" s="822"/>
      <c r="D44" s="822"/>
      <c r="E44" s="822"/>
      <c r="F44" s="822"/>
      <c r="G44" s="822"/>
      <c r="H44" s="822"/>
      <c r="I44" s="822"/>
      <c r="J44" s="822"/>
      <c r="K44" s="822"/>
      <c r="L44" s="822"/>
      <c r="M44" s="823"/>
      <c r="N44" s="403">
        <f>SUM(N36:N43)</f>
        <v>51328.5693317771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428400</v>
      </c>
      <c r="N49" s="281">
        <f>K49*M49</f>
        <v>65545.2</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SUM(N49:N53)</f>
        <v>65545.2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25">
        <f>VLOOKUP(A59,TRANSPORTE!A5:D117,4,FALSE)</f>
        <v>1343</v>
      </c>
      <c r="M59" s="826"/>
      <c r="N59" s="296">
        <f>K59*L59</f>
        <v>205.47899999999998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205.47899999999998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2837.0669558944442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N44+N54+N65+N76</f>
        <v>119916.31528767155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23983.26305753431</v>
      </c>
      <c r="M83" s="856"/>
      <c r="N83" s="57"/>
    </row>
    <row r="84" spans="1:14">
      <c r="B84" s="95" t="s">
        <v>1057</v>
      </c>
      <c r="C84" s="96"/>
      <c r="D84" s="96"/>
      <c r="E84" s="96"/>
      <c r="F84" s="96"/>
      <c r="G84" s="96"/>
      <c r="H84" s="96"/>
      <c r="I84" s="93"/>
      <c r="J84" s="94"/>
      <c r="K84" s="313">
        <v>0.05</v>
      </c>
      <c r="L84" s="855">
        <f>N78*K84</f>
        <v>5995.8157643835775</v>
      </c>
      <c r="M84" s="856"/>
      <c r="N84" s="57"/>
    </row>
    <row r="85" spans="1:14" ht="15" thickBot="1">
      <c r="B85" s="97" t="s">
        <v>1058</v>
      </c>
      <c r="C85" s="98"/>
      <c r="D85" s="98"/>
      <c r="E85" s="98"/>
      <c r="F85" s="98"/>
      <c r="G85" s="98"/>
      <c r="H85" s="98"/>
      <c r="I85" s="99"/>
      <c r="J85" s="100"/>
      <c r="K85" s="314">
        <v>0.05</v>
      </c>
      <c r="L85" s="857">
        <f>N78*K85</f>
        <v>5995.8157643835775</v>
      </c>
      <c r="M85" s="858"/>
      <c r="N85" s="57"/>
    </row>
    <row r="86" spans="1:14" ht="15" thickBot="1">
      <c r="B86" s="821" t="s">
        <v>1037</v>
      </c>
      <c r="C86" s="822"/>
      <c r="D86" s="822"/>
      <c r="E86" s="822"/>
      <c r="F86" s="822"/>
      <c r="G86" s="822"/>
      <c r="H86" s="822"/>
      <c r="I86" s="822"/>
      <c r="J86" s="822"/>
      <c r="K86" s="822"/>
      <c r="L86" s="822"/>
      <c r="M86" s="823"/>
      <c r="N86" s="58">
        <f>L83+L84+L85</f>
        <v>35974.894586301467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155891.20987397301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P119"/>
  <sheetViews>
    <sheetView topLeftCell="A55" zoomScale="78" zoomScaleNormal="78" workbookViewId="0">
      <selection activeCell="P71" sqref="P71"/>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4.88671875"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18</v>
      </c>
      <c r="N36" s="281">
        <f>K36/M36</f>
        <v>4436.333333333333</v>
      </c>
    </row>
    <row r="37" spans="1:14">
      <c r="A37" s="119" t="s">
        <v>154</v>
      </c>
      <c r="B37" s="834" t="str">
        <f>VLOOKUP(A37,EQUIPOS!A7:D154,3,FALSE)</f>
        <v>Carrotanque Irrigador de asfalto, 1000 GALONES DE CAPACIDAD</v>
      </c>
      <c r="C37" s="835"/>
      <c r="D37" s="835"/>
      <c r="E37" s="835"/>
      <c r="F37" s="835"/>
      <c r="G37" s="835"/>
      <c r="H37" s="836"/>
      <c r="I37" s="276"/>
      <c r="J37" s="277"/>
      <c r="K37" s="278">
        <f>VLOOKUP(A37,EQUIPOS!A7:D164,4,FALSE)</f>
        <v>94252</v>
      </c>
      <c r="L37" s="279"/>
      <c r="M37" s="280">
        <v>18</v>
      </c>
      <c r="N37" s="281">
        <f>K37/M37</f>
        <v>5236.2222222222226</v>
      </c>
    </row>
    <row r="38" spans="1:14">
      <c r="A38" t="s">
        <v>269</v>
      </c>
      <c r="B38" s="834" t="str">
        <f>VLOOKUP(A38,EQUIPOS!A8:D154,3,FALSE)</f>
        <v>Motoniveladora  potencia 215 HP, ancho de cuchilla 4,27 m, peso 18 ton.</v>
      </c>
      <c r="C38" s="835"/>
      <c r="D38" s="835"/>
      <c r="E38" s="835"/>
      <c r="F38" s="835"/>
      <c r="G38" s="835"/>
      <c r="H38" s="836"/>
      <c r="I38" s="276"/>
      <c r="J38" s="277"/>
      <c r="K38" s="278">
        <f>VLOOKUP(A38,EQUIPOS!A8:D165,4,FALSE)</f>
        <v>160201</v>
      </c>
      <c r="L38" s="279"/>
      <c r="M38" s="280">
        <v>18</v>
      </c>
      <c r="N38" s="281">
        <f>K38/M38</f>
        <v>8900.0555555555547</v>
      </c>
    </row>
    <row r="39" spans="1:14">
      <c r="A39" t="s">
        <v>299</v>
      </c>
      <c r="B39" s="834" t="str">
        <f>VLOOKUP(A39,EQUIPOS!A9:D154,3,FALSE)</f>
        <v xml:space="preserve">Recicladora, potencia 430HP </v>
      </c>
      <c r="C39" s="835"/>
      <c r="D39" s="835"/>
      <c r="E39" s="835"/>
      <c r="F39" s="835"/>
      <c r="G39" s="835"/>
      <c r="H39" s="836"/>
      <c r="I39" s="837"/>
      <c r="J39" s="818"/>
      <c r="K39" s="278">
        <f>VLOOKUP(A39,EQUIPOS!A9:D166,4,FALSE)</f>
        <v>499096.57591992692</v>
      </c>
      <c r="L39" s="838">
        <v>18</v>
      </c>
      <c r="M39" s="839"/>
      <c r="N39" s="281">
        <f>K39/L39</f>
        <v>27727.587551107052</v>
      </c>
    </row>
    <row r="40" spans="1:14">
      <c r="A40" t="s">
        <v>365</v>
      </c>
      <c r="B40" s="834" t="str">
        <f>VLOOKUP(A40,EQUIPOS!A10:D154,3,FALSE)</f>
        <v xml:space="preserve">Vibrocompatador, potencia 153 HP, peso 10 Ton. </v>
      </c>
      <c r="C40" s="835"/>
      <c r="D40" s="835"/>
      <c r="E40" s="835"/>
      <c r="F40" s="835"/>
      <c r="G40" s="835"/>
      <c r="H40" s="836"/>
      <c r="I40" s="42"/>
      <c r="J40" s="43"/>
      <c r="K40" s="278">
        <f>VLOOKUP(A40,EQUIPOS!A10:D167,4,FALSE)</f>
        <v>90000</v>
      </c>
      <c r="L40" s="285"/>
      <c r="M40" s="286">
        <v>18</v>
      </c>
      <c r="N40" s="281">
        <f>K40/M40</f>
        <v>5000</v>
      </c>
    </row>
    <row r="41" spans="1:14">
      <c r="B41" s="329"/>
      <c r="C41" s="330"/>
      <c r="D41" s="330"/>
      <c r="E41" s="330"/>
      <c r="F41" s="332"/>
      <c r="G41" s="332"/>
      <c r="H41" s="131"/>
      <c r="I41" s="42"/>
      <c r="J41" s="43"/>
      <c r="K41" s="283"/>
      <c r="L41" s="285"/>
      <c r="M41" s="286"/>
      <c r="N41" s="287"/>
    </row>
    <row r="42" spans="1:14">
      <c r="B42" s="841" t="s">
        <v>1036</v>
      </c>
      <c r="C42" s="842"/>
      <c r="D42" s="842"/>
      <c r="E42" s="44"/>
      <c r="F42" s="45"/>
      <c r="G42" s="45"/>
      <c r="H42" s="46"/>
      <c r="I42" s="42"/>
      <c r="J42" s="43"/>
      <c r="K42" s="288"/>
      <c r="L42" s="285"/>
      <c r="M42" s="410">
        <v>0.01</v>
      </c>
      <c r="N42" s="353">
        <f>N76*M42</f>
        <v>28.370669558944442</v>
      </c>
    </row>
    <row r="43" spans="1:14" ht="15" thickBot="1">
      <c r="B43" s="834"/>
      <c r="C43" s="835"/>
      <c r="D43" s="835"/>
      <c r="E43" s="835"/>
      <c r="F43" s="835"/>
      <c r="G43" s="835"/>
      <c r="H43" s="836"/>
      <c r="I43" s="843"/>
      <c r="J43" s="844"/>
      <c r="K43" s="47"/>
      <c r="L43" s="845"/>
      <c r="M43" s="846"/>
      <c r="N43" s="111"/>
    </row>
    <row r="44" spans="1:14" ht="15" thickBot="1">
      <c r="B44" s="821" t="s">
        <v>1037</v>
      </c>
      <c r="C44" s="822"/>
      <c r="D44" s="822"/>
      <c r="E44" s="822"/>
      <c r="F44" s="822"/>
      <c r="G44" s="822"/>
      <c r="H44" s="822"/>
      <c r="I44" s="822"/>
      <c r="J44" s="822"/>
      <c r="K44" s="822"/>
      <c r="L44" s="822"/>
      <c r="M44" s="823"/>
      <c r="N44" s="403">
        <f>SUM(N36:N43)</f>
        <v>51328.5693317771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430262</v>
      </c>
      <c r="N49" s="281">
        <f>K49*M49</f>
        <v>65830.085999999996</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SUM(N49:N53)</f>
        <v>65830.085999999996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25">
        <f>VLOOKUP(A59,TRANSPORTE!A5:D117,4,FALSE)</f>
        <v>1343</v>
      </c>
      <c r="M59" s="826"/>
      <c r="N59" s="296">
        <f>K59*L59</f>
        <v>205.47899999999998</v>
      </c>
    </row>
    <row r="60" spans="1:14">
      <c r="B60" s="52"/>
      <c r="C60" s="53"/>
      <c r="D60" s="53"/>
      <c r="E60" s="53"/>
      <c r="F60" s="53"/>
      <c r="G60" s="53"/>
      <c r="H60" s="320"/>
      <c r="I60" s="288"/>
      <c r="J60" s="295"/>
      <c r="K60" s="288"/>
      <c r="L60" s="825"/>
      <c r="M60" s="82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6" ht="15" thickBot="1">
      <c r="B65" s="827" t="s">
        <v>1037</v>
      </c>
      <c r="C65" s="828"/>
      <c r="D65" s="828"/>
      <c r="E65" s="828"/>
      <c r="F65" s="828"/>
      <c r="G65" s="828"/>
      <c r="H65" s="828"/>
      <c r="I65" s="828"/>
      <c r="J65" s="828"/>
      <c r="K65" s="828"/>
      <c r="L65" s="828"/>
      <c r="M65" s="829"/>
      <c r="N65" s="110">
        <f>N59+N60+N61+N62+N63</f>
        <v>205.47899999999998</v>
      </c>
    </row>
    <row r="66" spans="1:16">
      <c r="B66" s="39"/>
      <c r="C66" s="40"/>
      <c r="D66" s="40"/>
      <c r="E66" s="40"/>
      <c r="F66" s="40"/>
      <c r="G66" s="40"/>
      <c r="H66" s="40"/>
      <c r="I66" s="40"/>
      <c r="J66" s="40"/>
      <c r="K66" s="40"/>
      <c r="L66" s="40"/>
      <c r="M66" s="40"/>
      <c r="N66" s="41"/>
    </row>
    <row r="67" spans="1:16">
      <c r="B67" s="70" t="s">
        <v>1046</v>
      </c>
      <c r="C67" s="71"/>
      <c r="D67" s="71"/>
      <c r="E67" s="71"/>
      <c r="F67" s="71"/>
      <c r="G67" s="71"/>
      <c r="H67" s="71"/>
      <c r="I67" s="71"/>
      <c r="J67" s="71"/>
      <c r="K67" s="71"/>
      <c r="L67" s="71"/>
      <c r="M67" s="71"/>
      <c r="N67" s="72"/>
    </row>
    <row r="68" spans="1:16" ht="15" thickBot="1">
      <c r="B68" s="74"/>
      <c r="C68" s="67"/>
      <c r="D68" s="67"/>
      <c r="E68" s="67"/>
      <c r="F68" s="67"/>
      <c r="G68" s="67"/>
      <c r="H68" s="67"/>
      <c r="I68" s="67"/>
      <c r="J68" s="67"/>
      <c r="K68" s="67"/>
      <c r="L68" s="67"/>
      <c r="M68" s="67"/>
      <c r="N68" s="69"/>
    </row>
    <row r="69" spans="1:16" ht="26.4">
      <c r="B69" s="847" t="s">
        <v>1047</v>
      </c>
      <c r="C69" s="848"/>
      <c r="D69" s="848"/>
      <c r="E69" s="848"/>
      <c r="F69" s="848"/>
      <c r="G69" s="848"/>
      <c r="H69" s="848"/>
      <c r="I69" s="79" t="s">
        <v>1048</v>
      </c>
      <c r="J69" s="81" t="s">
        <v>1494</v>
      </c>
      <c r="K69" s="80" t="s">
        <v>1050</v>
      </c>
      <c r="L69" s="849" t="s">
        <v>1034</v>
      </c>
      <c r="M69" s="850"/>
      <c r="N69" s="104" t="s">
        <v>1035</v>
      </c>
    </row>
    <row r="70" spans="1:16">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v>147543.4</v>
      </c>
      <c r="P70" s="120">
        <f>+I70/O70</f>
        <v>1.1225399999999999</v>
      </c>
    </row>
    <row r="71" spans="1:16">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c r="O71">
        <v>49181.133333333331</v>
      </c>
      <c r="P71" s="120">
        <f>+I71/O71</f>
        <v>1.1225400000000001</v>
      </c>
    </row>
    <row r="72" spans="1:16">
      <c r="B72" s="55"/>
      <c r="C72" s="53"/>
      <c r="D72" s="53"/>
      <c r="E72" s="53"/>
      <c r="F72" s="53"/>
      <c r="G72" s="53"/>
      <c r="H72" s="53"/>
      <c r="I72" s="301"/>
      <c r="J72" s="302"/>
      <c r="K72" s="303"/>
      <c r="L72" s="56"/>
      <c r="M72" s="309"/>
      <c r="N72" s="404"/>
    </row>
    <row r="73" spans="1:16">
      <c r="B73" s="55"/>
      <c r="C73" s="53"/>
      <c r="D73" s="53"/>
      <c r="E73" s="53"/>
      <c r="F73" s="53"/>
      <c r="G73" s="53"/>
      <c r="H73" s="53"/>
      <c r="I73" s="288"/>
      <c r="J73" s="306"/>
      <c r="K73" s="307"/>
      <c r="L73" s="327"/>
      <c r="M73" s="309"/>
      <c r="N73" s="305"/>
    </row>
    <row r="74" spans="1:16">
      <c r="B74" s="55"/>
      <c r="C74" s="53"/>
      <c r="D74" s="53"/>
      <c r="E74" s="53"/>
      <c r="F74" s="53"/>
      <c r="G74" s="53"/>
      <c r="H74" s="53"/>
      <c r="I74" s="288"/>
      <c r="J74" s="306"/>
      <c r="K74" s="307"/>
      <c r="L74" s="327"/>
      <c r="M74" s="309"/>
      <c r="N74" s="305"/>
    </row>
    <row r="75" spans="1:16" ht="15" thickBot="1">
      <c r="B75" s="808"/>
      <c r="C75" s="809"/>
      <c r="D75" s="809"/>
      <c r="E75" s="809"/>
      <c r="F75" s="809"/>
      <c r="G75" s="809"/>
      <c r="H75" s="809"/>
      <c r="I75" s="132"/>
      <c r="J75" s="132"/>
      <c r="K75" s="132"/>
      <c r="L75" s="909"/>
      <c r="M75" s="909"/>
      <c r="N75" s="51"/>
    </row>
    <row r="76" spans="1:16" ht="15" thickBot="1">
      <c r="B76" s="827" t="s">
        <v>1037</v>
      </c>
      <c r="C76" s="828"/>
      <c r="D76" s="828"/>
      <c r="E76" s="828"/>
      <c r="F76" s="828"/>
      <c r="G76" s="828"/>
      <c r="H76" s="828"/>
      <c r="I76" s="828"/>
      <c r="J76" s="828"/>
      <c r="K76" s="828"/>
      <c r="L76" s="828"/>
      <c r="M76" s="829"/>
      <c r="N76" s="310">
        <f>SUM(N70:N75)</f>
        <v>2837.0669558944442</v>
      </c>
    </row>
    <row r="77" spans="1:16" ht="15" thickBot="1">
      <c r="B77" s="39"/>
      <c r="C77" s="40"/>
      <c r="D77" s="40"/>
      <c r="E77" s="40"/>
      <c r="F77" s="40"/>
      <c r="G77" s="40"/>
      <c r="H77" s="40"/>
      <c r="I77" s="40"/>
      <c r="J77" s="40"/>
      <c r="K77" s="40"/>
      <c r="L77" s="40"/>
      <c r="M77" s="40"/>
      <c r="N77" s="41"/>
    </row>
    <row r="78" spans="1:16" ht="15" thickBot="1">
      <c r="B78" s="821" t="s">
        <v>1051</v>
      </c>
      <c r="C78" s="822"/>
      <c r="D78" s="822"/>
      <c r="E78" s="822"/>
      <c r="F78" s="822"/>
      <c r="G78" s="822"/>
      <c r="H78" s="822"/>
      <c r="I78" s="822"/>
      <c r="J78" s="822"/>
      <c r="K78" s="822"/>
      <c r="L78" s="822"/>
      <c r="M78" s="823"/>
      <c r="N78" s="105">
        <f>N44+N54+N65+N76</f>
        <v>120201.20128767155</v>
      </c>
    </row>
    <row r="79" spans="1:16">
      <c r="B79" s="39"/>
      <c r="C79" s="40"/>
      <c r="D79" s="40"/>
      <c r="E79" s="40"/>
      <c r="F79" s="40"/>
      <c r="G79" s="40"/>
      <c r="H79" s="40"/>
      <c r="I79" s="40"/>
      <c r="J79" s="40"/>
      <c r="K79" s="40"/>
      <c r="L79" s="40"/>
      <c r="M79" s="40"/>
      <c r="N79" s="41"/>
    </row>
    <row r="80" spans="1:16">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24040.240257534311</v>
      </c>
      <c r="M83" s="856"/>
      <c r="N83" s="57"/>
    </row>
    <row r="84" spans="1:14">
      <c r="B84" s="95" t="s">
        <v>1057</v>
      </c>
      <c r="C84" s="96"/>
      <c r="D84" s="96"/>
      <c r="E84" s="96"/>
      <c r="F84" s="96"/>
      <c r="G84" s="96"/>
      <c r="H84" s="96"/>
      <c r="I84" s="93"/>
      <c r="J84" s="94"/>
      <c r="K84" s="313">
        <v>0.05</v>
      </c>
      <c r="L84" s="855">
        <f>N78*K84</f>
        <v>6010.0600643835778</v>
      </c>
      <c r="M84" s="856"/>
      <c r="N84" s="57"/>
    </row>
    <row r="85" spans="1:14" ht="15" thickBot="1">
      <c r="B85" s="97" t="s">
        <v>1058</v>
      </c>
      <c r="C85" s="98"/>
      <c r="D85" s="98"/>
      <c r="E85" s="98"/>
      <c r="F85" s="98"/>
      <c r="G85" s="98"/>
      <c r="H85" s="98"/>
      <c r="I85" s="99"/>
      <c r="J85" s="100"/>
      <c r="K85" s="314">
        <v>0.05</v>
      </c>
      <c r="L85" s="857">
        <f>N78*K85</f>
        <v>6010.0600643835778</v>
      </c>
      <c r="M85" s="858"/>
      <c r="N85" s="57"/>
    </row>
    <row r="86" spans="1:14" ht="15" thickBot="1">
      <c r="B86" s="821" t="s">
        <v>1037</v>
      </c>
      <c r="C86" s="822"/>
      <c r="D86" s="822"/>
      <c r="E86" s="822"/>
      <c r="F86" s="822"/>
      <c r="G86" s="822"/>
      <c r="H86" s="822"/>
      <c r="I86" s="822"/>
      <c r="J86" s="822"/>
      <c r="K86" s="822"/>
      <c r="L86" s="822"/>
      <c r="M86" s="823"/>
      <c r="N86" s="58">
        <f>L83+L84+L85</f>
        <v>36060.360386301465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156261.56167397302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15</v>
      </c>
      <c r="N36" s="281">
        <f>K36/M36</f>
        <v>5323.6</v>
      </c>
    </row>
    <row r="37" spans="1:14">
      <c r="A37" s="119" t="s">
        <v>154</v>
      </c>
      <c r="B37" s="834" t="str">
        <f>VLOOKUP(A37,EQUIPOS!A7:D154,3,FALSE)</f>
        <v>Carrotanque Irrigador de asfalto, 1000 GALONES DE CAPACIDAD</v>
      </c>
      <c r="C37" s="835"/>
      <c r="D37" s="835"/>
      <c r="E37" s="835"/>
      <c r="F37" s="835"/>
      <c r="G37" s="835"/>
      <c r="H37" s="836"/>
      <c r="I37" s="276"/>
      <c r="J37" s="277"/>
      <c r="K37" s="278">
        <f>VLOOKUP(A37,EQUIPOS!A7:D164,4,FALSE)</f>
        <v>94252</v>
      </c>
      <c r="L37" s="279"/>
      <c r="M37" s="280">
        <v>15</v>
      </c>
      <c r="N37" s="281">
        <f>K37/M37</f>
        <v>6283.4666666666662</v>
      </c>
    </row>
    <row r="38" spans="1:14">
      <c r="A38" t="s">
        <v>269</v>
      </c>
      <c r="B38" s="834" t="str">
        <f>VLOOKUP(A38,EQUIPOS!A8:D154,3,FALSE)</f>
        <v>Motoniveladora  potencia 215 HP, ancho de cuchilla 4,27 m, peso 18 ton.</v>
      </c>
      <c r="C38" s="835"/>
      <c r="D38" s="835"/>
      <c r="E38" s="835"/>
      <c r="F38" s="835"/>
      <c r="G38" s="835"/>
      <c r="H38" s="836"/>
      <c r="I38" s="276"/>
      <c r="J38" s="277"/>
      <c r="K38" s="278">
        <f>VLOOKUP(A38,EQUIPOS!A8:D165,4,FALSE)</f>
        <v>160201</v>
      </c>
      <c r="L38" s="279"/>
      <c r="M38" s="280">
        <v>15</v>
      </c>
      <c r="N38" s="281">
        <f>K38/M38</f>
        <v>10680.066666666668</v>
      </c>
    </row>
    <row r="39" spans="1:14">
      <c r="A39" t="s">
        <v>299</v>
      </c>
      <c r="B39" s="834" t="str">
        <f>VLOOKUP(A39,EQUIPOS!A9:D154,3,FALSE)</f>
        <v xml:space="preserve">Recicladora, potencia 430HP </v>
      </c>
      <c r="C39" s="835"/>
      <c r="D39" s="835"/>
      <c r="E39" s="835"/>
      <c r="F39" s="835"/>
      <c r="G39" s="835"/>
      <c r="H39" s="836"/>
      <c r="I39" s="837"/>
      <c r="J39" s="818"/>
      <c r="K39" s="278">
        <f>VLOOKUP(A39,EQUIPOS!A9:D166,4,FALSE)</f>
        <v>499096.57591992692</v>
      </c>
      <c r="L39" s="838">
        <v>15</v>
      </c>
      <c r="M39" s="839"/>
      <c r="N39" s="281">
        <f>K39/L39</f>
        <v>33273.105061328461</v>
      </c>
    </row>
    <row r="40" spans="1:14">
      <c r="A40" t="s">
        <v>365</v>
      </c>
      <c r="B40" s="834" t="str">
        <f>VLOOKUP(A40,EQUIPOS!A10:D154,3,FALSE)</f>
        <v xml:space="preserve">Vibrocompatador, potencia 153 HP, peso 10 Ton. </v>
      </c>
      <c r="C40" s="835"/>
      <c r="D40" s="835"/>
      <c r="E40" s="835"/>
      <c r="F40" s="835"/>
      <c r="G40" s="835"/>
      <c r="H40" s="836"/>
      <c r="I40" s="42"/>
      <c r="J40" s="43"/>
      <c r="K40" s="278">
        <f>VLOOKUP(A40,EQUIPOS!A10:D167,4,FALSE)</f>
        <v>90000</v>
      </c>
      <c r="L40" s="285"/>
      <c r="M40" s="286">
        <v>15</v>
      </c>
      <c r="N40" s="281">
        <f>K40/M40</f>
        <v>6000</v>
      </c>
    </row>
    <row r="41" spans="1:14">
      <c r="B41" s="329"/>
      <c r="C41" s="330"/>
      <c r="D41" s="330"/>
      <c r="E41" s="330"/>
      <c r="F41" s="332"/>
      <c r="G41" s="332"/>
      <c r="H41" s="131"/>
      <c r="I41" s="42"/>
      <c r="J41" s="43"/>
      <c r="K41" s="283"/>
      <c r="L41" s="285"/>
      <c r="M41" s="286"/>
      <c r="N41" s="287"/>
    </row>
    <row r="42" spans="1:14">
      <c r="B42" s="841" t="s">
        <v>1036</v>
      </c>
      <c r="C42" s="842"/>
      <c r="D42" s="842"/>
      <c r="E42" s="44"/>
      <c r="F42" s="45"/>
      <c r="G42" s="45"/>
      <c r="H42" s="46"/>
      <c r="I42" s="42"/>
      <c r="J42" s="43"/>
      <c r="K42" s="288"/>
      <c r="L42" s="285"/>
      <c r="M42" s="410">
        <v>0.01</v>
      </c>
      <c r="N42" s="353">
        <f>N76*M42</f>
        <v>34.044803470733335</v>
      </c>
    </row>
    <row r="43" spans="1:14" ht="15" thickBot="1">
      <c r="B43" s="834"/>
      <c r="C43" s="835"/>
      <c r="D43" s="835"/>
      <c r="E43" s="835"/>
      <c r="F43" s="835"/>
      <c r="G43" s="835"/>
      <c r="H43" s="836"/>
      <c r="I43" s="843"/>
      <c r="J43" s="844"/>
      <c r="K43" s="47"/>
      <c r="L43" s="845"/>
      <c r="M43" s="846"/>
      <c r="N43" s="111"/>
    </row>
    <row r="44" spans="1:14" ht="15" thickBot="1">
      <c r="B44" s="821" t="s">
        <v>1037</v>
      </c>
      <c r="C44" s="822"/>
      <c r="D44" s="822"/>
      <c r="E44" s="822"/>
      <c r="F44" s="822"/>
      <c r="G44" s="822"/>
      <c r="H44" s="822"/>
      <c r="I44" s="822"/>
      <c r="J44" s="822"/>
      <c r="K44" s="822"/>
      <c r="L44" s="822"/>
      <c r="M44" s="823"/>
      <c r="N44" s="403">
        <f>SUM(N36:N43)</f>
        <v>61594.283198132529</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428400</v>
      </c>
      <c r="N49" s="281">
        <f>K49*M49</f>
        <v>65545.2</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SUM(N49:N53)</f>
        <v>65545.2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25">
        <f>VLOOKUP(A59,TRANSPORTE!A5:D117,4,FALSE)</f>
        <v>1343</v>
      </c>
      <c r="M59" s="826"/>
      <c r="N59" s="296">
        <f>K59*L59</f>
        <v>205.47899999999998</v>
      </c>
    </row>
    <row r="60" spans="1:14">
      <c r="B60" s="52"/>
      <c r="C60" s="53"/>
      <c r="D60" s="53"/>
      <c r="E60" s="53"/>
      <c r="F60" s="53"/>
      <c r="G60" s="53"/>
      <c r="H60" s="320"/>
      <c r="I60" s="288"/>
      <c r="J60" s="295"/>
      <c r="K60" s="288"/>
      <c r="L60" s="825"/>
      <c r="M60" s="82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205.47899999999998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3404.4803470733332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N44+N54+N65+N76</f>
        <v>130749.44254520586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26149.888509041175</v>
      </c>
      <c r="M83" s="856"/>
      <c r="N83" s="57"/>
    </row>
    <row r="84" spans="1:14">
      <c r="B84" s="95" t="s">
        <v>1057</v>
      </c>
      <c r="C84" s="96"/>
      <c r="D84" s="96"/>
      <c r="E84" s="96"/>
      <c r="F84" s="96"/>
      <c r="G84" s="96"/>
      <c r="H84" s="96"/>
      <c r="I84" s="93"/>
      <c r="J84" s="94"/>
      <c r="K84" s="313">
        <v>0.05</v>
      </c>
      <c r="L84" s="855">
        <f>N78*K84</f>
        <v>6537.4721272602937</v>
      </c>
      <c r="M84" s="856"/>
      <c r="N84" s="57"/>
    </row>
    <row r="85" spans="1:14" ht="15" thickBot="1">
      <c r="B85" s="97" t="s">
        <v>1058</v>
      </c>
      <c r="C85" s="98"/>
      <c r="D85" s="98"/>
      <c r="E85" s="98"/>
      <c r="F85" s="98"/>
      <c r="G85" s="98"/>
      <c r="H85" s="98"/>
      <c r="I85" s="99"/>
      <c r="J85" s="100"/>
      <c r="K85" s="314">
        <v>0.05</v>
      </c>
      <c r="L85" s="857">
        <f>N78*K85</f>
        <v>6537.4721272602937</v>
      </c>
      <c r="M85" s="858"/>
      <c r="N85" s="57"/>
    </row>
    <row r="86" spans="1:14" ht="15" thickBot="1">
      <c r="B86" s="821" t="s">
        <v>1037</v>
      </c>
      <c r="C86" s="822"/>
      <c r="D86" s="822"/>
      <c r="E86" s="822"/>
      <c r="F86" s="822"/>
      <c r="G86" s="822"/>
      <c r="H86" s="822"/>
      <c r="I86" s="822"/>
      <c r="J86" s="822"/>
      <c r="K86" s="822"/>
      <c r="L86" s="822"/>
      <c r="M86" s="823"/>
      <c r="N86" s="58">
        <f>L83+L84+L85</f>
        <v>39224.832763561761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169974.27530876762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280">
        <v>15</v>
      </c>
      <c r="N36" s="281">
        <f>K36/M36</f>
        <v>5323.6</v>
      </c>
    </row>
    <row r="37" spans="1:14">
      <c r="A37" s="119" t="s">
        <v>154</v>
      </c>
      <c r="B37" s="834" t="str">
        <f>VLOOKUP(A37,EQUIPOS!A7:D154,3,FALSE)</f>
        <v>Carrotanque Irrigador de asfalto, 1000 GALONES DE CAPACIDAD</v>
      </c>
      <c r="C37" s="835"/>
      <c r="D37" s="835"/>
      <c r="E37" s="835"/>
      <c r="F37" s="835"/>
      <c r="G37" s="835"/>
      <c r="H37" s="836"/>
      <c r="I37" s="276"/>
      <c r="J37" s="277"/>
      <c r="K37" s="278">
        <f>VLOOKUP(A37,EQUIPOS!A7:D164,4,FALSE)</f>
        <v>94252</v>
      </c>
      <c r="L37" s="279"/>
      <c r="M37" s="280">
        <v>15</v>
      </c>
      <c r="N37" s="281">
        <f>K37/M37</f>
        <v>6283.4666666666662</v>
      </c>
    </row>
    <row r="38" spans="1:14">
      <c r="A38" t="s">
        <v>269</v>
      </c>
      <c r="B38" s="834" t="str">
        <f>VLOOKUP(A38,EQUIPOS!A8:D154,3,FALSE)</f>
        <v>Motoniveladora  potencia 215 HP, ancho de cuchilla 4,27 m, peso 18 ton.</v>
      </c>
      <c r="C38" s="835"/>
      <c r="D38" s="835"/>
      <c r="E38" s="835"/>
      <c r="F38" s="835"/>
      <c r="G38" s="835"/>
      <c r="H38" s="836"/>
      <c r="I38" s="276"/>
      <c r="J38" s="277"/>
      <c r="K38" s="278">
        <f>VLOOKUP(A38,EQUIPOS!A8:D165,4,FALSE)</f>
        <v>160201</v>
      </c>
      <c r="L38" s="279"/>
      <c r="M38" s="280">
        <v>15</v>
      </c>
      <c r="N38" s="281">
        <f>K38/M38</f>
        <v>10680.066666666668</v>
      </c>
    </row>
    <row r="39" spans="1:14">
      <c r="A39" t="s">
        <v>299</v>
      </c>
      <c r="B39" s="834" t="str">
        <f>VLOOKUP(A39,EQUIPOS!A9:D154,3,FALSE)</f>
        <v xml:space="preserve">Recicladora, potencia 430HP </v>
      </c>
      <c r="C39" s="835"/>
      <c r="D39" s="835"/>
      <c r="E39" s="835"/>
      <c r="F39" s="835"/>
      <c r="G39" s="835"/>
      <c r="H39" s="836"/>
      <c r="I39" s="837"/>
      <c r="J39" s="818"/>
      <c r="K39" s="278">
        <f>VLOOKUP(A39,EQUIPOS!A9:D166,4,FALSE)</f>
        <v>499096.57591992692</v>
      </c>
      <c r="L39" s="838">
        <v>15</v>
      </c>
      <c r="M39" s="839"/>
      <c r="N39" s="281">
        <f>K39/L39</f>
        <v>33273.105061328461</v>
      </c>
    </row>
    <row r="40" spans="1:14">
      <c r="A40" t="s">
        <v>365</v>
      </c>
      <c r="B40" s="834" t="str">
        <f>VLOOKUP(A40,EQUIPOS!A10:D154,3,FALSE)</f>
        <v xml:space="preserve">Vibrocompatador, potencia 153 HP, peso 10 Ton. </v>
      </c>
      <c r="C40" s="835"/>
      <c r="D40" s="835"/>
      <c r="E40" s="835"/>
      <c r="F40" s="835"/>
      <c r="G40" s="835"/>
      <c r="H40" s="836"/>
      <c r="I40" s="42"/>
      <c r="J40" s="43"/>
      <c r="K40" s="278">
        <f>VLOOKUP(A40,EQUIPOS!A10:D167,4,FALSE)</f>
        <v>90000</v>
      </c>
      <c r="L40" s="285"/>
      <c r="M40" s="286">
        <v>15</v>
      </c>
      <c r="N40" s="281">
        <f>K40/M40</f>
        <v>6000</v>
      </c>
    </row>
    <row r="41" spans="1:14">
      <c r="B41" s="329"/>
      <c r="C41" s="330"/>
      <c r="D41" s="330"/>
      <c r="E41" s="330"/>
      <c r="F41" s="332"/>
      <c r="G41" s="332"/>
      <c r="H41" s="131"/>
      <c r="I41" s="42"/>
      <c r="J41" s="43"/>
      <c r="K41" s="283"/>
      <c r="L41" s="285"/>
      <c r="M41" s="286"/>
      <c r="N41" s="287"/>
    </row>
    <row r="42" spans="1:14">
      <c r="B42" s="841" t="s">
        <v>1036</v>
      </c>
      <c r="C42" s="842"/>
      <c r="D42" s="842"/>
      <c r="E42" s="44"/>
      <c r="F42" s="45"/>
      <c r="G42" s="45"/>
      <c r="H42" s="46"/>
      <c r="I42" s="42"/>
      <c r="J42" s="43"/>
      <c r="K42" s="288"/>
      <c r="L42" s="285"/>
      <c r="M42" s="410">
        <v>0.01</v>
      </c>
      <c r="N42" s="353">
        <f>N76*M42</f>
        <v>34.044803470733335</v>
      </c>
    </row>
    <row r="43" spans="1:14" ht="15" thickBot="1">
      <c r="B43" s="834"/>
      <c r="C43" s="835"/>
      <c r="D43" s="835"/>
      <c r="E43" s="835"/>
      <c r="F43" s="835"/>
      <c r="G43" s="835"/>
      <c r="H43" s="836"/>
      <c r="I43" s="843"/>
      <c r="J43" s="844"/>
      <c r="K43" s="47"/>
      <c r="L43" s="845"/>
      <c r="M43" s="846"/>
      <c r="N43" s="111"/>
    </row>
    <row r="44" spans="1:14" ht="15" thickBot="1">
      <c r="B44" s="821" t="s">
        <v>1037</v>
      </c>
      <c r="C44" s="822"/>
      <c r="D44" s="822"/>
      <c r="E44" s="822"/>
      <c r="F44" s="822"/>
      <c r="G44" s="822"/>
      <c r="H44" s="822"/>
      <c r="I44" s="822"/>
      <c r="J44" s="822"/>
      <c r="K44" s="822"/>
      <c r="L44" s="822"/>
      <c r="M44" s="823"/>
      <c r="N44" s="403">
        <f>SUM(N36:N43)</f>
        <v>61594.283198132529</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430262</v>
      </c>
      <c r="N49" s="281">
        <f>K49*M49</f>
        <v>65830.085999999996</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SUM(N49:N53)</f>
        <v>65830.085999999996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25">
        <f>VLOOKUP(A59,TRANSPORTE!A5:D117,4,FALSE)</f>
        <v>1343</v>
      </c>
      <c r="M59" s="826"/>
      <c r="N59" s="296">
        <f>K59*L59</f>
        <v>205.47899999999998</v>
      </c>
    </row>
    <row r="60" spans="1:14">
      <c r="B60" s="52"/>
      <c r="C60" s="53"/>
      <c r="D60" s="53"/>
      <c r="E60" s="53"/>
      <c r="F60" s="53"/>
      <c r="G60" s="53"/>
      <c r="H60" s="320"/>
      <c r="I60" s="288"/>
      <c r="J60" s="295"/>
      <c r="K60" s="288"/>
      <c r="L60" s="825"/>
      <c r="M60" s="82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205.47899999999998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3404.4803470733332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N44+N54+N65+N76</f>
        <v>131034.32854520586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26206.865709041173</v>
      </c>
      <c r="M83" s="856"/>
      <c r="N83" s="57"/>
    </row>
    <row r="84" spans="1:14">
      <c r="B84" s="95" t="s">
        <v>1057</v>
      </c>
      <c r="C84" s="96"/>
      <c r="D84" s="96"/>
      <c r="E84" s="96"/>
      <c r="F84" s="96"/>
      <c r="G84" s="96"/>
      <c r="H84" s="96"/>
      <c r="I84" s="93"/>
      <c r="J84" s="94"/>
      <c r="K84" s="313">
        <v>0.05</v>
      </c>
      <c r="L84" s="855">
        <f>N78*K84</f>
        <v>6551.7164272602931</v>
      </c>
      <c r="M84" s="856"/>
      <c r="N84" s="57"/>
    </row>
    <row r="85" spans="1:14" ht="15" thickBot="1">
      <c r="B85" s="97" t="s">
        <v>1058</v>
      </c>
      <c r="C85" s="98"/>
      <c r="D85" s="98"/>
      <c r="E85" s="98"/>
      <c r="F85" s="98"/>
      <c r="G85" s="98"/>
      <c r="H85" s="98"/>
      <c r="I85" s="99"/>
      <c r="J85" s="100"/>
      <c r="K85" s="314">
        <v>0.05</v>
      </c>
      <c r="L85" s="857">
        <f>N78*K85</f>
        <v>6551.7164272602931</v>
      </c>
      <c r="M85" s="858"/>
      <c r="N85" s="57"/>
    </row>
    <row r="86" spans="1:14" ht="15" thickBot="1">
      <c r="B86" s="821" t="s">
        <v>1037</v>
      </c>
      <c r="C86" s="822"/>
      <c r="D86" s="822"/>
      <c r="E86" s="822"/>
      <c r="F86" s="822"/>
      <c r="G86" s="822"/>
      <c r="H86" s="822"/>
      <c r="I86" s="822"/>
      <c r="J86" s="822"/>
      <c r="K86" s="822"/>
      <c r="L86" s="822"/>
      <c r="M86" s="823"/>
      <c r="N86" s="58">
        <f>L83+L84+L85</f>
        <v>39310.298563561759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170344.62710876763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35"/>
      <c r="F40" s="835"/>
      <c r="G40" s="835"/>
      <c r="H40" s="836"/>
      <c r="I40" s="42"/>
      <c r="J40" s="43"/>
      <c r="K40" s="278"/>
      <c r="L40" s="285"/>
      <c r="M40" s="286"/>
      <c r="N40" s="281"/>
    </row>
    <row r="41" spans="1:14">
      <c r="B41" s="329"/>
      <c r="C41" s="330"/>
      <c r="D41" s="330"/>
      <c r="E41" s="330"/>
      <c r="F41" s="332"/>
      <c r="G41" s="332"/>
      <c r="H41" s="131"/>
      <c r="I41" s="42"/>
      <c r="J41" s="43"/>
      <c r="K41" s="283"/>
      <c r="L41" s="285"/>
      <c r="M41" s="286"/>
      <c r="N41" s="287"/>
    </row>
    <row r="42" spans="1:14">
      <c r="B42" s="841" t="s">
        <v>1036</v>
      </c>
      <c r="C42" s="842"/>
      <c r="D42" s="842"/>
      <c r="E42" s="44"/>
      <c r="F42" s="45"/>
      <c r="G42" s="45"/>
      <c r="H42" s="46"/>
      <c r="I42" s="42"/>
      <c r="J42" s="43"/>
      <c r="K42" s="288"/>
      <c r="L42" s="285"/>
      <c r="M42" s="410">
        <v>0.01</v>
      </c>
      <c r="N42" s="353">
        <f>N76*M42</f>
        <v>4.0853764164879998</v>
      </c>
    </row>
    <row r="43" spans="1:14" ht="15" thickBot="1">
      <c r="B43" s="834"/>
      <c r="C43" s="835"/>
      <c r="D43" s="835"/>
      <c r="E43" s="835"/>
      <c r="F43" s="835"/>
      <c r="G43" s="835"/>
      <c r="H43" s="836"/>
      <c r="I43" s="843"/>
      <c r="J43" s="844"/>
      <c r="K43" s="47"/>
      <c r="L43" s="845"/>
      <c r="M43" s="846"/>
      <c r="N43" s="111"/>
    </row>
    <row r="44" spans="1:14" ht="15" thickBot="1">
      <c r="B44" s="821" t="s">
        <v>1037</v>
      </c>
      <c r="C44" s="822"/>
      <c r="D44" s="822"/>
      <c r="E44" s="822"/>
      <c r="F44" s="822"/>
      <c r="G44" s="822"/>
      <c r="H44" s="822"/>
      <c r="I44" s="822"/>
      <c r="J44" s="822"/>
      <c r="K44" s="822"/>
      <c r="L44" s="822"/>
      <c r="M44" s="823"/>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3956</v>
      </c>
      <c r="N49" s="281">
        <f>K49*M49</f>
        <v>4173.58</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SUM(N49:N53)</f>
        <v>4173.58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320"/>
      <c r="I60" s="288"/>
      <c r="J60" s="295"/>
      <c r="K60" s="288"/>
      <c r="L60" s="825"/>
      <c r="M60" s="82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408.53764164879999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N44+N54+N65+N76</f>
        <v>4586.2030180652873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917.24060361305749</v>
      </c>
      <c r="M83" s="856"/>
      <c r="N83" s="57"/>
    </row>
    <row r="84" spans="1:14">
      <c r="B84" s="95" t="s">
        <v>1057</v>
      </c>
      <c r="C84" s="96"/>
      <c r="D84" s="96"/>
      <c r="E84" s="96"/>
      <c r="F84" s="96"/>
      <c r="G84" s="96"/>
      <c r="H84" s="96"/>
      <c r="I84" s="93"/>
      <c r="J84" s="94"/>
      <c r="K84" s="313">
        <v>0.05</v>
      </c>
      <c r="L84" s="855">
        <f>N78*K84</f>
        <v>229.31015090326437</v>
      </c>
      <c r="M84" s="856"/>
      <c r="N84" s="57"/>
    </row>
    <row r="85" spans="1:14" ht="15" thickBot="1">
      <c r="B85" s="97" t="s">
        <v>1058</v>
      </c>
      <c r="C85" s="98"/>
      <c r="D85" s="98"/>
      <c r="E85" s="98"/>
      <c r="F85" s="98"/>
      <c r="G85" s="98"/>
      <c r="H85" s="98"/>
      <c r="I85" s="99"/>
      <c r="J85" s="100"/>
      <c r="K85" s="314">
        <v>0.05</v>
      </c>
      <c r="L85" s="857">
        <f>N78*K85</f>
        <v>229.31015090326437</v>
      </c>
      <c r="M85" s="858"/>
      <c r="N85" s="57"/>
    </row>
    <row r="86" spans="1:14" ht="15" thickBot="1">
      <c r="B86" s="821" t="s">
        <v>1037</v>
      </c>
      <c r="C86" s="822"/>
      <c r="D86" s="822"/>
      <c r="E86" s="822"/>
      <c r="F86" s="822"/>
      <c r="G86" s="822"/>
      <c r="H86" s="822"/>
      <c r="I86" s="822"/>
      <c r="J86" s="822"/>
      <c r="K86" s="822"/>
      <c r="L86" s="822"/>
      <c r="M86" s="823"/>
      <c r="N86" s="58">
        <f>L83+L84+L85</f>
        <v>1375.8609054195863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5962.0639234848732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P123"/>
  <sheetViews>
    <sheetView topLeftCell="A62" zoomScale="78" zoomScaleNormal="78" workbookViewId="0">
      <selection activeCell="P75" sqref="P75"/>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5.44140625"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119" t="s">
        <v>164</v>
      </c>
      <c r="B36" s="834" t="str">
        <f>VLOOKUP(A36,EQUIPOS!A6:D154,3,FALSE)</f>
        <v>Compactador manual de rodillo</v>
      </c>
      <c r="C36" s="835"/>
      <c r="D36" s="835"/>
      <c r="E36" s="835"/>
      <c r="F36" s="835"/>
      <c r="G36" s="835"/>
      <c r="H36" s="836"/>
      <c r="I36" s="276"/>
      <c r="J36" s="277"/>
      <c r="K36" s="278">
        <f>VLOOKUP(A36,EQUIPOS!A6:D163,4,FALSE)</f>
        <v>41749</v>
      </c>
      <c r="L36" s="279"/>
      <c r="M36" s="280">
        <v>2</v>
      </c>
      <c r="N36" s="281">
        <f>K36/M36</f>
        <v>20874.5</v>
      </c>
      <c r="O36">
        <v>24846</v>
      </c>
      <c r="P36">
        <f>+K36/O36</f>
        <v>1.6803107139982292</v>
      </c>
    </row>
    <row r="37" spans="1:16">
      <c r="A37" s="119" t="s">
        <v>180</v>
      </c>
      <c r="B37" s="834" t="str">
        <f>VLOOKUP(A37,EQUIPOS!A7:D154,3,FALSE)</f>
        <v>Compresor 120 HP, con martillo.</v>
      </c>
      <c r="C37" s="835"/>
      <c r="D37" s="835"/>
      <c r="E37" s="835"/>
      <c r="F37" s="835"/>
      <c r="G37" s="835"/>
      <c r="H37" s="836"/>
      <c r="I37" s="276"/>
      <c r="J37" s="277"/>
      <c r="K37" s="278">
        <f>VLOOKUP(A37,EQUIPOS!A7:D164,4,FALSE)</f>
        <v>96118.27819851182</v>
      </c>
      <c r="L37" s="279"/>
      <c r="M37" s="280">
        <v>4</v>
      </c>
      <c r="N37" s="281">
        <f>K37/M37</f>
        <v>24029.569549627955</v>
      </c>
      <c r="O37">
        <v>94171.387855733963</v>
      </c>
      <c r="P37">
        <f>+K37/O37</f>
        <v>1.0206739051755338</v>
      </c>
    </row>
    <row r="38" spans="1:16">
      <c r="A38" t="s">
        <v>184</v>
      </c>
      <c r="B38" s="834" t="str">
        <f>VLOOKUP(A38,EQUIPOS!A8:D154,3,FALSE)</f>
        <v>Cortadora de pavimento, Máxima profundidad de corte: 160 mm. Capacidad de disco: desde 12´´ hasta 18´´ de diámetro. Peso operacional: 135 kg, 13.5 hp de potencia</v>
      </c>
      <c r="C38" s="835"/>
      <c r="D38" s="835"/>
      <c r="E38" s="835"/>
      <c r="F38" s="835"/>
      <c r="G38" s="835"/>
      <c r="H38" s="836"/>
      <c r="I38" s="276"/>
      <c r="J38" s="277"/>
      <c r="K38" s="278">
        <f>VLOOKUP(A38,EQUIPOS!A8:D165,4,FALSE)</f>
        <v>18937.5</v>
      </c>
      <c r="L38" s="279"/>
      <c r="M38" s="280">
        <v>10</v>
      </c>
      <c r="N38" s="281">
        <f>K38/M38</f>
        <v>1893.75</v>
      </c>
      <c r="O38">
        <v>20160.37399054561</v>
      </c>
      <c r="P38">
        <f t="shared" ref="P38:P40" si="0">+K38/O38</f>
        <v>0.93934269319016173</v>
      </c>
    </row>
    <row r="39" spans="1:16">
      <c r="A39" t="s">
        <v>303</v>
      </c>
      <c r="B39" s="834" t="str">
        <f>VLOOKUP(A39,EQUIPOS!A9:D154,3,FALSE)</f>
        <v>Retrocargador, pala de 1,1 m3 de capacidad, profundidad de excavación de 4.400 mm y una altura de 5.680 mm</v>
      </c>
      <c r="C39" s="835"/>
      <c r="D39" s="835"/>
      <c r="E39" s="835"/>
      <c r="F39" s="835"/>
      <c r="G39" s="835"/>
      <c r="H39" s="836"/>
      <c r="I39" s="276"/>
      <c r="J39" s="277"/>
      <c r="K39" s="278">
        <f>VLOOKUP(A39,EQUIPOS!A9:D166,4,FALSE)</f>
        <v>136107.08786889599</v>
      </c>
      <c r="L39" s="279"/>
      <c r="M39" s="280">
        <v>10</v>
      </c>
      <c r="N39" s="281">
        <f>K39/M39</f>
        <v>13610.7087868896</v>
      </c>
      <c r="O39">
        <v>133350.21810466345</v>
      </c>
      <c r="P39">
        <f t="shared" si="0"/>
        <v>1.0206739051755336</v>
      </c>
    </row>
    <row r="40" spans="1:16">
      <c r="A40" t="s">
        <v>129</v>
      </c>
      <c r="B40" s="834" t="str">
        <f>VLOOKUP(A40,EQUIPOS!A10:D154,3,FALSE)</f>
        <v xml:space="preserve">Buldozer, Potencia al volante de 140 HP, motor de 2200 RPM, longitud de hoja 4,80m. </v>
      </c>
      <c r="C40" s="835"/>
      <c r="D40" s="835"/>
      <c r="E40" s="835"/>
      <c r="F40" s="835"/>
      <c r="G40" s="835"/>
      <c r="H40" s="836"/>
      <c r="I40" s="276"/>
      <c r="J40" s="277"/>
      <c r="K40" s="278">
        <f>VLOOKUP(A40,EQUIPOS!A10:D167,4,FALSE)</f>
        <v>168333</v>
      </c>
      <c r="L40" s="279"/>
      <c r="M40" s="280">
        <v>100</v>
      </c>
      <c r="N40" s="281">
        <f>K40/M40</f>
        <v>1683.33</v>
      </c>
      <c r="O40">
        <v>161639.26587860895</v>
      </c>
      <c r="P40">
        <f t="shared" si="0"/>
        <v>1.0414115597779197</v>
      </c>
    </row>
    <row r="41" spans="1:16">
      <c r="B41" s="834"/>
      <c r="C41" s="835"/>
      <c r="D41" s="835"/>
      <c r="E41" s="835"/>
      <c r="F41" s="835"/>
      <c r="G41" s="835"/>
      <c r="H41" s="836"/>
      <c r="I41" s="276"/>
      <c r="J41" s="277"/>
      <c r="K41" s="278"/>
      <c r="L41" s="279"/>
      <c r="M41" s="280"/>
      <c r="N41" s="281"/>
    </row>
    <row r="42" spans="1:16">
      <c r="B42" s="834"/>
      <c r="C42" s="835"/>
      <c r="D42" s="835"/>
      <c r="E42" s="835"/>
      <c r="F42" s="835"/>
      <c r="G42" s="835"/>
      <c r="H42" s="836"/>
      <c r="I42" s="276"/>
      <c r="J42" s="277"/>
      <c r="K42" s="278"/>
      <c r="L42" s="279"/>
      <c r="M42" s="280"/>
      <c r="N42" s="281"/>
    </row>
    <row r="43" spans="1:16">
      <c r="B43" s="834"/>
      <c r="C43" s="835"/>
      <c r="D43" s="835"/>
      <c r="E43" s="835"/>
      <c r="F43" s="835"/>
      <c r="G43" s="835"/>
      <c r="H43" s="836"/>
      <c r="I43" s="276"/>
      <c r="J43" s="277"/>
      <c r="K43" s="278"/>
      <c r="L43" s="279"/>
      <c r="M43" s="280"/>
      <c r="N43" s="281"/>
    </row>
    <row r="44" spans="1:16">
      <c r="B44" s="834"/>
      <c r="C44" s="835"/>
      <c r="D44" s="835"/>
      <c r="E44" s="835"/>
      <c r="F44" s="835"/>
      <c r="G44" s="835"/>
      <c r="H44" s="836"/>
      <c r="I44" s="837"/>
      <c r="J44" s="818"/>
      <c r="K44" s="278"/>
      <c r="L44" s="838"/>
      <c r="M44" s="839"/>
      <c r="N44" s="281"/>
    </row>
    <row r="45" spans="1:16">
      <c r="B45" s="834"/>
      <c r="C45" s="835"/>
      <c r="D45" s="835"/>
      <c r="E45" s="840"/>
      <c r="F45" s="835"/>
      <c r="G45" s="835"/>
      <c r="H45" s="836"/>
      <c r="I45" s="42"/>
      <c r="J45" s="43"/>
      <c r="K45" s="283"/>
      <c r="L45" s="285"/>
      <c r="M45" s="286"/>
      <c r="N45" s="287"/>
    </row>
    <row r="46" spans="1:16">
      <c r="B46" s="841" t="s">
        <v>1036</v>
      </c>
      <c r="C46" s="842"/>
      <c r="D46" s="842"/>
      <c r="E46" s="44"/>
      <c r="F46" s="45"/>
      <c r="G46" s="45"/>
      <c r="H46" s="46"/>
      <c r="I46" s="42"/>
      <c r="J46" s="43"/>
      <c r="K46" s="288"/>
      <c r="L46" s="285"/>
      <c r="M46" s="410">
        <v>0.1</v>
      </c>
      <c r="N46" s="353">
        <f>N80*M46</f>
        <v>1276.6801301525002</v>
      </c>
    </row>
    <row r="47" spans="1:16" ht="15" thickBot="1">
      <c r="B47" s="834"/>
      <c r="C47" s="835"/>
      <c r="D47" s="835"/>
      <c r="E47" s="835"/>
      <c r="F47" s="835"/>
      <c r="G47" s="835"/>
      <c r="H47" s="836"/>
      <c r="I47" s="843"/>
      <c r="J47" s="844"/>
      <c r="K47" s="47"/>
      <c r="L47" s="845"/>
      <c r="M47" s="846"/>
      <c r="N47" s="111"/>
    </row>
    <row r="48" spans="1:16" ht="15" thickBot="1">
      <c r="B48" s="821" t="s">
        <v>1037</v>
      </c>
      <c r="C48" s="822"/>
      <c r="D48" s="822"/>
      <c r="E48" s="822"/>
      <c r="F48" s="822"/>
      <c r="G48" s="822"/>
      <c r="H48" s="822"/>
      <c r="I48" s="822"/>
      <c r="J48" s="822"/>
      <c r="K48" s="822"/>
      <c r="L48" s="822"/>
      <c r="M48" s="823"/>
      <c r="N48" s="403">
        <f>SUM(N36:N47)</f>
        <v>63368.538466670048</v>
      </c>
    </row>
    <row r="49" spans="1:16">
      <c r="B49" s="289"/>
      <c r="C49" s="40"/>
      <c r="D49" s="40"/>
      <c r="E49" s="40"/>
      <c r="F49" s="40"/>
      <c r="G49" s="40"/>
      <c r="H49" s="40"/>
      <c r="I49" s="40"/>
      <c r="J49" s="40"/>
      <c r="K49" s="40"/>
      <c r="L49" s="40"/>
      <c r="M49" s="40"/>
      <c r="N49" s="41"/>
    </row>
    <row r="50" spans="1:16">
      <c r="B50" s="70" t="s">
        <v>1038</v>
      </c>
      <c r="C50" s="71"/>
      <c r="D50" s="71"/>
      <c r="E50" s="71"/>
      <c r="F50" s="71"/>
      <c r="G50" s="71"/>
      <c r="H50" s="71"/>
      <c r="I50" s="71"/>
      <c r="J50" s="71"/>
      <c r="K50" s="71"/>
      <c r="L50" s="71"/>
      <c r="M50" s="71"/>
      <c r="N50" s="72"/>
    </row>
    <row r="51" spans="1:16" ht="15" thickBot="1">
      <c r="B51" s="73"/>
      <c r="C51" s="68"/>
      <c r="D51" s="68"/>
      <c r="E51" s="68"/>
      <c r="F51" s="68"/>
      <c r="G51" s="68"/>
      <c r="H51" s="68"/>
      <c r="I51" s="68"/>
      <c r="J51" s="67"/>
      <c r="K51" s="67"/>
      <c r="L51" s="67"/>
      <c r="M51" s="67"/>
      <c r="N51" s="69"/>
    </row>
    <row r="52" spans="1:16">
      <c r="B52" s="812" t="s">
        <v>1028</v>
      </c>
      <c r="C52" s="813"/>
      <c r="D52" s="813"/>
      <c r="E52" s="813"/>
      <c r="F52" s="813"/>
      <c r="G52" s="813"/>
      <c r="H52" s="813"/>
      <c r="I52" s="814"/>
      <c r="J52" s="324" t="s">
        <v>1029</v>
      </c>
      <c r="K52" s="91" t="s">
        <v>1030</v>
      </c>
      <c r="L52" s="815" t="s">
        <v>1039</v>
      </c>
      <c r="M52" s="814"/>
      <c r="N52" s="92" t="s">
        <v>1035</v>
      </c>
    </row>
    <row r="53" spans="1:16">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4175</v>
      </c>
      <c r="N53" s="281">
        <f>K53*M53</f>
        <v>4175</v>
      </c>
      <c r="O53">
        <v>3978.4032536654804</v>
      </c>
      <c r="P53">
        <f>+M53/O53</f>
        <v>1.0494159927486955</v>
      </c>
    </row>
    <row r="54" spans="1:16">
      <c r="A54" s="122"/>
      <c r="B54" s="49"/>
      <c r="C54" s="290"/>
      <c r="D54" s="290"/>
      <c r="E54" s="290"/>
      <c r="F54" s="290"/>
      <c r="G54" s="290"/>
      <c r="H54" s="290"/>
      <c r="I54" s="277"/>
      <c r="J54" s="233"/>
      <c r="K54" s="291"/>
      <c r="L54" s="276"/>
      <c r="M54" s="411"/>
      <c r="N54" s="281"/>
    </row>
    <row r="55" spans="1:16">
      <c r="B55" s="49"/>
      <c r="C55" s="290"/>
      <c r="D55" s="290"/>
      <c r="E55" s="290"/>
      <c r="F55" s="290"/>
      <c r="G55" s="290"/>
      <c r="H55" s="290"/>
      <c r="I55" s="277"/>
      <c r="J55" s="233"/>
      <c r="K55" s="291"/>
      <c r="L55" s="276"/>
      <c r="M55" s="292"/>
      <c r="N55" s="293"/>
    </row>
    <row r="56" spans="1:16">
      <c r="B56" s="49"/>
      <c r="C56" s="290"/>
      <c r="D56" s="290"/>
      <c r="E56" s="290"/>
      <c r="F56" s="290"/>
      <c r="G56" s="290"/>
      <c r="H56" s="290"/>
      <c r="I56" s="277"/>
      <c r="J56" s="233"/>
      <c r="K56" s="291"/>
      <c r="L56" s="276"/>
      <c r="M56" s="292"/>
      <c r="N56" s="293"/>
    </row>
    <row r="57" spans="1:16" ht="15" thickBot="1">
      <c r="B57" s="816"/>
      <c r="C57" s="817"/>
      <c r="D57" s="817"/>
      <c r="E57" s="817"/>
      <c r="F57" s="817"/>
      <c r="G57" s="817"/>
      <c r="H57" s="817"/>
      <c r="I57" s="818"/>
      <c r="J57" s="48"/>
      <c r="K57" s="50"/>
      <c r="L57" s="819"/>
      <c r="M57" s="820"/>
      <c r="N57" s="51"/>
    </row>
    <row r="58" spans="1:16" ht="15" thickBot="1">
      <c r="B58" s="821" t="s">
        <v>1037</v>
      </c>
      <c r="C58" s="822"/>
      <c r="D58" s="822"/>
      <c r="E58" s="822"/>
      <c r="F58" s="822"/>
      <c r="G58" s="822"/>
      <c r="H58" s="822"/>
      <c r="I58" s="822"/>
      <c r="J58" s="822"/>
      <c r="K58" s="822"/>
      <c r="L58" s="822"/>
      <c r="M58" s="823"/>
      <c r="N58" s="403">
        <f>SUM(N53:N57)</f>
        <v>4175</v>
      </c>
    </row>
    <row r="59" spans="1:16">
      <c r="B59" s="39"/>
      <c r="C59" s="40"/>
      <c r="D59" s="40"/>
      <c r="E59" s="40"/>
      <c r="F59" s="40"/>
      <c r="G59" s="40"/>
      <c r="H59" s="40"/>
      <c r="I59" s="40"/>
      <c r="J59" s="40"/>
      <c r="K59" s="40"/>
      <c r="L59" s="40"/>
      <c r="M59" s="40"/>
      <c r="N59" s="41"/>
    </row>
    <row r="60" spans="1:16">
      <c r="B60" s="70" t="s">
        <v>1040</v>
      </c>
      <c r="C60" s="71"/>
      <c r="D60" s="71"/>
      <c r="E60" s="71"/>
      <c r="F60" s="71"/>
      <c r="G60" s="71"/>
      <c r="H60" s="71"/>
      <c r="I60" s="71"/>
      <c r="J60" s="71"/>
      <c r="K60" s="71"/>
      <c r="L60" s="71"/>
      <c r="M60" s="71"/>
      <c r="N60" s="72"/>
    </row>
    <row r="61" spans="1:16" ht="15" thickBot="1">
      <c r="B61" s="74"/>
      <c r="C61" s="67"/>
      <c r="D61" s="67"/>
      <c r="E61" s="67"/>
      <c r="F61" s="67"/>
      <c r="G61" s="67"/>
      <c r="H61" s="67"/>
      <c r="I61" s="67"/>
      <c r="J61" s="67"/>
      <c r="K61" s="67"/>
      <c r="L61" s="67"/>
      <c r="M61" s="67"/>
      <c r="N61" s="69"/>
    </row>
    <row r="62" spans="1:16" ht="26.4">
      <c r="B62" s="322" t="s">
        <v>1041</v>
      </c>
      <c r="C62" s="323"/>
      <c r="D62" s="323"/>
      <c r="E62" s="323"/>
      <c r="F62" s="323"/>
      <c r="G62" s="323"/>
      <c r="H62" s="79" t="s">
        <v>1029</v>
      </c>
      <c r="I62" s="80" t="s">
        <v>1042</v>
      </c>
      <c r="J62" s="81" t="s">
        <v>1043</v>
      </c>
      <c r="K62" s="79" t="s">
        <v>1044</v>
      </c>
      <c r="L62" s="824" t="s">
        <v>1045</v>
      </c>
      <c r="M62" s="797"/>
      <c r="N62" s="82" t="s">
        <v>1035</v>
      </c>
    </row>
    <row r="63" spans="1:16">
      <c r="A63" t="s">
        <v>1340</v>
      </c>
      <c r="B63" s="52" t="str">
        <f>VLOOKUP(A63,TRANSPORTE!A5:D117,3,FALSE)</f>
        <v>Transporte de material de excavación</v>
      </c>
      <c r="C63" s="326"/>
      <c r="D63" s="326"/>
      <c r="E63" s="326"/>
      <c r="F63" s="326"/>
      <c r="G63" s="326"/>
      <c r="H63" s="320" t="s">
        <v>1552</v>
      </c>
      <c r="I63" s="288">
        <v>1.3</v>
      </c>
      <c r="J63" s="295">
        <v>1</v>
      </c>
      <c r="K63" s="288">
        <f>I63*J63</f>
        <v>1.3</v>
      </c>
      <c r="L63" s="825">
        <f>VLOOKUP(A63,TRANSPORTE!A5:D117,4,FALSE)</f>
        <v>1343</v>
      </c>
      <c r="M63" s="826"/>
      <c r="N63" s="296">
        <f>K63*L63</f>
        <v>1745.9</v>
      </c>
      <c r="O63">
        <v>1109.909090909091</v>
      </c>
      <c r="P63">
        <f>+L63/O63</f>
        <v>1.2100090097469078</v>
      </c>
    </row>
    <row r="64" spans="1:16">
      <c r="B64" s="52"/>
      <c r="C64" s="53"/>
      <c r="D64" s="53"/>
      <c r="E64" s="53"/>
      <c r="F64" s="53"/>
      <c r="G64" s="53"/>
      <c r="H64" s="320"/>
      <c r="I64" s="288"/>
      <c r="J64" s="295"/>
      <c r="K64" s="288"/>
      <c r="L64" s="825"/>
      <c r="M64" s="826"/>
      <c r="N64" s="296"/>
    </row>
    <row r="65" spans="1:16">
      <c r="B65" s="52"/>
      <c r="C65" s="53"/>
      <c r="D65" s="53"/>
      <c r="E65" s="53"/>
      <c r="F65" s="53"/>
      <c r="G65" s="53"/>
      <c r="H65" s="297"/>
      <c r="I65" s="288"/>
      <c r="J65" s="288"/>
      <c r="K65" s="288"/>
      <c r="L65" s="298"/>
      <c r="M65" s="299"/>
      <c r="N65" s="300"/>
    </row>
    <row r="66" spans="1:16">
      <c r="B66" s="52"/>
      <c r="C66" s="53"/>
      <c r="D66" s="53"/>
      <c r="E66" s="53"/>
      <c r="F66" s="53"/>
      <c r="G66" s="53"/>
      <c r="H66" s="297"/>
      <c r="I66" s="288"/>
      <c r="J66" s="288"/>
      <c r="K66" s="288"/>
      <c r="L66" s="298"/>
      <c r="M66" s="299"/>
      <c r="N66" s="300"/>
    </row>
    <row r="67" spans="1:16">
      <c r="B67" s="52"/>
      <c r="C67" s="53"/>
      <c r="D67" s="53"/>
      <c r="E67" s="53"/>
      <c r="F67" s="53"/>
      <c r="G67" s="53"/>
      <c r="H67" s="297"/>
      <c r="I67" s="288"/>
      <c r="J67" s="288"/>
      <c r="K67" s="288"/>
      <c r="L67" s="298"/>
      <c r="M67" s="299"/>
      <c r="N67" s="300"/>
    </row>
    <row r="68" spans="1:16" ht="15" thickBot="1">
      <c r="B68" s="456"/>
      <c r="C68" s="457"/>
      <c r="D68" s="457"/>
      <c r="E68" s="457"/>
      <c r="F68" s="457"/>
      <c r="G68" s="457"/>
      <c r="H68" s="54"/>
      <c r="I68" s="132"/>
      <c r="J68" s="132"/>
      <c r="K68" s="132"/>
      <c r="L68" s="810"/>
      <c r="M68" s="811"/>
      <c r="N68" s="133"/>
    </row>
    <row r="69" spans="1:16" ht="15" thickBot="1">
      <c r="B69" s="827" t="s">
        <v>1037</v>
      </c>
      <c r="C69" s="828"/>
      <c r="D69" s="828"/>
      <c r="E69" s="828"/>
      <c r="F69" s="828"/>
      <c r="G69" s="828"/>
      <c r="H69" s="828"/>
      <c r="I69" s="828"/>
      <c r="J69" s="828"/>
      <c r="K69" s="828"/>
      <c r="L69" s="828"/>
      <c r="M69" s="829"/>
      <c r="N69" s="110">
        <f>N63+N64+N65+N66+N67</f>
        <v>1745.9</v>
      </c>
    </row>
    <row r="70" spans="1:16">
      <c r="B70" s="39"/>
      <c r="C70" s="40"/>
      <c r="D70" s="40"/>
      <c r="E70" s="40"/>
      <c r="F70" s="40"/>
      <c r="G70" s="40"/>
      <c r="H70" s="40"/>
      <c r="I70" s="40"/>
      <c r="J70" s="40"/>
      <c r="K70" s="40"/>
      <c r="L70" s="40"/>
      <c r="M70" s="40"/>
      <c r="N70" s="41"/>
    </row>
    <row r="71" spans="1:16">
      <c r="B71" s="70" t="s">
        <v>1046</v>
      </c>
      <c r="C71" s="71"/>
      <c r="D71" s="71"/>
      <c r="E71" s="71"/>
      <c r="F71" s="71"/>
      <c r="G71" s="71"/>
      <c r="H71" s="71"/>
      <c r="I71" s="71"/>
      <c r="J71" s="71"/>
      <c r="K71" s="71"/>
      <c r="L71" s="71"/>
      <c r="M71" s="71"/>
      <c r="N71" s="72"/>
    </row>
    <row r="72" spans="1:16" ht="15" thickBot="1">
      <c r="B72" s="74"/>
      <c r="C72" s="67"/>
      <c r="D72" s="67"/>
      <c r="E72" s="67"/>
      <c r="F72" s="67"/>
      <c r="G72" s="67"/>
      <c r="H72" s="67"/>
      <c r="I72" s="67"/>
      <c r="J72" s="67"/>
      <c r="K72" s="67"/>
      <c r="L72" s="67"/>
      <c r="M72" s="67"/>
      <c r="N72" s="69"/>
    </row>
    <row r="73" spans="1:16" ht="26.4">
      <c r="B73" s="847" t="s">
        <v>1047</v>
      </c>
      <c r="C73" s="848"/>
      <c r="D73" s="848"/>
      <c r="E73" s="848"/>
      <c r="F73" s="848"/>
      <c r="G73" s="848"/>
      <c r="H73" s="848"/>
      <c r="I73" s="79" t="s">
        <v>1048</v>
      </c>
      <c r="J73" s="81" t="s">
        <v>1494</v>
      </c>
      <c r="K73" s="80" t="s">
        <v>1050</v>
      </c>
      <c r="L73" s="849" t="s">
        <v>1034</v>
      </c>
      <c r="M73" s="850"/>
      <c r="N73" s="104" t="s">
        <v>1035</v>
      </c>
    </row>
    <row r="74" spans="1:16">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v>147543.4</v>
      </c>
      <c r="P74" s="120">
        <f>+I74/O74</f>
        <v>1.1225399999999999</v>
      </c>
    </row>
    <row r="75" spans="1:16">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c r="O75">
        <v>49181.133333333331</v>
      </c>
      <c r="P75" s="120">
        <f>+I75/O75</f>
        <v>1.1225400000000001</v>
      </c>
    </row>
    <row r="76" spans="1:16">
      <c r="B76" s="55"/>
      <c r="C76" s="53"/>
      <c r="D76" s="53"/>
      <c r="E76" s="53"/>
      <c r="F76" s="53"/>
      <c r="G76" s="53"/>
      <c r="H76" s="53"/>
      <c r="I76" s="301"/>
      <c r="J76" s="302"/>
      <c r="K76" s="303"/>
      <c r="L76" s="56"/>
      <c r="M76" s="309"/>
      <c r="N76" s="404"/>
    </row>
    <row r="77" spans="1:16">
      <c r="B77" s="55"/>
      <c r="C77" s="53"/>
      <c r="D77" s="53"/>
      <c r="E77" s="53"/>
      <c r="F77" s="53"/>
      <c r="G77" s="53"/>
      <c r="H77" s="53"/>
      <c r="I77" s="288"/>
      <c r="J77" s="306"/>
      <c r="K77" s="307"/>
      <c r="L77" s="327"/>
      <c r="M77" s="309"/>
      <c r="N77" s="305"/>
    </row>
    <row r="78" spans="1:16">
      <c r="B78" s="55"/>
      <c r="C78" s="53"/>
      <c r="D78" s="53"/>
      <c r="E78" s="53"/>
      <c r="F78" s="53"/>
      <c r="G78" s="53"/>
      <c r="H78" s="53"/>
      <c r="I78" s="288"/>
      <c r="J78" s="306"/>
      <c r="K78" s="307"/>
      <c r="L78" s="327"/>
      <c r="M78" s="309"/>
      <c r="N78" s="305"/>
    </row>
    <row r="79" spans="1:16" ht="15" thickBot="1">
      <c r="B79" s="808"/>
      <c r="C79" s="809"/>
      <c r="D79" s="809"/>
      <c r="E79" s="809"/>
      <c r="F79" s="809"/>
      <c r="G79" s="809"/>
      <c r="H79" s="809"/>
      <c r="I79" s="132"/>
      <c r="J79" s="132"/>
      <c r="K79" s="132"/>
      <c r="L79" s="909"/>
      <c r="M79" s="909"/>
      <c r="N79" s="133"/>
    </row>
    <row r="80" spans="1:16" ht="15" thickBot="1">
      <c r="B80" s="827" t="s">
        <v>1037</v>
      </c>
      <c r="C80" s="828"/>
      <c r="D80" s="828"/>
      <c r="E80" s="828"/>
      <c r="F80" s="828"/>
      <c r="G80" s="828"/>
      <c r="H80" s="828"/>
      <c r="I80" s="828"/>
      <c r="J80" s="828"/>
      <c r="K80" s="828"/>
      <c r="L80" s="828"/>
      <c r="M80" s="829"/>
      <c r="N80" s="469">
        <f>SUM(N74:N79)</f>
        <v>12766.801301525</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82056.239768195053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16411.247953639013</v>
      </c>
      <c r="M87" s="856"/>
      <c r="N87" s="57"/>
    </row>
    <row r="88" spans="1:14">
      <c r="B88" s="95" t="s">
        <v>1057</v>
      </c>
      <c r="C88" s="96"/>
      <c r="D88" s="96"/>
      <c r="E88" s="96"/>
      <c r="F88" s="96"/>
      <c r="G88" s="96"/>
      <c r="H88" s="96"/>
      <c r="I88" s="93"/>
      <c r="J88" s="94"/>
      <c r="K88" s="313">
        <v>0.05</v>
      </c>
      <c r="L88" s="855">
        <f>N82*K88</f>
        <v>4102.8119884097532</v>
      </c>
      <c r="M88" s="856"/>
      <c r="N88" s="57"/>
    </row>
    <row r="89" spans="1:14" ht="15" thickBot="1">
      <c r="B89" s="97" t="s">
        <v>1058</v>
      </c>
      <c r="C89" s="98"/>
      <c r="D89" s="98"/>
      <c r="E89" s="98"/>
      <c r="F89" s="98"/>
      <c r="G89" s="98"/>
      <c r="H89" s="98"/>
      <c r="I89" s="99"/>
      <c r="J89" s="100"/>
      <c r="K89" s="314">
        <v>0.05</v>
      </c>
      <c r="L89" s="857">
        <f>N82*K89</f>
        <v>4102.8119884097532</v>
      </c>
      <c r="M89" s="858"/>
      <c r="N89" s="57"/>
    </row>
    <row r="90" spans="1:14" ht="15" thickBot="1">
      <c r="B90" s="821" t="s">
        <v>1037</v>
      </c>
      <c r="C90" s="822"/>
      <c r="D90" s="822"/>
      <c r="E90" s="822"/>
      <c r="F90" s="822"/>
      <c r="G90" s="822"/>
      <c r="H90" s="822"/>
      <c r="I90" s="822"/>
      <c r="J90" s="822"/>
      <c r="K90" s="822"/>
      <c r="L90" s="822"/>
      <c r="M90" s="823"/>
      <c r="N90" s="58">
        <f>L87+L88+L89</f>
        <v>24616.871930458521</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106673.11169865358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160</v>
      </c>
      <c r="B36" s="834" t="str">
        <f>VLOOKUP(A36,EQUIPOS!A6:D154,3,FALSE)</f>
        <v>COMPACTADOR MANUAL VIBRATORIO (RANA) con motor de 6 HP</v>
      </c>
      <c r="C36" s="835"/>
      <c r="D36" s="835"/>
      <c r="E36" s="835"/>
      <c r="F36" s="835"/>
      <c r="G36" s="835"/>
      <c r="H36" s="836"/>
      <c r="I36" s="276"/>
      <c r="J36" s="277"/>
      <c r="K36" s="278">
        <f>VLOOKUP(A36,EQUIPOS!A6:D163,4,FALSE)</f>
        <v>10000</v>
      </c>
      <c r="L36" s="279"/>
      <c r="M36" s="280">
        <v>2</v>
      </c>
      <c r="N36" s="281">
        <f>K36/M36</f>
        <v>5000</v>
      </c>
    </row>
    <row r="37" spans="1:14">
      <c r="A37" s="119" t="s">
        <v>303</v>
      </c>
      <c r="B37" s="834" t="str">
        <f>VLOOKUP(A37,EQUIPOS!A7:D154,3,FALSE)</f>
        <v>Retrocargador, pala de 1,1 m3 de capacidad, profundidad de excavación de 4.400 mm y una altura de 5.680 mm</v>
      </c>
      <c r="C37" s="835"/>
      <c r="D37" s="835"/>
      <c r="E37" s="835"/>
      <c r="F37" s="835"/>
      <c r="G37" s="835"/>
      <c r="H37" s="836"/>
      <c r="I37" s="276"/>
      <c r="J37" s="277"/>
      <c r="K37" s="278">
        <f>VLOOKUP(A37,EQUIPOS!A7:D164,4,FALSE)</f>
        <v>136107.08786889599</v>
      </c>
      <c r="L37" s="279"/>
      <c r="M37" s="280">
        <v>10</v>
      </c>
      <c r="N37" s="281">
        <f>K37/M37</f>
        <v>13610.7087868896</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276"/>
      <c r="J39" s="277"/>
      <c r="K39" s="278"/>
      <c r="L39" s="279"/>
      <c r="M39" s="280"/>
      <c r="N39" s="281"/>
    </row>
    <row r="40" spans="1:14">
      <c r="B40" s="834"/>
      <c r="C40" s="835"/>
      <c r="D40" s="835"/>
      <c r="E40" s="835"/>
      <c r="F40" s="835"/>
      <c r="G40" s="835"/>
      <c r="H40" s="836"/>
      <c r="I40" s="276"/>
      <c r="J40" s="277"/>
      <c r="K40" s="278"/>
      <c r="L40" s="279"/>
      <c r="M40" s="280"/>
      <c r="N40" s="281"/>
    </row>
    <row r="41" spans="1:14">
      <c r="B41" s="834"/>
      <c r="C41" s="835"/>
      <c r="D41" s="835"/>
      <c r="E41" s="835"/>
      <c r="F41" s="835"/>
      <c r="G41" s="835"/>
      <c r="H41" s="836"/>
      <c r="I41" s="276"/>
      <c r="J41" s="277"/>
      <c r="K41" s="278"/>
      <c r="L41" s="279"/>
      <c r="M41" s="280"/>
      <c r="N41" s="281"/>
    </row>
    <row r="42" spans="1:14">
      <c r="B42" s="834"/>
      <c r="C42" s="835"/>
      <c r="D42" s="835"/>
      <c r="E42" s="835"/>
      <c r="F42" s="835"/>
      <c r="G42" s="835"/>
      <c r="H42" s="836"/>
      <c r="I42" s="276"/>
      <c r="J42" s="277"/>
      <c r="K42" s="278"/>
      <c r="L42" s="279"/>
      <c r="M42" s="280"/>
      <c r="N42" s="281"/>
    </row>
    <row r="43" spans="1:14">
      <c r="B43" s="834"/>
      <c r="C43" s="835"/>
      <c r="D43" s="835"/>
      <c r="E43" s="835"/>
      <c r="F43" s="835"/>
      <c r="G43" s="835"/>
      <c r="H43" s="836"/>
      <c r="I43" s="276"/>
      <c r="J43" s="277"/>
      <c r="K43" s="278"/>
      <c r="L43" s="279"/>
      <c r="M43" s="280"/>
      <c r="N43" s="281"/>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0.05</v>
      </c>
      <c r="N46" s="353">
        <f>N80*M46</f>
        <v>255.33602603049999</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18866.0448129201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B63" s="52"/>
      <c r="C63" s="326"/>
      <c r="D63" s="326"/>
      <c r="E63" s="326"/>
      <c r="F63" s="326"/>
      <c r="G63" s="326"/>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5106.7205206099998</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23972.7653335301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4794.5530667060202</v>
      </c>
      <c r="M87" s="856"/>
      <c r="N87" s="57"/>
    </row>
    <row r="88" spans="1:14">
      <c r="B88" s="95" t="s">
        <v>1057</v>
      </c>
      <c r="C88" s="96"/>
      <c r="D88" s="96"/>
      <c r="E88" s="96"/>
      <c r="F88" s="96"/>
      <c r="G88" s="96"/>
      <c r="H88" s="96"/>
      <c r="I88" s="93"/>
      <c r="J88" s="94"/>
      <c r="K88" s="313">
        <v>0.05</v>
      </c>
      <c r="L88" s="855">
        <f>N82*K88</f>
        <v>1198.6382666765051</v>
      </c>
      <c r="M88" s="856"/>
      <c r="N88" s="57"/>
    </row>
    <row r="89" spans="1:14" ht="15" thickBot="1">
      <c r="B89" s="97" t="s">
        <v>1058</v>
      </c>
      <c r="C89" s="98"/>
      <c r="D89" s="98"/>
      <c r="E89" s="98"/>
      <c r="F89" s="98"/>
      <c r="G89" s="98"/>
      <c r="H89" s="98"/>
      <c r="I89" s="99"/>
      <c r="J89" s="100"/>
      <c r="K89" s="314">
        <v>0.05</v>
      </c>
      <c r="L89" s="857">
        <f>N82*K89</f>
        <v>1198.6382666765051</v>
      </c>
      <c r="M89" s="858"/>
      <c r="N89" s="57"/>
    </row>
    <row r="90" spans="1:14" ht="15" thickBot="1">
      <c r="B90" s="821" t="s">
        <v>1037</v>
      </c>
      <c r="C90" s="822"/>
      <c r="D90" s="822"/>
      <c r="E90" s="822"/>
      <c r="F90" s="822"/>
      <c r="G90" s="822"/>
      <c r="H90" s="822"/>
      <c r="I90" s="822"/>
      <c r="J90" s="822"/>
      <c r="K90" s="822"/>
      <c r="L90" s="822"/>
      <c r="M90" s="823"/>
      <c r="N90" s="58">
        <f>L87+L88+L89</f>
        <v>7191.8296000590299</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31164.594933589131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1687</v>
      </c>
      <c r="B36" s="834" t="str">
        <f>VLOOKUP(A36,EQUIPOS!A6:D154,3,FALSE)</f>
        <v>Derretidora de asfalto (crafco o similar)</v>
      </c>
      <c r="C36" s="835"/>
      <c r="D36" s="835"/>
      <c r="E36" s="835"/>
      <c r="F36" s="835"/>
      <c r="G36" s="835"/>
      <c r="H36" s="836"/>
      <c r="I36" s="276"/>
      <c r="J36" s="277"/>
      <c r="K36" s="278">
        <f>VLOOKUP(A36,EQUIPOS!A6:D163,4,FALSE)</f>
        <v>2555.7674585595369</v>
      </c>
      <c r="L36" s="279"/>
      <c r="M36" s="280">
        <v>60</v>
      </c>
      <c r="N36" s="281">
        <f>K36/M36</f>
        <v>42.596124309325617</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3787.5</v>
      </c>
      <c r="L37" s="279"/>
      <c r="M37" s="280">
        <v>60</v>
      </c>
      <c r="N37" s="281">
        <f>K37/M37</f>
        <v>63.125</v>
      </c>
    </row>
    <row r="38" spans="1:14">
      <c r="A38" t="s">
        <v>138</v>
      </c>
      <c r="B38" s="834" t="str">
        <f>VLOOKUP(A38,EQUIPOS!A8:D154,3,FALSE)</f>
        <v>Camioneta D-300</v>
      </c>
      <c r="C38" s="835"/>
      <c r="D38" s="835"/>
      <c r="E38" s="835"/>
      <c r="F38" s="835"/>
      <c r="G38" s="835"/>
      <c r="H38" s="836"/>
      <c r="I38" s="276"/>
      <c r="J38" s="277"/>
      <c r="K38" s="278">
        <f>VLOOKUP(A38,EQUIPOS!A8:D165,4,FALSE)</f>
        <v>52583.63</v>
      </c>
      <c r="L38" s="279"/>
      <c r="M38" s="280">
        <v>60</v>
      </c>
      <c r="N38" s="281">
        <f>K38/M38</f>
        <v>876.3938333333333</v>
      </c>
    </row>
    <row r="39" spans="1:14">
      <c r="B39" s="834"/>
      <c r="C39" s="835"/>
      <c r="D39" s="835"/>
      <c r="E39" s="835"/>
      <c r="F39" s="835"/>
      <c r="G39" s="835"/>
      <c r="H39" s="836"/>
      <c r="I39" s="276"/>
      <c r="J39" s="277"/>
      <c r="K39" s="278"/>
      <c r="L39" s="279"/>
      <c r="M39" s="280"/>
      <c r="N39" s="281"/>
    </row>
    <row r="40" spans="1:14">
      <c r="B40" s="834"/>
      <c r="C40" s="835"/>
      <c r="D40" s="835"/>
      <c r="E40" s="835"/>
      <c r="F40" s="835"/>
      <c r="G40" s="835"/>
      <c r="H40" s="836"/>
      <c r="I40" s="276"/>
      <c r="J40" s="277"/>
      <c r="K40" s="278"/>
      <c r="L40" s="279"/>
      <c r="M40" s="280"/>
      <c r="N40" s="281"/>
    </row>
    <row r="41" spans="1:14">
      <c r="B41" s="834"/>
      <c r="C41" s="835"/>
      <c r="D41" s="835"/>
      <c r="E41" s="835"/>
      <c r="F41" s="835"/>
      <c r="G41" s="835"/>
      <c r="H41" s="836"/>
      <c r="I41" s="276"/>
      <c r="J41" s="277"/>
      <c r="K41" s="278"/>
      <c r="L41" s="279"/>
      <c r="M41" s="280"/>
      <c r="N41" s="281"/>
    </row>
    <row r="42" spans="1:14">
      <c r="B42" s="834"/>
      <c r="C42" s="835"/>
      <c r="D42" s="835"/>
      <c r="E42" s="835"/>
      <c r="F42" s="835"/>
      <c r="G42" s="835"/>
      <c r="H42" s="836"/>
      <c r="I42" s="276"/>
      <c r="J42" s="277"/>
      <c r="K42" s="278"/>
      <c r="L42" s="279"/>
      <c r="M42" s="280"/>
      <c r="N42" s="281"/>
    </row>
    <row r="43" spans="1:14">
      <c r="B43" s="834"/>
      <c r="C43" s="835"/>
      <c r="D43" s="835"/>
      <c r="E43" s="835"/>
      <c r="F43" s="835"/>
      <c r="G43" s="835"/>
      <c r="H43" s="836"/>
      <c r="I43" s="276"/>
      <c r="J43" s="277"/>
      <c r="K43" s="278"/>
      <c r="L43" s="279"/>
      <c r="M43" s="280"/>
      <c r="N43" s="281"/>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0.05</v>
      </c>
      <c r="N46" s="353">
        <f>N80*M46</f>
        <v>21.278002169208335</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1003.3929598118673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2315</v>
      </c>
      <c r="N53" s="281">
        <f>K53*M53</f>
        <v>277.8</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277.8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B63" s="52"/>
      <c r="C63" s="326"/>
      <c r="D63" s="326"/>
      <c r="E63" s="326"/>
      <c r="F63" s="326"/>
      <c r="G63" s="326"/>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425.56004338416665</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1706.7530031960339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341.35060063920679</v>
      </c>
      <c r="M87" s="856"/>
      <c r="N87" s="57"/>
    </row>
    <row r="88" spans="1:14">
      <c r="B88" s="95" t="s">
        <v>1057</v>
      </c>
      <c r="C88" s="96"/>
      <c r="D88" s="96"/>
      <c r="E88" s="96"/>
      <c r="F88" s="96"/>
      <c r="G88" s="96"/>
      <c r="H88" s="96"/>
      <c r="I88" s="93"/>
      <c r="J88" s="94"/>
      <c r="K88" s="313">
        <v>0.05</v>
      </c>
      <c r="L88" s="855">
        <f>N82*K88</f>
        <v>85.337650159801697</v>
      </c>
      <c r="M88" s="856"/>
      <c r="N88" s="57"/>
    </row>
    <row r="89" spans="1:14" ht="15" thickBot="1">
      <c r="B89" s="97" t="s">
        <v>1058</v>
      </c>
      <c r="C89" s="98"/>
      <c r="D89" s="98"/>
      <c r="E89" s="98"/>
      <c r="F89" s="98"/>
      <c r="G89" s="98"/>
      <c r="H89" s="98"/>
      <c r="I89" s="99"/>
      <c r="J89" s="100"/>
      <c r="K89" s="314">
        <v>0.05</v>
      </c>
      <c r="L89" s="857">
        <f>N82*K89</f>
        <v>85.337650159801697</v>
      </c>
      <c r="M89" s="858"/>
      <c r="N89" s="57"/>
    </row>
    <row r="90" spans="1:14" ht="15" thickBot="1">
      <c r="B90" s="821" t="s">
        <v>1037</v>
      </c>
      <c r="C90" s="822"/>
      <c r="D90" s="822"/>
      <c r="E90" s="822"/>
      <c r="F90" s="822"/>
      <c r="G90" s="822"/>
      <c r="H90" s="822"/>
      <c r="I90" s="822"/>
      <c r="J90" s="822"/>
      <c r="K90" s="822"/>
      <c r="L90" s="822"/>
      <c r="M90" s="823"/>
      <c r="N90" s="58">
        <f>L87+L88+L89</f>
        <v>512.02590095881021</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2218.778904154844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1687</v>
      </c>
      <c r="B36" s="834" t="str">
        <f>VLOOKUP(A36,EQUIPOS!A6:D154,3,FALSE)</f>
        <v>Derretidora de asfalto (crafco o similar)</v>
      </c>
      <c r="C36" s="835"/>
      <c r="D36" s="835"/>
      <c r="E36" s="835"/>
      <c r="F36" s="835"/>
      <c r="G36" s="835"/>
      <c r="H36" s="836"/>
      <c r="I36" s="276"/>
      <c r="J36" s="277"/>
      <c r="K36" s="278">
        <f>VLOOKUP(A36,EQUIPOS!A6:D163,4,FALSE)</f>
        <v>2555.7674585595369</v>
      </c>
      <c r="L36" s="279"/>
      <c r="M36" s="280">
        <v>60</v>
      </c>
      <c r="N36" s="281">
        <f t="shared" ref="N36:N39" si="0">K36/M36</f>
        <v>42.596124309325617</v>
      </c>
    </row>
    <row r="37" spans="1:14">
      <c r="A37" s="119" t="s">
        <v>324</v>
      </c>
      <c r="B37" s="834" t="str">
        <f>VLOOKUP(A37,EQUIPOS!A7:D154,3,FALSE)</f>
        <v xml:space="preserve">Ruteadora </v>
      </c>
      <c r="C37" s="835"/>
      <c r="D37" s="835"/>
      <c r="E37" s="835"/>
      <c r="F37" s="835"/>
      <c r="G37" s="835"/>
      <c r="H37" s="836"/>
      <c r="I37" s="276"/>
      <c r="J37" s="277"/>
      <c r="K37" s="278">
        <f>VLOOKUP(A37,EQUIPOS!A7:D164,4,FALSE)</f>
        <v>12000</v>
      </c>
      <c r="L37" s="279"/>
      <c r="M37" s="280">
        <v>60</v>
      </c>
      <c r="N37" s="281">
        <f t="shared" si="0"/>
        <v>200</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3787.5</v>
      </c>
      <c r="L38" s="279"/>
      <c r="M38" s="280">
        <v>60</v>
      </c>
      <c r="N38" s="281">
        <f t="shared" si="0"/>
        <v>63.125</v>
      </c>
    </row>
    <row r="39" spans="1:14">
      <c r="A39" t="s">
        <v>138</v>
      </c>
      <c r="B39" s="834" t="str">
        <f>VLOOKUP(A39,EQUIPOS!A9:D154,3,FALSE)</f>
        <v>Camioneta D-300</v>
      </c>
      <c r="C39" s="835"/>
      <c r="D39" s="835"/>
      <c r="E39" s="835"/>
      <c r="F39" s="835"/>
      <c r="G39" s="835"/>
      <c r="H39" s="836"/>
      <c r="I39" s="276"/>
      <c r="J39" s="277"/>
      <c r="K39" s="278">
        <f>VLOOKUP(A39,EQUIPOS!A9:D166,4,FALSE)</f>
        <v>52583.63</v>
      </c>
      <c r="L39" s="279"/>
      <c r="M39" s="280">
        <v>60</v>
      </c>
      <c r="N39" s="281">
        <f t="shared" si="0"/>
        <v>876.3938333333333</v>
      </c>
    </row>
    <row r="40" spans="1:14">
      <c r="B40" s="834"/>
      <c r="C40" s="835"/>
      <c r="D40" s="835"/>
      <c r="E40" s="835"/>
      <c r="F40" s="835"/>
      <c r="G40" s="835"/>
      <c r="H40" s="836"/>
      <c r="I40" s="276"/>
      <c r="J40" s="277"/>
      <c r="K40" s="278"/>
      <c r="L40" s="279"/>
      <c r="M40" s="280"/>
      <c r="N40" s="281"/>
    </row>
    <row r="41" spans="1:14">
      <c r="B41" s="834"/>
      <c r="C41" s="835"/>
      <c r="D41" s="835"/>
      <c r="E41" s="835"/>
      <c r="F41" s="835"/>
      <c r="G41" s="835"/>
      <c r="H41" s="836"/>
      <c r="I41" s="276"/>
      <c r="J41" s="277"/>
      <c r="K41" s="278"/>
      <c r="L41" s="279"/>
      <c r="M41" s="280"/>
      <c r="N41" s="281"/>
    </row>
    <row r="42" spans="1:14">
      <c r="B42" s="834"/>
      <c r="C42" s="835"/>
      <c r="D42" s="835"/>
      <c r="E42" s="835"/>
      <c r="F42" s="835"/>
      <c r="G42" s="835"/>
      <c r="H42" s="836"/>
      <c r="I42" s="276"/>
      <c r="J42" s="277"/>
      <c r="K42" s="278"/>
      <c r="L42" s="279"/>
      <c r="M42" s="280"/>
      <c r="N42" s="281"/>
    </row>
    <row r="43" spans="1:14">
      <c r="B43" s="834"/>
      <c r="C43" s="835"/>
      <c r="D43" s="835"/>
      <c r="E43" s="835"/>
      <c r="F43" s="835"/>
      <c r="G43" s="835"/>
      <c r="H43" s="836"/>
      <c r="I43" s="276"/>
      <c r="J43" s="277"/>
      <c r="K43" s="278"/>
      <c r="L43" s="279"/>
      <c r="M43" s="280"/>
      <c r="N43" s="281"/>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0.05</v>
      </c>
      <c r="N46" s="353">
        <f>N84*M46</f>
        <v>21.278002169208335</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1203.3929598118673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36000</v>
      </c>
      <c r="N53" s="281">
        <f t="shared" ref="N53:N54" si="1">K53*M53</f>
        <v>252</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2315</v>
      </c>
      <c r="N54" s="281">
        <f t="shared" si="1"/>
        <v>277.8</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 thickBot="1">
      <c r="B61" s="816"/>
      <c r="C61" s="817"/>
      <c r="D61" s="817"/>
      <c r="E61" s="817"/>
      <c r="F61" s="817"/>
      <c r="G61" s="817"/>
      <c r="H61" s="817"/>
      <c r="I61" s="818"/>
      <c r="J61" s="48"/>
      <c r="K61" s="50"/>
      <c r="L61" s="819"/>
      <c r="M61" s="820"/>
      <c r="N61" s="51"/>
    </row>
    <row r="62" spans="1:14" ht="15" thickBot="1">
      <c r="B62" s="821" t="s">
        <v>1037</v>
      </c>
      <c r="C62" s="822"/>
      <c r="D62" s="822"/>
      <c r="E62" s="822"/>
      <c r="F62" s="822"/>
      <c r="G62" s="822"/>
      <c r="H62" s="822"/>
      <c r="I62" s="822"/>
      <c r="J62" s="822"/>
      <c r="K62" s="822"/>
      <c r="L62" s="822"/>
      <c r="M62" s="823"/>
      <c r="N62" s="403">
        <f>SUM(N53:N61)</f>
        <v>529.79999999999995</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2" t="s">
        <v>1041</v>
      </c>
      <c r="C66" s="323"/>
      <c r="D66" s="323"/>
      <c r="E66" s="323"/>
      <c r="F66" s="323"/>
      <c r="G66" s="323"/>
      <c r="H66" s="79" t="s">
        <v>1029</v>
      </c>
      <c r="I66" s="80" t="s">
        <v>1042</v>
      </c>
      <c r="J66" s="81" t="s">
        <v>1043</v>
      </c>
      <c r="K66" s="79" t="s">
        <v>1044</v>
      </c>
      <c r="L66" s="824" t="s">
        <v>1045</v>
      </c>
      <c r="M66" s="797"/>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825">
        <f>VLOOKUP(A67,TRANSPORTE!A6:D120,4,FALSE)</f>
        <v>1343</v>
      </c>
      <c r="M67" s="826"/>
      <c r="N67" s="296">
        <f>L67*K67</f>
        <v>9.4009999999999998</v>
      </c>
    </row>
    <row r="68" spans="1:15">
      <c r="B68" s="52"/>
      <c r="C68" s="53"/>
      <c r="D68" s="53"/>
      <c r="E68" s="53"/>
      <c r="F68" s="53"/>
      <c r="G68" s="53"/>
      <c r="H68" s="320"/>
      <c r="I68" s="288"/>
      <c r="J68" s="295"/>
      <c r="K68" s="288"/>
      <c r="L68" s="825"/>
      <c r="M68" s="826"/>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 thickBot="1">
      <c r="B72" s="456"/>
      <c r="C72" s="457"/>
      <c r="D72" s="457"/>
      <c r="E72" s="457"/>
      <c r="F72" s="457"/>
      <c r="G72" s="457"/>
      <c r="H72" s="54"/>
      <c r="I72" s="132"/>
      <c r="J72" s="132"/>
      <c r="K72" s="132"/>
      <c r="L72" s="810"/>
      <c r="M72" s="811"/>
      <c r="N72" s="133"/>
    </row>
    <row r="73" spans="1:15" ht="15" thickBot="1">
      <c r="B73" s="827" t="s">
        <v>1037</v>
      </c>
      <c r="C73" s="828"/>
      <c r="D73" s="828"/>
      <c r="E73" s="828"/>
      <c r="F73" s="828"/>
      <c r="G73" s="828"/>
      <c r="H73" s="828"/>
      <c r="I73" s="828"/>
      <c r="J73" s="828"/>
      <c r="K73" s="828"/>
      <c r="L73" s="828"/>
      <c r="M73" s="829"/>
      <c r="N73" s="110">
        <f>N67+N68+N69+N70+N71</f>
        <v>9.4009999999999998</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47" t="s">
        <v>1047</v>
      </c>
      <c r="C77" s="848"/>
      <c r="D77" s="848"/>
      <c r="E77" s="848"/>
      <c r="F77" s="848"/>
      <c r="G77" s="848"/>
      <c r="H77" s="848"/>
      <c r="I77" s="79" t="s">
        <v>1048</v>
      </c>
      <c r="J77" s="81" t="s">
        <v>1494</v>
      </c>
      <c r="K77" s="80" t="s">
        <v>1050</v>
      </c>
      <c r="L77" s="849" t="s">
        <v>1034</v>
      </c>
      <c r="M77" s="850"/>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 thickBot="1">
      <c r="B83" s="808"/>
      <c r="C83" s="809"/>
      <c r="D83" s="809"/>
      <c r="E83" s="809"/>
      <c r="F83" s="809"/>
      <c r="G83" s="809"/>
      <c r="H83" s="809"/>
      <c r="I83" s="132"/>
      <c r="J83" s="132"/>
      <c r="K83" s="132"/>
      <c r="L83" s="909"/>
      <c r="M83" s="909"/>
      <c r="N83" s="51"/>
    </row>
    <row r="84" spans="1:14" ht="15" thickBot="1">
      <c r="B84" s="827" t="s">
        <v>1037</v>
      </c>
      <c r="C84" s="828"/>
      <c r="D84" s="828"/>
      <c r="E84" s="828"/>
      <c r="F84" s="828"/>
      <c r="G84" s="828"/>
      <c r="H84" s="828"/>
      <c r="I84" s="828"/>
      <c r="J84" s="828"/>
      <c r="K84" s="828"/>
      <c r="L84" s="828"/>
      <c r="M84" s="829"/>
      <c r="N84" s="310">
        <f>SUM(N78:N83)</f>
        <v>425.56004338416665</v>
      </c>
    </row>
    <row r="85" spans="1:14" ht="15" thickBot="1">
      <c r="B85" s="39"/>
      <c r="C85" s="40"/>
      <c r="D85" s="40"/>
      <c r="E85" s="40"/>
      <c r="F85" s="40"/>
      <c r="G85" s="40"/>
      <c r="H85" s="40"/>
      <c r="I85" s="40"/>
      <c r="J85" s="40"/>
      <c r="K85" s="40"/>
      <c r="L85" s="40"/>
      <c r="M85" s="40"/>
      <c r="N85" s="41"/>
    </row>
    <row r="86" spans="1:14" ht="15" thickBot="1">
      <c r="B86" s="821" t="s">
        <v>1051</v>
      </c>
      <c r="C86" s="822"/>
      <c r="D86" s="822"/>
      <c r="E86" s="822"/>
      <c r="F86" s="822"/>
      <c r="G86" s="822"/>
      <c r="H86" s="822"/>
      <c r="I86" s="822"/>
      <c r="J86" s="822"/>
      <c r="K86" s="822"/>
      <c r="L86" s="822"/>
      <c r="M86" s="823"/>
      <c r="N86" s="105">
        <f>N48+N62+N73+N84</f>
        <v>2168.154003196034</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12" t="s">
        <v>1053</v>
      </c>
      <c r="C90" s="813"/>
      <c r="D90" s="813"/>
      <c r="E90" s="813"/>
      <c r="F90" s="813"/>
      <c r="G90" s="813"/>
      <c r="H90" s="813"/>
      <c r="I90" s="323"/>
      <c r="J90" s="343"/>
      <c r="K90" s="311" t="s">
        <v>1054</v>
      </c>
      <c r="L90" s="851" t="s">
        <v>1055</v>
      </c>
      <c r="M90" s="852"/>
      <c r="N90" s="312"/>
    </row>
    <row r="91" spans="1:14">
      <c r="B91" s="853" t="s">
        <v>1056</v>
      </c>
      <c r="C91" s="854"/>
      <c r="D91" s="854"/>
      <c r="E91" s="854"/>
      <c r="F91" s="854"/>
      <c r="G91" s="854"/>
      <c r="H91" s="854"/>
      <c r="I91" s="93"/>
      <c r="J91" s="94"/>
      <c r="K91" s="313">
        <v>0.2</v>
      </c>
      <c r="L91" s="855">
        <f>N86*K91</f>
        <v>433.63080063920683</v>
      </c>
      <c r="M91" s="856"/>
      <c r="N91" s="57"/>
    </row>
    <row r="92" spans="1:14">
      <c r="B92" s="95" t="s">
        <v>1057</v>
      </c>
      <c r="C92" s="96"/>
      <c r="D92" s="96"/>
      <c r="E92" s="96"/>
      <c r="F92" s="96"/>
      <c r="G92" s="96"/>
      <c r="H92" s="96"/>
      <c r="I92" s="93"/>
      <c r="J92" s="94"/>
      <c r="K92" s="313">
        <v>0.05</v>
      </c>
      <c r="L92" s="855">
        <f>N86*K92</f>
        <v>108.40770015980171</v>
      </c>
      <c r="M92" s="856"/>
      <c r="N92" s="57"/>
    </row>
    <row r="93" spans="1:14" ht="15" thickBot="1">
      <c r="B93" s="97" t="s">
        <v>1058</v>
      </c>
      <c r="C93" s="98"/>
      <c r="D93" s="98"/>
      <c r="E93" s="98"/>
      <c r="F93" s="98"/>
      <c r="G93" s="98"/>
      <c r="H93" s="98"/>
      <c r="I93" s="99"/>
      <c r="J93" s="100"/>
      <c r="K93" s="314">
        <v>0.05</v>
      </c>
      <c r="L93" s="857">
        <f>N86*K93</f>
        <v>108.40770015980171</v>
      </c>
      <c r="M93" s="858"/>
      <c r="N93" s="57"/>
    </row>
    <row r="94" spans="1:14" ht="15" thickBot="1">
      <c r="B94" s="821" t="s">
        <v>1037</v>
      </c>
      <c r="C94" s="822"/>
      <c r="D94" s="822"/>
      <c r="E94" s="822"/>
      <c r="F94" s="822"/>
      <c r="G94" s="822"/>
      <c r="H94" s="822"/>
      <c r="I94" s="822"/>
      <c r="J94" s="822"/>
      <c r="K94" s="822"/>
      <c r="L94" s="822"/>
      <c r="M94" s="823"/>
      <c r="N94" s="58">
        <f>L91+L92+L93</f>
        <v>650.44620095881021</v>
      </c>
    </row>
    <row r="95" spans="1:14" ht="15" thickBot="1">
      <c r="B95" s="39"/>
      <c r="C95" s="40"/>
      <c r="D95" s="40"/>
      <c r="E95" s="40"/>
      <c r="F95" s="40"/>
      <c r="G95" s="40"/>
      <c r="H95" s="40"/>
      <c r="I95" s="40"/>
      <c r="J95" s="40"/>
      <c r="K95" s="40"/>
      <c r="L95" s="40"/>
      <c r="M95" s="40"/>
      <c r="N95" s="41"/>
    </row>
    <row r="96" spans="1:14" ht="15" thickBot="1">
      <c r="A96" t="s">
        <v>2122</v>
      </c>
      <c r="B96" s="821" t="s">
        <v>1059</v>
      </c>
      <c r="C96" s="822"/>
      <c r="D96" s="822"/>
      <c r="E96" s="822"/>
      <c r="F96" s="822"/>
      <c r="G96" s="822"/>
      <c r="H96" s="822"/>
      <c r="I96" s="822"/>
      <c r="J96" s="822"/>
      <c r="K96" s="822"/>
      <c r="L96" s="822"/>
      <c r="M96" s="823"/>
      <c r="N96" s="196">
        <f>N86+N94</f>
        <v>2818.6002041548441</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59" t="s">
        <v>2324</v>
      </c>
      <c r="C113" s="860"/>
      <c r="D113" s="860"/>
      <c r="E113" s="860"/>
      <c r="F113" s="860"/>
      <c r="G113" s="860"/>
      <c r="H113" s="860"/>
      <c r="I113" s="860"/>
      <c r="J113" s="860"/>
      <c r="K113" s="860"/>
      <c r="L113" s="860"/>
      <c r="M113" s="860"/>
      <c r="N113" s="861"/>
    </row>
    <row r="114" spans="2:14" ht="15" customHeight="1">
      <c r="B114" s="859"/>
      <c r="C114" s="860"/>
      <c r="D114" s="860"/>
      <c r="E114" s="860"/>
      <c r="F114" s="860"/>
      <c r="G114" s="860"/>
      <c r="H114" s="860"/>
      <c r="I114" s="860"/>
      <c r="J114" s="860"/>
      <c r="K114" s="860"/>
      <c r="L114" s="860"/>
      <c r="M114" s="860"/>
      <c r="N114" s="861"/>
    </row>
    <row r="115" spans="2:14" ht="30" customHeight="1">
      <c r="B115" s="862" t="s">
        <v>2325</v>
      </c>
      <c r="C115" s="863"/>
      <c r="D115" s="863"/>
      <c r="E115" s="863"/>
      <c r="F115" s="863"/>
      <c r="G115" s="863"/>
      <c r="H115" s="863"/>
      <c r="I115" s="863"/>
      <c r="J115" s="863"/>
      <c r="K115" s="863"/>
      <c r="L115" s="863"/>
      <c r="M115" s="863"/>
      <c r="N115" s="864"/>
    </row>
    <row r="116" spans="2:14">
      <c r="B116" s="862"/>
      <c r="C116" s="863"/>
      <c r="D116" s="863"/>
      <c r="E116" s="863"/>
      <c r="F116" s="863"/>
      <c r="G116" s="863"/>
      <c r="H116" s="863"/>
      <c r="I116" s="863"/>
      <c r="J116" s="863"/>
      <c r="K116" s="863"/>
      <c r="L116" s="863"/>
      <c r="M116" s="863"/>
      <c r="N116" s="864"/>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798"/>
      <c r="K126" s="798"/>
      <c r="L126" s="798"/>
      <c r="M126" s="798"/>
      <c r="N126" s="799"/>
    </row>
    <row r="127" spans="2:14" ht="15" thickBot="1">
      <c r="B127" s="270" t="s">
        <v>2327</v>
      </c>
      <c r="C127" s="402"/>
      <c r="D127" s="402"/>
      <c r="E127" s="63"/>
      <c r="F127" s="63"/>
      <c r="G127" s="63"/>
      <c r="H127" s="63"/>
      <c r="I127" s="63"/>
      <c r="J127" s="800"/>
      <c r="K127" s="800"/>
      <c r="L127" s="800"/>
      <c r="M127" s="800"/>
      <c r="N127" s="80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112</v>
      </c>
      <c r="B36" s="834" t="str">
        <f>VLOOKUP(A36,EQUIPOS!A6:D154,3,FALSE)</f>
        <v xml:space="preserve">Aspersor manual
</v>
      </c>
      <c r="C36" s="835"/>
      <c r="D36" s="835"/>
      <c r="E36" s="835"/>
      <c r="F36" s="835"/>
      <c r="G36" s="835"/>
      <c r="H36" s="836"/>
      <c r="I36" s="276"/>
      <c r="J36" s="277"/>
      <c r="K36" s="278">
        <f>VLOOKUP(A36,EQUIPOS!A6:D163,4,FALSE)</f>
        <v>3113.0554107853782</v>
      </c>
      <c r="L36" s="279"/>
      <c r="M36" s="280">
        <v>6.25</v>
      </c>
      <c r="N36" s="281">
        <f t="shared" ref="N36:N41" si="0">K36/M36</f>
        <v>498.08886572566053</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3787.5</v>
      </c>
      <c r="L37" s="279"/>
      <c r="M37" s="280">
        <v>50</v>
      </c>
      <c r="N37" s="281">
        <f t="shared" si="0"/>
        <v>75.75</v>
      </c>
    </row>
    <row r="38" spans="1:14">
      <c r="A38" t="s">
        <v>184</v>
      </c>
      <c r="B38" s="834" t="str">
        <f>VLOOKUP(A38,EQUIPOS!A8:D154,3,FALSE)</f>
        <v>Cortadora de pavimento, Máxima profundidad de corte: 160 mm. Capacidad de disco: desde 12´´ hasta 18´´ de diámetro. Peso operacional: 135 kg, 13.5 hp de potencia</v>
      </c>
      <c r="C38" s="835"/>
      <c r="D38" s="835"/>
      <c r="E38" s="835"/>
      <c r="F38" s="835"/>
      <c r="G38" s="835"/>
      <c r="H38" s="836"/>
      <c r="I38" s="276"/>
      <c r="J38" s="277"/>
      <c r="K38" s="278">
        <f>VLOOKUP(A38,EQUIPOS!A8:D165,4,FALSE)</f>
        <v>18937.5</v>
      </c>
      <c r="L38" s="279"/>
      <c r="M38" s="280">
        <v>3.75</v>
      </c>
      <c r="N38" s="281">
        <f t="shared" si="0"/>
        <v>5050</v>
      </c>
    </row>
    <row r="39" spans="1:14">
      <c r="A39" t="s">
        <v>228</v>
      </c>
      <c r="B39" s="834" t="str">
        <f>VLOOKUP(A39,EQUIPOS!A9:D154,3,FALSE)</f>
        <v xml:space="preserve">Formaleta metálica (concreto hidráulico)
</v>
      </c>
      <c r="C39" s="835"/>
      <c r="D39" s="835"/>
      <c r="E39" s="835"/>
      <c r="F39" s="835"/>
      <c r="G39" s="835"/>
      <c r="H39" s="836"/>
      <c r="I39" s="276"/>
      <c r="J39" s="277"/>
      <c r="K39" s="278">
        <f>VLOOKUP(A39,EQUIPOS!A9:D166,4,FALSE)</f>
        <v>3816.7643781318111</v>
      </c>
      <c r="L39" s="279"/>
      <c r="M39" s="280">
        <v>6.25</v>
      </c>
      <c r="N39" s="281">
        <f t="shared" si="0"/>
        <v>610.6823005010898</v>
      </c>
    </row>
    <row r="40" spans="1:14">
      <c r="A40" t="s">
        <v>301</v>
      </c>
      <c r="B40" s="834" t="str">
        <f>VLOOKUP(A40,EQUIPOS!A10:D154,3,FALSE)</f>
        <v>Regla vibratoria, de longitud de 3 a 5 m, motor de 3600 rpm, potencia 6 HP</v>
      </c>
      <c r="C40" s="835"/>
      <c r="D40" s="835"/>
      <c r="E40" s="835"/>
      <c r="F40" s="835"/>
      <c r="G40" s="835"/>
      <c r="H40" s="836"/>
      <c r="I40" s="276"/>
      <c r="J40" s="277"/>
      <c r="K40" s="278">
        <f>VLOOKUP(A40,EQUIPOS!A10:D167,4,FALSE)</f>
        <v>7405.3612130003239</v>
      </c>
      <c r="L40" s="279"/>
      <c r="M40" s="280">
        <v>6.25</v>
      </c>
      <c r="N40" s="281">
        <f t="shared" si="0"/>
        <v>1184.8577940800519</v>
      </c>
    </row>
    <row r="41" spans="1:14">
      <c r="A41" t="s">
        <v>363</v>
      </c>
      <c r="B41" s="834" t="str">
        <f>VLOOKUP(A41,EQUIPOS!A11:D155,3,FALSE)</f>
        <v>Vibrador de concreto, Motor de 3 hp a 18.000 rpm Mangueras de 4 mt</v>
      </c>
      <c r="C41" s="835"/>
      <c r="D41" s="835"/>
      <c r="E41" s="835"/>
      <c r="F41" s="835"/>
      <c r="G41" s="835"/>
      <c r="H41" s="836"/>
      <c r="I41" s="276"/>
      <c r="J41" s="277"/>
      <c r="K41" s="278">
        <f>VLOOKUP(A41,EQUIPOS!A11:D168,4,FALSE)</f>
        <v>4705</v>
      </c>
      <c r="L41" s="279"/>
      <c r="M41" s="280">
        <v>6.25</v>
      </c>
      <c r="N41" s="281">
        <f t="shared" si="0"/>
        <v>752.8</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N83*M46</f>
        <v>919.20969370980004</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9091.3886540166022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3200</v>
      </c>
      <c r="N53" s="281">
        <f>K53*M53</f>
        <v>19629.629629629628</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3843</v>
      </c>
      <c r="N54" s="281">
        <f>K54*M54</f>
        <v>1423.3333333333335</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770</v>
      </c>
      <c r="N55" s="281">
        <f>K55*M55</f>
        <v>855.55555555555554</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4015</v>
      </c>
      <c r="N56" s="281">
        <f>K56*M56</f>
        <v>4461.1111111111113</v>
      </c>
    </row>
    <row r="57" spans="1:14">
      <c r="A57" s="150" t="s">
        <v>849</v>
      </c>
      <c r="B57" s="816" t="str">
        <f>VLOOKUP(A57,MATERIALES!A7:D373,3,FALSE)</f>
        <v>Antisol blanco (presentación 20 kg)</v>
      </c>
      <c r="C57" s="817" t="e">
        <f>VLOOKUP(B57,MATERIALES!B7:E373,3,FALSE)</f>
        <v>#N/A</v>
      </c>
      <c r="D57" s="817" t="e">
        <f>VLOOKUP(C57,MATERIALES!C7:F373,3,FALSE)</f>
        <v>#N/A</v>
      </c>
      <c r="E57" s="817" t="e">
        <f>VLOOKUP(D57,MATERIALES!D7:G373,3,FALSE)</f>
        <v>#N/A</v>
      </c>
      <c r="F57" s="817" t="e">
        <f>VLOOKUP(E57,MATERIALES!E7:H373,3,FALSE)</f>
        <v>#N/A</v>
      </c>
      <c r="G57" s="817" t="e">
        <f>VLOOKUP(F57,MATERIALES!F7:I373,3,FALSE)</f>
        <v>#N/A</v>
      </c>
      <c r="H57" s="817" t="e">
        <f>VLOOKUP(G57,MATERIALES!G7:J373,3,FALSE)</f>
        <v>#N/A</v>
      </c>
      <c r="I57" s="817" t="e">
        <f>VLOOKUP(H57,MATERIALES!H7:K373,3,FALSE)</f>
        <v>#N/A</v>
      </c>
      <c r="J57" s="320" t="str">
        <f>VLOOKUP(A57,MATERIALES!A11:D649,2,FALSE)</f>
        <v>kg</v>
      </c>
      <c r="K57" s="50">
        <v>1.1200000000000001</v>
      </c>
      <c r="L57" s="825">
        <f>VLOOKUP(A57,MATERIALES!A4:D373,4,FALSE)</f>
        <v>5870</v>
      </c>
      <c r="M57" s="826"/>
      <c r="N57" s="281">
        <f>K57*L57</f>
        <v>6574.4000000000005</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494079</v>
      </c>
      <c r="N58" s="281">
        <f>K58*M58</f>
        <v>499019.79</v>
      </c>
    </row>
    <row r="59" spans="1:14">
      <c r="B59" s="325"/>
      <c r="C59" s="326"/>
      <c r="D59" s="326"/>
      <c r="E59" s="326"/>
      <c r="F59" s="326"/>
      <c r="G59" s="326"/>
      <c r="H59" s="326"/>
      <c r="I59" s="326"/>
      <c r="J59" s="50"/>
      <c r="K59" s="50"/>
      <c r="L59" s="327"/>
      <c r="M59" s="328"/>
      <c r="N59" s="51"/>
    </row>
    <row r="60" spans="1:14" ht="15" thickBot="1">
      <c r="B60" s="318"/>
      <c r="C60" s="319"/>
      <c r="D60" s="319"/>
      <c r="E60" s="319"/>
      <c r="F60" s="319"/>
      <c r="G60" s="319"/>
      <c r="H60" s="319"/>
      <c r="I60" s="319"/>
      <c r="J60" s="132"/>
      <c r="K60" s="132"/>
      <c r="L60" s="334"/>
      <c r="M60" s="333"/>
      <c r="N60" s="133"/>
    </row>
    <row r="61" spans="1:14" ht="15" thickBot="1">
      <c r="B61" s="821" t="s">
        <v>1037</v>
      </c>
      <c r="C61" s="822"/>
      <c r="D61" s="822"/>
      <c r="E61" s="822"/>
      <c r="F61" s="822"/>
      <c r="G61" s="822"/>
      <c r="H61" s="822"/>
      <c r="I61" s="822"/>
      <c r="J61" s="822"/>
      <c r="K61" s="822"/>
      <c r="L61" s="822"/>
      <c r="M61" s="823"/>
      <c r="N61" s="403">
        <f>SUM(N53:N60)</f>
        <v>531963.81962962961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24" t="s">
        <v>1045</v>
      </c>
      <c r="M65" s="797"/>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25">
        <f>VLOOKUP(A66,TRANSPORTE!A5:D117,4,FALSE)</f>
        <v>1343</v>
      </c>
      <c r="M66" s="826"/>
      <c r="N66" s="296">
        <f>K66*L66</f>
        <v>1356.43</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10"/>
      <c r="M71" s="811"/>
      <c r="N71" s="133"/>
    </row>
    <row r="72" spans="1:15" ht="15" thickBot="1">
      <c r="B72" s="827" t="s">
        <v>1037</v>
      </c>
      <c r="C72" s="828"/>
      <c r="D72" s="828"/>
      <c r="E72" s="828"/>
      <c r="F72" s="828"/>
      <c r="G72" s="828"/>
      <c r="H72" s="828"/>
      <c r="I72" s="828"/>
      <c r="J72" s="828"/>
      <c r="K72" s="828"/>
      <c r="L72" s="828"/>
      <c r="M72" s="829"/>
      <c r="N72" s="110">
        <f>N66+N67+N68+N69+N70</f>
        <v>1356.43</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7" t="s">
        <v>1047</v>
      </c>
      <c r="C76" s="848"/>
      <c r="D76" s="848"/>
      <c r="E76" s="848"/>
      <c r="F76" s="848"/>
      <c r="G76" s="848"/>
      <c r="H76" s="848"/>
      <c r="I76" s="79" t="s">
        <v>1048</v>
      </c>
      <c r="J76" s="81" t="s">
        <v>1494</v>
      </c>
      <c r="K76" s="80" t="s">
        <v>1050</v>
      </c>
      <c r="L76" s="849" t="s">
        <v>1034</v>
      </c>
      <c r="M76" s="850"/>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08"/>
      <c r="C82" s="809"/>
      <c r="D82" s="809"/>
      <c r="E82" s="809"/>
      <c r="F82" s="809"/>
      <c r="G82" s="809"/>
      <c r="H82" s="809"/>
      <c r="I82" s="132"/>
      <c r="J82" s="132"/>
      <c r="K82" s="132"/>
      <c r="L82" s="909"/>
      <c r="M82" s="909"/>
      <c r="N82" s="133"/>
    </row>
    <row r="83" spans="1:14" ht="15" thickBot="1">
      <c r="B83" s="827" t="s">
        <v>1037</v>
      </c>
      <c r="C83" s="828"/>
      <c r="D83" s="828"/>
      <c r="E83" s="828"/>
      <c r="F83" s="828"/>
      <c r="G83" s="828"/>
      <c r="H83" s="828"/>
      <c r="I83" s="828"/>
      <c r="J83" s="828"/>
      <c r="K83" s="828"/>
      <c r="L83" s="828"/>
      <c r="M83" s="829"/>
      <c r="N83" s="469">
        <f>SUM(N77:N82)</f>
        <v>9192.0969370980001</v>
      </c>
    </row>
    <row r="84" spans="1:14" ht="15" thickBot="1">
      <c r="B84" s="39"/>
      <c r="C84" s="40"/>
      <c r="D84" s="40"/>
      <c r="E84" s="40"/>
      <c r="F84" s="40"/>
      <c r="G84" s="40"/>
      <c r="H84" s="40"/>
      <c r="I84" s="40"/>
      <c r="J84" s="40"/>
      <c r="K84" s="40"/>
      <c r="L84" s="40"/>
      <c r="M84" s="40"/>
      <c r="N84" s="41"/>
    </row>
    <row r="85" spans="1:14" ht="15" thickBot="1">
      <c r="B85" s="821" t="s">
        <v>1051</v>
      </c>
      <c r="C85" s="822"/>
      <c r="D85" s="822"/>
      <c r="E85" s="822"/>
      <c r="F85" s="822"/>
      <c r="G85" s="822"/>
      <c r="H85" s="822"/>
      <c r="I85" s="822"/>
      <c r="J85" s="822"/>
      <c r="K85" s="822"/>
      <c r="L85" s="822"/>
      <c r="M85" s="823"/>
      <c r="N85" s="105">
        <f>N48+N61+N72+N83</f>
        <v>551603.73522074427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2" t="s">
        <v>1053</v>
      </c>
      <c r="C89" s="813"/>
      <c r="D89" s="813"/>
      <c r="E89" s="813"/>
      <c r="F89" s="813"/>
      <c r="G89" s="813"/>
      <c r="H89" s="813"/>
      <c r="I89" s="323"/>
      <c r="J89" s="343"/>
      <c r="K89" s="311" t="s">
        <v>1054</v>
      </c>
      <c r="L89" s="851" t="s">
        <v>1055</v>
      </c>
      <c r="M89" s="852"/>
      <c r="N89" s="312"/>
    </row>
    <row r="90" spans="1:14">
      <c r="B90" s="853" t="s">
        <v>1056</v>
      </c>
      <c r="C90" s="854"/>
      <c r="D90" s="854"/>
      <c r="E90" s="854"/>
      <c r="F90" s="854"/>
      <c r="G90" s="854"/>
      <c r="H90" s="854"/>
      <c r="I90" s="93"/>
      <c r="J90" s="94"/>
      <c r="K90" s="313">
        <v>0.2</v>
      </c>
      <c r="L90" s="855">
        <f>N85*K90</f>
        <v>110320.74704414885</v>
      </c>
      <c r="M90" s="856"/>
      <c r="N90" s="57"/>
    </row>
    <row r="91" spans="1:14">
      <c r="B91" s="95" t="s">
        <v>1057</v>
      </c>
      <c r="C91" s="96"/>
      <c r="D91" s="96"/>
      <c r="E91" s="96"/>
      <c r="F91" s="96"/>
      <c r="G91" s="96"/>
      <c r="H91" s="96"/>
      <c r="I91" s="93"/>
      <c r="J91" s="94"/>
      <c r="K91" s="313">
        <v>0.05</v>
      </c>
      <c r="L91" s="855">
        <f>N85*K91</f>
        <v>27580.186761037214</v>
      </c>
      <c r="M91" s="856"/>
      <c r="N91" s="57"/>
    </row>
    <row r="92" spans="1:14" ht="15" thickBot="1">
      <c r="B92" s="97" t="s">
        <v>1058</v>
      </c>
      <c r="C92" s="98"/>
      <c r="D92" s="98"/>
      <c r="E92" s="98"/>
      <c r="F92" s="98"/>
      <c r="G92" s="98"/>
      <c r="H92" s="98"/>
      <c r="I92" s="99"/>
      <c r="J92" s="100"/>
      <c r="K92" s="314">
        <v>0.05</v>
      </c>
      <c r="L92" s="857">
        <f>N85*K92</f>
        <v>27580.186761037214</v>
      </c>
      <c r="M92" s="858"/>
      <c r="N92" s="57"/>
    </row>
    <row r="93" spans="1:14" ht="15" thickBot="1">
      <c r="B93" s="821" t="s">
        <v>1037</v>
      </c>
      <c r="C93" s="822"/>
      <c r="D93" s="822"/>
      <c r="E93" s="822"/>
      <c r="F93" s="822"/>
      <c r="G93" s="822"/>
      <c r="H93" s="822"/>
      <c r="I93" s="822"/>
      <c r="J93" s="822"/>
      <c r="K93" s="822"/>
      <c r="L93" s="822"/>
      <c r="M93" s="823"/>
      <c r="N93" s="58">
        <f>L90+L91+L92</f>
        <v>165481.12056622328</v>
      </c>
    </row>
    <row r="94" spans="1:14" ht="15" thickBot="1">
      <c r="B94" s="39"/>
      <c r="C94" s="40"/>
      <c r="D94" s="40"/>
      <c r="E94" s="40"/>
      <c r="F94" s="40"/>
      <c r="G94" s="40"/>
      <c r="H94" s="40"/>
      <c r="I94" s="40"/>
      <c r="J94" s="40"/>
      <c r="K94" s="40"/>
      <c r="L94" s="40"/>
      <c r="M94" s="40"/>
      <c r="N94" s="41"/>
    </row>
    <row r="95" spans="1:14" ht="15" thickBot="1">
      <c r="A95" t="s">
        <v>2122</v>
      </c>
      <c r="B95" s="821" t="s">
        <v>1059</v>
      </c>
      <c r="C95" s="822"/>
      <c r="D95" s="822"/>
      <c r="E95" s="822"/>
      <c r="F95" s="822"/>
      <c r="G95" s="822"/>
      <c r="H95" s="822"/>
      <c r="I95" s="822"/>
      <c r="J95" s="822"/>
      <c r="K95" s="822"/>
      <c r="L95" s="822"/>
      <c r="M95" s="823"/>
      <c r="N95" s="196">
        <f>N85+N93</f>
        <v>717084.85578696756</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9" t="s">
        <v>2324</v>
      </c>
      <c r="C112" s="860"/>
      <c r="D112" s="860"/>
      <c r="E112" s="860"/>
      <c r="F112" s="860"/>
      <c r="G112" s="860"/>
      <c r="H112" s="860"/>
      <c r="I112" s="860"/>
      <c r="J112" s="860"/>
      <c r="K112" s="860"/>
      <c r="L112" s="860"/>
      <c r="M112" s="860"/>
      <c r="N112" s="861"/>
    </row>
    <row r="113" spans="2:14" ht="15" customHeight="1">
      <c r="B113" s="859"/>
      <c r="C113" s="860"/>
      <c r="D113" s="860"/>
      <c r="E113" s="860"/>
      <c r="F113" s="860"/>
      <c r="G113" s="860"/>
      <c r="H113" s="860"/>
      <c r="I113" s="860"/>
      <c r="J113" s="860"/>
      <c r="K113" s="860"/>
      <c r="L113" s="860"/>
      <c r="M113" s="860"/>
      <c r="N113" s="861"/>
    </row>
    <row r="114" spans="2:14" ht="30" customHeight="1">
      <c r="B114" s="862" t="s">
        <v>2325</v>
      </c>
      <c r="C114" s="863"/>
      <c r="D114" s="863"/>
      <c r="E114" s="863"/>
      <c r="F114" s="863"/>
      <c r="G114" s="863"/>
      <c r="H114" s="863"/>
      <c r="I114" s="863"/>
      <c r="J114" s="863"/>
      <c r="K114" s="863"/>
      <c r="L114" s="863"/>
      <c r="M114" s="863"/>
      <c r="N114" s="864"/>
    </row>
    <row r="115" spans="2:14">
      <c r="B115" s="862"/>
      <c r="C115" s="863"/>
      <c r="D115" s="863"/>
      <c r="E115" s="863"/>
      <c r="F115" s="863"/>
      <c r="G115" s="863"/>
      <c r="H115" s="863"/>
      <c r="I115" s="863"/>
      <c r="J115" s="863"/>
      <c r="K115" s="863"/>
      <c r="L115" s="863"/>
      <c r="M115" s="863"/>
      <c r="N115" s="86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8"/>
      <c r="K125" s="798"/>
      <c r="L125" s="798"/>
      <c r="M125" s="798"/>
      <c r="N125" s="799"/>
    </row>
    <row r="126" spans="2:14" ht="15.75" customHeight="1" thickBot="1">
      <c r="B126" s="270" t="s">
        <v>2327</v>
      </c>
      <c r="C126" s="402"/>
      <c r="D126" s="402"/>
      <c r="E126" s="63"/>
      <c r="F126" s="63"/>
      <c r="G126" s="63"/>
      <c r="H126" s="63"/>
      <c r="I126" s="63"/>
      <c r="J126" s="800"/>
      <c r="K126" s="800"/>
      <c r="L126" s="800"/>
      <c r="M126" s="800"/>
      <c r="N126" s="801"/>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112</v>
      </c>
      <c r="B36" s="834" t="str">
        <f>VLOOKUP(A36,EQUIPOS!A6:D154,3,FALSE)</f>
        <v xml:space="preserve">Aspersor manual
</v>
      </c>
      <c r="C36" s="835"/>
      <c r="D36" s="835"/>
      <c r="E36" s="835"/>
      <c r="F36" s="835"/>
      <c r="G36" s="835"/>
      <c r="H36" s="836"/>
      <c r="I36" s="276"/>
      <c r="J36" s="277"/>
      <c r="K36" s="278">
        <f>VLOOKUP(A36,EQUIPOS!A6:D163,4,FALSE)</f>
        <v>3113.0554107853782</v>
      </c>
      <c r="L36" s="279"/>
      <c r="M36" s="280">
        <v>6.25</v>
      </c>
      <c r="N36" s="281">
        <f t="shared" ref="N36:N41" si="0">K36/M36</f>
        <v>498.08886572566053</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3787.5</v>
      </c>
      <c r="L37" s="279"/>
      <c r="M37" s="280">
        <v>50</v>
      </c>
      <c r="N37" s="281">
        <f t="shared" si="0"/>
        <v>75.75</v>
      </c>
    </row>
    <row r="38" spans="1:14">
      <c r="A38" t="s">
        <v>184</v>
      </c>
      <c r="B38" s="834" t="str">
        <f>VLOOKUP(A38,EQUIPOS!A8:D154,3,FALSE)</f>
        <v>Cortadora de pavimento, Máxima profundidad de corte: 160 mm. Capacidad de disco: desde 12´´ hasta 18´´ de diámetro. Peso operacional: 135 kg, 13.5 hp de potencia</v>
      </c>
      <c r="C38" s="835"/>
      <c r="D38" s="835"/>
      <c r="E38" s="835"/>
      <c r="F38" s="835"/>
      <c r="G38" s="835"/>
      <c r="H38" s="836"/>
      <c r="I38" s="276"/>
      <c r="J38" s="277"/>
      <c r="K38" s="278">
        <f>VLOOKUP(A38,EQUIPOS!A8:D165,4,FALSE)</f>
        <v>18937.5</v>
      </c>
      <c r="L38" s="279"/>
      <c r="M38" s="280">
        <v>3.75</v>
      </c>
      <c r="N38" s="281">
        <f t="shared" si="0"/>
        <v>5050</v>
      </c>
    </row>
    <row r="39" spans="1:14">
      <c r="A39" t="s">
        <v>228</v>
      </c>
      <c r="B39" s="834" t="str">
        <f>VLOOKUP(A39,EQUIPOS!A9:D154,3,FALSE)</f>
        <v xml:space="preserve">Formaleta metálica (concreto hidráulico)
</v>
      </c>
      <c r="C39" s="835"/>
      <c r="D39" s="835"/>
      <c r="E39" s="835"/>
      <c r="F39" s="835"/>
      <c r="G39" s="835"/>
      <c r="H39" s="836"/>
      <c r="I39" s="276"/>
      <c r="J39" s="277"/>
      <c r="K39" s="278">
        <f>VLOOKUP(A39,EQUIPOS!A9:D166,4,FALSE)</f>
        <v>3816.7643781318111</v>
      </c>
      <c r="L39" s="279"/>
      <c r="M39" s="280">
        <v>6.25</v>
      </c>
      <c r="N39" s="281">
        <f t="shared" si="0"/>
        <v>610.6823005010898</v>
      </c>
    </row>
    <row r="40" spans="1:14">
      <c r="A40" t="s">
        <v>301</v>
      </c>
      <c r="B40" s="834" t="str">
        <f>VLOOKUP(A40,EQUIPOS!A10:D154,3,FALSE)</f>
        <v>Regla vibratoria, de longitud de 3 a 5 m, motor de 3600 rpm, potencia 6 HP</v>
      </c>
      <c r="C40" s="835"/>
      <c r="D40" s="835"/>
      <c r="E40" s="835"/>
      <c r="F40" s="835"/>
      <c r="G40" s="835"/>
      <c r="H40" s="836"/>
      <c r="I40" s="276"/>
      <c r="J40" s="277"/>
      <c r="K40" s="278">
        <f>VLOOKUP(A40,EQUIPOS!A10:D167,4,FALSE)</f>
        <v>7405.3612130003239</v>
      </c>
      <c r="L40" s="279"/>
      <c r="M40" s="280">
        <v>6.25</v>
      </c>
      <c r="N40" s="281">
        <f t="shared" si="0"/>
        <v>1184.8577940800519</v>
      </c>
    </row>
    <row r="41" spans="1:14">
      <c r="A41" t="s">
        <v>363</v>
      </c>
      <c r="B41" s="834" t="str">
        <f>VLOOKUP(A41,EQUIPOS!A11:D155,3,FALSE)</f>
        <v>Vibrador de concreto, Motor de 3 hp a 18.000 rpm Mangueras de 4 mt</v>
      </c>
      <c r="C41" s="835"/>
      <c r="D41" s="835"/>
      <c r="E41" s="835"/>
      <c r="F41" s="835"/>
      <c r="G41" s="835"/>
      <c r="H41" s="836"/>
      <c r="I41" s="276"/>
      <c r="J41" s="277"/>
      <c r="K41" s="278">
        <f>VLOOKUP(A41,EQUIPOS!A11:D168,4,FALSE)</f>
        <v>4705</v>
      </c>
      <c r="L41" s="279"/>
      <c r="M41" s="280">
        <v>6.25</v>
      </c>
      <c r="N41" s="281">
        <f t="shared" si="0"/>
        <v>752.8</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N83*M46</f>
        <v>919.20969370980004</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9091.3886540166022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3200</v>
      </c>
      <c r="N53" s="281">
        <f>K53*M53</f>
        <v>19629.629629629628</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17800</v>
      </c>
      <c r="N54" s="281">
        <f>K54*M54</f>
        <v>19936.000000000004</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3843</v>
      </c>
      <c r="N55" s="281">
        <f>K55*M55</f>
        <v>1423.3333333333335</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770</v>
      </c>
      <c r="N56" s="281">
        <f>K56*M56</f>
        <v>855.55555555555554</v>
      </c>
    </row>
    <row r="57" spans="1:14">
      <c r="A57" s="150" t="s">
        <v>684</v>
      </c>
      <c r="B57" s="816" t="str">
        <f>VLOOKUP(A57,MATERIALES!A7:D373,3,FALSE)</f>
        <v>Sello de silicona o sellador autonivelante</v>
      </c>
      <c r="C57" s="817" t="e">
        <f>VLOOKUP(B57,MATERIALES!B7:E373,3,FALSE)</f>
        <v>#N/A</v>
      </c>
      <c r="D57" s="817" t="e">
        <f>VLOOKUP(C57,MATERIALES!C7:F373,3,FALSE)</f>
        <v>#N/A</v>
      </c>
      <c r="E57" s="817" t="e">
        <f>VLOOKUP(D57,MATERIALES!D7:G373,3,FALSE)</f>
        <v>#N/A</v>
      </c>
      <c r="F57" s="817" t="e">
        <f>VLOOKUP(E57,MATERIALES!E7:H373,3,FALSE)</f>
        <v>#N/A</v>
      </c>
      <c r="G57" s="817" t="e">
        <f>VLOOKUP(F57,MATERIALES!F7:I373,3,FALSE)</f>
        <v>#N/A</v>
      </c>
      <c r="H57" s="817" t="e">
        <f>VLOOKUP(G57,MATERIALES!G7:J373,3,FALSE)</f>
        <v>#N/A</v>
      </c>
      <c r="I57" s="817" t="e">
        <f>VLOOKUP(H57,MATERIALES!H7:K373,3,FALSE)</f>
        <v>#N/A</v>
      </c>
      <c r="J57" s="320" t="s">
        <v>144</v>
      </c>
      <c r="K57" s="50">
        <v>1.1111111111111112</v>
      </c>
      <c r="L57" s="825">
        <f>VLOOKUP(A57,MATERIALES!A4:D373,4,FALSE)</f>
        <v>4015</v>
      </c>
      <c r="M57" s="826"/>
      <c r="N57" s="281">
        <f>K57*L57</f>
        <v>4461.1111111111113</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5870</v>
      </c>
      <c r="N58" s="281">
        <f>K58*M58</f>
        <v>6574.4000000000005</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494079</v>
      </c>
      <c r="N59" s="281">
        <f>K59*M59</f>
        <v>499019.79</v>
      </c>
    </row>
    <row r="60" spans="1:14" ht="15" thickBot="1">
      <c r="B60" s="318"/>
      <c r="C60" s="319"/>
      <c r="D60" s="319"/>
      <c r="E60" s="319"/>
      <c r="F60" s="319"/>
      <c r="G60" s="319"/>
      <c r="H60" s="319"/>
      <c r="I60" s="319"/>
      <c r="J60" s="132"/>
      <c r="K60" s="132"/>
      <c r="L60" s="334"/>
      <c r="M60" s="333"/>
      <c r="N60" s="133"/>
    </row>
    <row r="61" spans="1:14" ht="15" thickBot="1">
      <c r="B61" s="821" t="s">
        <v>1037</v>
      </c>
      <c r="C61" s="822"/>
      <c r="D61" s="822"/>
      <c r="E61" s="822"/>
      <c r="F61" s="822"/>
      <c r="G61" s="822"/>
      <c r="H61" s="822"/>
      <c r="I61" s="822"/>
      <c r="J61" s="822"/>
      <c r="K61" s="822"/>
      <c r="L61" s="822"/>
      <c r="M61" s="823"/>
      <c r="N61" s="403">
        <f>SUM(N53:N60)</f>
        <v>551899.81962962961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24" t="s">
        <v>1045</v>
      </c>
      <c r="M65" s="797"/>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25">
        <f>VLOOKUP(A66,TRANSPORTE!A5:D117,4,FALSE)</f>
        <v>1343</v>
      </c>
      <c r="M66" s="826"/>
      <c r="N66" s="296">
        <f>K66*L66</f>
        <v>1356.43</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10"/>
      <c r="M71" s="811"/>
      <c r="N71" s="133"/>
    </row>
    <row r="72" spans="1:15" ht="15" thickBot="1">
      <c r="B72" s="827" t="s">
        <v>1037</v>
      </c>
      <c r="C72" s="828"/>
      <c r="D72" s="828"/>
      <c r="E72" s="828"/>
      <c r="F72" s="828"/>
      <c r="G72" s="828"/>
      <c r="H72" s="828"/>
      <c r="I72" s="828"/>
      <c r="J72" s="828"/>
      <c r="K72" s="828"/>
      <c r="L72" s="828"/>
      <c r="M72" s="829"/>
      <c r="N72" s="110">
        <f>N66+N67+N68+N69+N70</f>
        <v>1356.43</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7" t="s">
        <v>1047</v>
      </c>
      <c r="C76" s="848"/>
      <c r="D76" s="848"/>
      <c r="E76" s="848"/>
      <c r="F76" s="848"/>
      <c r="G76" s="848"/>
      <c r="H76" s="848"/>
      <c r="I76" s="79" t="s">
        <v>1048</v>
      </c>
      <c r="J76" s="81" t="s">
        <v>1494</v>
      </c>
      <c r="K76" s="80" t="s">
        <v>1050</v>
      </c>
      <c r="L76" s="849" t="s">
        <v>1034</v>
      </c>
      <c r="M76" s="850"/>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08"/>
      <c r="C82" s="809"/>
      <c r="D82" s="809"/>
      <c r="E82" s="809"/>
      <c r="F82" s="809"/>
      <c r="G82" s="809"/>
      <c r="H82" s="809"/>
      <c r="I82" s="132"/>
      <c r="J82" s="132"/>
      <c r="K82" s="132"/>
      <c r="L82" s="909"/>
      <c r="M82" s="909"/>
      <c r="N82" s="51"/>
    </row>
    <row r="83" spans="1:14" ht="15" thickBot="1">
      <c r="B83" s="827" t="s">
        <v>1037</v>
      </c>
      <c r="C83" s="828"/>
      <c r="D83" s="828"/>
      <c r="E83" s="828"/>
      <c r="F83" s="828"/>
      <c r="G83" s="828"/>
      <c r="H83" s="828"/>
      <c r="I83" s="828"/>
      <c r="J83" s="828"/>
      <c r="K83" s="828"/>
      <c r="L83" s="828"/>
      <c r="M83" s="829"/>
      <c r="N83" s="310">
        <f>SUM(N77:N82)</f>
        <v>9192.0969370980001</v>
      </c>
    </row>
    <row r="84" spans="1:14" ht="15" thickBot="1">
      <c r="B84" s="39"/>
      <c r="C84" s="40"/>
      <c r="D84" s="40"/>
      <c r="E84" s="40"/>
      <c r="F84" s="40"/>
      <c r="G84" s="40"/>
      <c r="H84" s="40"/>
      <c r="I84" s="40"/>
      <c r="J84" s="40"/>
      <c r="K84" s="40"/>
      <c r="L84" s="40"/>
      <c r="M84" s="40"/>
      <c r="N84" s="41"/>
    </row>
    <row r="85" spans="1:14" ht="15" thickBot="1">
      <c r="B85" s="821" t="s">
        <v>1051</v>
      </c>
      <c r="C85" s="822"/>
      <c r="D85" s="822"/>
      <c r="E85" s="822"/>
      <c r="F85" s="822"/>
      <c r="G85" s="822"/>
      <c r="H85" s="822"/>
      <c r="I85" s="822"/>
      <c r="J85" s="822"/>
      <c r="K85" s="822"/>
      <c r="L85" s="822"/>
      <c r="M85" s="823"/>
      <c r="N85" s="105">
        <f>N48+N61+N72+N83</f>
        <v>571539.73522074427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2" t="s">
        <v>1053</v>
      </c>
      <c r="C89" s="813"/>
      <c r="D89" s="813"/>
      <c r="E89" s="813"/>
      <c r="F89" s="813"/>
      <c r="G89" s="813"/>
      <c r="H89" s="813"/>
      <c r="I89" s="323"/>
      <c r="J89" s="343"/>
      <c r="K89" s="311" t="s">
        <v>1054</v>
      </c>
      <c r="L89" s="851" t="s">
        <v>1055</v>
      </c>
      <c r="M89" s="852"/>
      <c r="N89" s="312"/>
    </row>
    <row r="90" spans="1:14">
      <c r="B90" s="853" t="s">
        <v>1056</v>
      </c>
      <c r="C90" s="854"/>
      <c r="D90" s="854"/>
      <c r="E90" s="854"/>
      <c r="F90" s="854"/>
      <c r="G90" s="854"/>
      <c r="H90" s="854"/>
      <c r="I90" s="93"/>
      <c r="J90" s="94"/>
      <c r="K90" s="313">
        <v>0.2</v>
      </c>
      <c r="L90" s="855">
        <f>N85*K90</f>
        <v>114307.94704414887</v>
      </c>
      <c r="M90" s="856"/>
      <c r="N90" s="57"/>
    </row>
    <row r="91" spans="1:14">
      <c r="B91" s="95" t="s">
        <v>1057</v>
      </c>
      <c r="C91" s="96"/>
      <c r="D91" s="96"/>
      <c r="E91" s="96"/>
      <c r="F91" s="96"/>
      <c r="G91" s="96"/>
      <c r="H91" s="96"/>
      <c r="I91" s="93"/>
      <c r="J91" s="94"/>
      <c r="K91" s="313">
        <v>0.05</v>
      </c>
      <c r="L91" s="855">
        <f>N85*K91</f>
        <v>28576.986761037217</v>
      </c>
      <c r="M91" s="856"/>
      <c r="N91" s="57"/>
    </row>
    <row r="92" spans="1:14" ht="15" thickBot="1">
      <c r="B92" s="97" t="s">
        <v>1058</v>
      </c>
      <c r="C92" s="98"/>
      <c r="D92" s="98"/>
      <c r="E92" s="98"/>
      <c r="F92" s="98"/>
      <c r="G92" s="98"/>
      <c r="H92" s="98"/>
      <c r="I92" s="99"/>
      <c r="J92" s="100"/>
      <c r="K92" s="314">
        <v>0.05</v>
      </c>
      <c r="L92" s="857">
        <f>N85*K92</f>
        <v>28576.986761037217</v>
      </c>
      <c r="M92" s="858"/>
      <c r="N92" s="57"/>
    </row>
    <row r="93" spans="1:14" ht="15" thickBot="1">
      <c r="B93" s="821" t="s">
        <v>1037</v>
      </c>
      <c r="C93" s="822"/>
      <c r="D93" s="822"/>
      <c r="E93" s="822"/>
      <c r="F93" s="822"/>
      <c r="G93" s="822"/>
      <c r="H93" s="822"/>
      <c r="I93" s="822"/>
      <c r="J93" s="822"/>
      <c r="K93" s="822"/>
      <c r="L93" s="822"/>
      <c r="M93" s="823"/>
      <c r="N93" s="58">
        <f>L90+L91+L92</f>
        <v>171461.92056622327</v>
      </c>
    </row>
    <row r="94" spans="1:14" ht="15" thickBot="1">
      <c r="B94" s="39"/>
      <c r="C94" s="40"/>
      <c r="D94" s="40"/>
      <c r="E94" s="40"/>
      <c r="F94" s="40"/>
      <c r="G94" s="40"/>
      <c r="H94" s="40"/>
      <c r="I94" s="40"/>
      <c r="J94" s="40"/>
      <c r="K94" s="40"/>
      <c r="L94" s="40"/>
      <c r="M94" s="40"/>
      <c r="N94" s="41"/>
    </row>
    <row r="95" spans="1:14" ht="15" thickBot="1">
      <c r="A95" t="s">
        <v>2122</v>
      </c>
      <c r="B95" s="821" t="s">
        <v>1059</v>
      </c>
      <c r="C95" s="822"/>
      <c r="D95" s="822"/>
      <c r="E95" s="822"/>
      <c r="F95" s="822"/>
      <c r="G95" s="822"/>
      <c r="H95" s="822"/>
      <c r="I95" s="822"/>
      <c r="J95" s="822"/>
      <c r="K95" s="822"/>
      <c r="L95" s="822"/>
      <c r="M95" s="823"/>
      <c r="N95" s="196">
        <f>N85+N93</f>
        <v>743001.6557869676</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9" t="s">
        <v>2324</v>
      </c>
      <c r="C112" s="860"/>
      <c r="D112" s="860"/>
      <c r="E112" s="860"/>
      <c r="F112" s="860"/>
      <c r="G112" s="860"/>
      <c r="H112" s="860"/>
      <c r="I112" s="860"/>
      <c r="J112" s="860"/>
      <c r="K112" s="860"/>
      <c r="L112" s="860"/>
      <c r="M112" s="860"/>
      <c r="N112" s="861"/>
    </row>
    <row r="113" spans="2:14" ht="15" customHeight="1">
      <c r="B113" s="859"/>
      <c r="C113" s="860"/>
      <c r="D113" s="860"/>
      <c r="E113" s="860"/>
      <c r="F113" s="860"/>
      <c r="G113" s="860"/>
      <c r="H113" s="860"/>
      <c r="I113" s="860"/>
      <c r="J113" s="860"/>
      <c r="K113" s="860"/>
      <c r="L113" s="860"/>
      <c r="M113" s="860"/>
      <c r="N113" s="861"/>
    </row>
    <row r="114" spans="2:14" ht="30" customHeight="1">
      <c r="B114" s="862" t="s">
        <v>2325</v>
      </c>
      <c r="C114" s="863"/>
      <c r="D114" s="863"/>
      <c r="E114" s="863"/>
      <c r="F114" s="863"/>
      <c r="G114" s="863"/>
      <c r="H114" s="863"/>
      <c r="I114" s="863"/>
      <c r="J114" s="863"/>
      <c r="K114" s="863"/>
      <c r="L114" s="863"/>
      <c r="M114" s="863"/>
      <c r="N114" s="864"/>
    </row>
    <row r="115" spans="2:14">
      <c r="B115" s="862"/>
      <c r="C115" s="863"/>
      <c r="D115" s="863"/>
      <c r="E115" s="863"/>
      <c r="F115" s="863"/>
      <c r="G115" s="863"/>
      <c r="H115" s="863"/>
      <c r="I115" s="863"/>
      <c r="J115" s="863"/>
      <c r="K115" s="863"/>
      <c r="L115" s="863"/>
      <c r="M115" s="863"/>
      <c r="N115" s="86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8"/>
      <c r="K125" s="798"/>
      <c r="L125" s="798"/>
      <c r="M125" s="798"/>
      <c r="N125" s="799"/>
    </row>
    <row r="126" spans="2:14" ht="15.75" customHeight="1" thickBot="1">
      <c r="B126" s="270" t="s">
        <v>2327</v>
      </c>
      <c r="C126" s="402"/>
      <c r="D126" s="402"/>
      <c r="E126" s="63"/>
      <c r="F126" s="63"/>
      <c r="G126" s="63"/>
      <c r="H126" s="63"/>
      <c r="I126" s="63"/>
      <c r="J126" s="800"/>
      <c r="K126" s="800"/>
      <c r="L126" s="800"/>
      <c r="M126" s="800"/>
      <c r="N126" s="801"/>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29.25" customHeight="1" thickBot="1">
      <c r="A31" s="163" t="s">
        <v>1929</v>
      </c>
      <c r="B31" s="86" t="s">
        <v>1177</v>
      </c>
      <c r="C31" s="961" t="s">
        <v>1709</v>
      </c>
      <c r="D31" s="962"/>
      <c r="E31" s="962"/>
      <c r="F31" s="962"/>
      <c r="G31" s="962"/>
      <c r="H31" s="962"/>
      <c r="I31" s="962"/>
      <c r="J31" s="962"/>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35"/>
      <c r="F40" s="835"/>
      <c r="G40" s="835"/>
      <c r="H40" s="836"/>
      <c r="I40" s="42"/>
      <c r="J40" s="43"/>
      <c r="K40" s="278"/>
      <c r="L40" s="285"/>
      <c r="M40" s="286"/>
      <c r="N40" s="281"/>
    </row>
    <row r="41" spans="1:14">
      <c r="B41" s="329"/>
      <c r="C41" s="330"/>
      <c r="D41" s="330"/>
      <c r="E41" s="330"/>
      <c r="F41" s="332"/>
      <c r="G41" s="332"/>
      <c r="H41" s="131"/>
      <c r="I41" s="42"/>
      <c r="J41" s="43"/>
      <c r="K41" s="283"/>
      <c r="L41" s="285"/>
      <c r="M41" s="286"/>
      <c r="N41" s="287"/>
    </row>
    <row r="42" spans="1:14">
      <c r="B42" s="841"/>
      <c r="C42" s="842"/>
      <c r="D42" s="842"/>
      <c r="E42" s="44"/>
      <c r="F42" s="45"/>
      <c r="G42" s="45"/>
      <c r="H42" s="46"/>
      <c r="I42" s="42"/>
      <c r="J42" s="43"/>
      <c r="K42" s="288"/>
      <c r="L42" s="285"/>
      <c r="M42" s="410"/>
      <c r="N42" s="353"/>
    </row>
    <row r="43" spans="1:14" ht="15" thickBot="1">
      <c r="B43" s="834"/>
      <c r="C43" s="835"/>
      <c r="D43" s="835"/>
      <c r="E43" s="835"/>
      <c r="F43" s="835"/>
      <c r="G43" s="835"/>
      <c r="H43" s="836"/>
      <c r="I43" s="843"/>
      <c r="J43" s="844"/>
      <c r="K43" s="47"/>
      <c r="L43" s="845"/>
      <c r="M43" s="846"/>
      <c r="N43" s="111"/>
    </row>
    <row r="44" spans="1:14" ht="15" thickBot="1">
      <c r="B44" s="821" t="s">
        <v>1037</v>
      </c>
      <c r="C44" s="822"/>
      <c r="D44" s="822"/>
      <c r="E44" s="822"/>
      <c r="F44" s="822"/>
      <c r="G44" s="822"/>
      <c r="H44" s="822"/>
      <c r="I44" s="822"/>
      <c r="J44" s="822"/>
      <c r="K44" s="822"/>
      <c r="L44" s="822"/>
      <c r="M44" s="823"/>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450</v>
      </c>
      <c r="N49" s="281">
        <f>K49*M49</f>
        <v>450</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SUM(N49:N53)</f>
        <v>450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320"/>
      <c r="I60" s="288"/>
      <c r="J60" s="295"/>
      <c r="K60" s="288"/>
      <c r="L60" s="825"/>
      <c r="M60" s="82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N44+N54+N65+N76</f>
        <v>450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90</v>
      </c>
      <c r="M83" s="856"/>
      <c r="N83" s="57"/>
    </row>
    <row r="84" spans="1:14">
      <c r="B84" s="95" t="s">
        <v>1057</v>
      </c>
      <c r="C84" s="96"/>
      <c r="D84" s="96"/>
      <c r="E84" s="96"/>
      <c r="F84" s="96"/>
      <c r="G84" s="96"/>
      <c r="H84" s="96"/>
      <c r="I84" s="93"/>
      <c r="J84" s="94"/>
      <c r="K84" s="313">
        <v>0.05</v>
      </c>
      <c r="L84" s="855">
        <f>N78*K84</f>
        <v>22.5</v>
      </c>
      <c r="M84" s="856"/>
      <c r="N84" s="57"/>
    </row>
    <row r="85" spans="1:14" ht="15" thickBot="1">
      <c r="B85" s="97" t="s">
        <v>1058</v>
      </c>
      <c r="C85" s="98"/>
      <c r="D85" s="98"/>
      <c r="E85" s="98"/>
      <c r="F85" s="98"/>
      <c r="G85" s="98"/>
      <c r="H85" s="98"/>
      <c r="I85" s="99"/>
      <c r="J85" s="100"/>
      <c r="K85" s="314">
        <v>0.05</v>
      </c>
      <c r="L85" s="857">
        <f>N78*K85</f>
        <v>22.5</v>
      </c>
      <c r="M85" s="858"/>
      <c r="N85" s="57"/>
    </row>
    <row r="86" spans="1:14" ht="15" thickBot="1">
      <c r="B86" s="821" t="s">
        <v>1037</v>
      </c>
      <c r="C86" s="822"/>
      <c r="D86" s="822"/>
      <c r="E86" s="822"/>
      <c r="F86" s="822"/>
      <c r="G86" s="822"/>
      <c r="H86" s="822"/>
      <c r="I86" s="822"/>
      <c r="J86" s="822"/>
      <c r="K86" s="822"/>
      <c r="L86" s="822"/>
      <c r="M86" s="823"/>
      <c r="N86" s="58">
        <f>L83+L84+L85</f>
        <v>135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29.2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8"/>
      <c r="K118" s="798"/>
      <c r="L118" s="798"/>
      <c r="M118" s="798"/>
      <c r="N118" s="799"/>
    </row>
    <row r="119" spans="2:14" ht="15.75" customHeight="1" thickBot="1">
      <c r="B119" s="270" t="s">
        <v>2327</v>
      </c>
      <c r="C119" s="402"/>
      <c r="D119" s="402"/>
      <c r="E119" s="63"/>
      <c r="F119" s="63"/>
      <c r="G119" s="63"/>
      <c r="H119" s="63"/>
      <c r="I119" s="63"/>
      <c r="J119" s="800"/>
      <c r="K119" s="800"/>
      <c r="L119" s="800"/>
      <c r="M119" s="800"/>
      <c r="N119" s="801"/>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29.25" customHeight="1" thickBot="1">
      <c r="A31" t="s">
        <v>1929</v>
      </c>
      <c r="B31" s="86" t="s">
        <v>1710</v>
      </c>
      <c r="C31" s="961" t="s">
        <v>2146</v>
      </c>
      <c r="D31" s="962"/>
      <c r="E31" s="962"/>
      <c r="F31" s="962"/>
      <c r="G31" s="962"/>
      <c r="H31" s="962"/>
      <c r="I31" s="962"/>
      <c r="J31" s="962"/>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35"/>
      <c r="F40" s="835"/>
      <c r="G40" s="835"/>
      <c r="H40" s="836"/>
      <c r="I40" s="42"/>
      <c r="J40" s="43"/>
      <c r="K40" s="278"/>
      <c r="L40" s="285"/>
      <c r="M40" s="286"/>
      <c r="N40" s="281"/>
    </row>
    <row r="41" spans="1:14">
      <c r="B41" s="329"/>
      <c r="C41" s="330"/>
      <c r="D41" s="330"/>
      <c r="E41" s="330"/>
      <c r="F41" s="332"/>
      <c r="G41" s="332"/>
      <c r="H41" s="131"/>
      <c r="I41" s="42"/>
      <c r="J41" s="43"/>
      <c r="K41" s="283"/>
      <c r="L41" s="285"/>
      <c r="M41" s="286"/>
      <c r="N41" s="287"/>
    </row>
    <row r="42" spans="1:14">
      <c r="B42" s="841"/>
      <c r="C42" s="842"/>
      <c r="D42" s="842"/>
      <c r="E42" s="44"/>
      <c r="F42" s="45"/>
      <c r="G42" s="45"/>
      <c r="H42" s="46"/>
      <c r="I42" s="42"/>
      <c r="J42" s="43"/>
      <c r="K42" s="288"/>
      <c r="L42" s="285"/>
      <c r="M42" s="410"/>
      <c r="N42" s="353"/>
    </row>
    <row r="43" spans="1:14" ht="15" thickBot="1">
      <c r="B43" s="834"/>
      <c r="C43" s="835"/>
      <c r="D43" s="835"/>
      <c r="E43" s="835"/>
      <c r="F43" s="835"/>
      <c r="G43" s="835"/>
      <c r="H43" s="836"/>
      <c r="I43" s="843"/>
      <c r="J43" s="844"/>
      <c r="K43" s="47"/>
      <c r="L43" s="845"/>
      <c r="M43" s="846"/>
      <c r="N43" s="111"/>
    </row>
    <row r="44" spans="1:14" ht="15" thickBot="1">
      <c r="B44" s="821" t="s">
        <v>1037</v>
      </c>
      <c r="C44" s="822"/>
      <c r="D44" s="822"/>
      <c r="E44" s="822"/>
      <c r="F44" s="822"/>
      <c r="G44" s="822"/>
      <c r="H44" s="822"/>
      <c r="I44" s="822"/>
      <c r="J44" s="822"/>
      <c r="K44" s="822"/>
      <c r="L44" s="822"/>
      <c r="M44" s="823"/>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416</v>
      </c>
      <c r="N49" s="281">
        <f>K49*M49</f>
        <v>416</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SUM(N49:N53)</f>
        <v>416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320"/>
      <c r="I60" s="288"/>
      <c r="J60" s="295"/>
      <c r="K60" s="288"/>
      <c r="L60" s="825"/>
      <c r="M60" s="82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N44+N54+N65+N76</f>
        <v>416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83.2</v>
      </c>
      <c r="M83" s="856"/>
      <c r="N83" s="57"/>
    </row>
    <row r="84" spans="1:14">
      <c r="B84" s="95" t="s">
        <v>1057</v>
      </c>
      <c r="C84" s="96"/>
      <c r="D84" s="96"/>
      <c r="E84" s="96"/>
      <c r="F84" s="96"/>
      <c r="G84" s="96"/>
      <c r="H84" s="96"/>
      <c r="I84" s="93"/>
      <c r="J84" s="94"/>
      <c r="K84" s="313">
        <v>0.05</v>
      </c>
      <c r="L84" s="855">
        <f>N78*K84</f>
        <v>20.8</v>
      </c>
      <c r="M84" s="856"/>
      <c r="N84" s="57"/>
    </row>
    <row r="85" spans="1:14" ht="15" thickBot="1">
      <c r="B85" s="97" t="s">
        <v>1058</v>
      </c>
      <c r="C85" s="98"/>
      <c r="D85" s="98"/>
      <c r="E85" s="98"/>
      <c r="F85" s="98"/>
      <c r="G85" s="98"/>
      <c r="H85" s="98"/>
      <c r="I85" s="99"/>
      <c r="J85" s="100"/>
      <c r="K85" s="314">
        <v>0.05</v>
      </c>
      <c r="L85" s="857">
        <f>N78*K85</f>
        <v>20.8</v>
      </c>
      <c r="M85" s="858"/>
      <c r="N85" s="57"/>
    </row>
    <row r="86" spans="1:14" ht="15" thickBot="1">
      <c r="B86" s="821" t="s">
        <v>1037</v>
      </c>
      <c r="C86" s="822"/>
      <c r="D86" s="822"/>
      <c r="E86" s="822"/>
      <c r="F86" s="822"/>
      <c r="G86" s="822"/>
      <c r="H86" s="822"/>
      <c r="I86" s="822"/>
      <c r="J86" s="822"/>
      <c r="K86" s="822"/>
      <c r="L86" s="822"/>
      <c r="M86" s="823"/>
      <c r="N86" s="58">
        <f>L83+L84+L85</f>
        <v>124.8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540.79999999999995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41.25" customHeight="1" thickBot="1">
      <c r="A31" t="s">
        <v>1929</v>
      </c>
      <c r="B31" s="86" t="s">
        <v>1711</v>
      </c>
      <c r="C31" s="961" t="s">
        <v>2147</v>
      </c>
      <c r="D31" s="962"/>
      <c r="E31" s="962"/>
      <c r="F31" s="962"/>
      <c r="G31" s="962"/>
      <c r="H31" s="962"/>
      <c r="I31" s="962"/>
      <c r="J31" s="962"/>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35"/>
      <c r="F40" s="835"/>
      <c r="G40" s="835"/>
      <c r="H40" s="836"/>
      <c r="I40" s="42"/>
      <c r="J40" s="43"/>
      <c r="K40" s="278"/>
      <c r="L40" s="285"/>
      <c r="M40" s="286"/>
      <c r="N40" s="281"/>
    </row>
    <row r="41" spans="1:14">
      <c r="B41" s="329"/>
      <c r="C41" s="330"/>
      <c r="D41" s="330"/>
      <c r="E41" s="330"/>
      <c r="F41" s="332"/>
      <c r="G41" s="332"/>
      <c r="H41" s="131"/>
      <c r="I41" s="42"/>
      <c r="J41" s="43"/>
      <c r="K41" s="283"/>
      <c r="L41" s="285"/>
      <c r="M41" s="286"/>
      <c r="N41" s="287"/>
    </row>
    <row r="42" spans="1:14">
      <c r="B42" s="841"/>
      <c r="C42" s="842"/>
      <c r="D42" s="842"/>
      <c r="E42" s="44"/>
      <c r="F42" s="45"/>
      <c r="G42" s="45"/>
      <c r="H42" s="46"/>
      <c r="I42" s="42"/>
      <c r="J42" s="43"/>
      <c r="K42" s="288"/>
      <c r="L42" s="285"/>
      <c r="M42" s="410"/>
      <c r="N42" s="353"/>
    </row>
    <row r="43" spans="1:14" ht="15" thickBot="1">
      <c r="B43" s="834"/>
      <c r="C43" s="835"/>
      <c r="D43" s="835"/>
      <c r="E43" s="835"/>
      <c r="F43" s="835"/>
      <c r="G43" s="835"/>
      <c r="H43" s="836"/>
      <c r="I43" s="843"/>
      <c r="J43" s="844"/>
      <c r="K43" s="47"/>
      <c r="L43" s="845"/>
      <c r="M43" s="846"/>
      <c r="N43" s="111"/>
    </row>
    <row r="44" spans="1:14" ht="15" thickBot="1">
      <c r="B44" s="821" t="s">
        <v>1037</v>
      </c>
      <c r="C44" s="822"/>
      <c r="D44" s="822"/>
      <c r="E44" s="822"/>
      <c r="F44" s="822"/>
      <c r="G44" s="822"/>
      <c r="H44" s="822"/>
      <c r="I44" s="822"/>
      <c r="J44" s="822"/>
      <c r="K44" s="822"/>
      <c r="L44" s="822"/>
      <c r="M44" s="823"/>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446</v>
      </c>
      <c r="N49" s="281">
        <f>K49*M49</f>
        <v>446</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SUM(N49:N53)</f>
        <v>446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320"/>
      <c r="I60" s="288"/>
      <c r="J60" s="295"/>
      <c r="K60" s="288"/>
      <c r="L60" s="825"/>
      <c r="M60" s="82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N44+N54+N65+N76</f>
        <v>446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89.2</v>
      </c>
      <c r="M83" s="856"/>
      <c r="N83" s="57"/>
    </row>
    <row r="84" spans="1:14">
      <c r="B84" s="95" t="s">
        <v>1057</v>
      </c>
      <c r="C84" s="96"/>
      <c r="D84" s="96"/>
      <c r="E84" s="96"/>
      <c r="F84" s="96"/>
      <c r="G84" s="96"/>
      <c r="H84" s="96"/>
      <c r="I84" s="93"/>
      <c r="J84" s="94"/>
      <c r="K84" s="313">
        <v>0.05</v>
      </c>
      <c r="L84" s="855">
        <f>N78*K84</f>
        <v>22.3</v>
      </c>
      <c r="M84" s="856"/>
      <c r="N84" s="57"/>
    </row>
    <row r="85" spans="1:14" ht="15" thickBot="1">
      <c r="B85" s="97" t="s">
        <v>1058</v>
      </c>
      <c r="C85" s="98"/>
      <c r="D85" s="98"/>
      <c r="E85" s="98"/>
      <c r="F85" s="98"/>
      <c r="G85" s="98"/>
      <c r="H85" s="98"/>
      <c r="I85" s="99"/>
      <c r="J85" s="100"/>
      <c r="K85" s="314">
        <v>0.05</v>
      </c>
      <c r="L85" s="857">
        <f>N78*K85</f>
        <v>22.3</v>
      </c>
      <c r="M85" s="858"/>
      <c r="N85" s="57"/>
    </row>
    <row r="86" spans="1:14" ht="15" thickBot="1">
      <c r="B86" s="821" t="s">
        <v>1037</v>
      </c>
      <c r="C86" s="822"/>
      <c r="D86" s="822"/>
      <c r="E86" s="822"/>
      <c r="F86" s="822"/>
      <c r="G86" s="822"/>
      <c r="H86" s="822"/>
      <c r="I86" s="822"/>
      <c r="J86" s="822"/>
      <c r="K86" s="822"/>
      <c r="L86" s="822"/>
      <c r="M86" s="823"/>
      <c r="N86" s="58">
        <f>L83+L84+L85</f>
        <v>133.80000000000001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579.79999999999995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P115"/>
  <sheetViews>
    <sheetView topLeftCell="A25" zoomScale="78" zoomScaleNormal="78" workbookViewId="0">
      <selection activeCell="P37" sqref="P37:P38"/>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119" t="s">
        <v>112</v>
      </c>
      <c r="B36" s="834" t="str">
        <f>VLOOKUP(A36,EQUIPOS!A6:D154,3,FALSE)</f>
        <v xml:space="preserve">Aspersor manual
</v>
      </c>
      <c r="C36" s="835"/>
      <c r="D36" s="835"/>
      <c r="E36" s="835"/>
      <c r="F36" s="835"/>
      <c r="G36" s="835"/>
      <c r="H36" s="836"/>
      <c r="I36" s="276"/>
      <c r="J36" s="277"/>
      <c r="K36" s="278">
        <f>VLOOKUP(A36,EQUIPOS!A6:D163,4,FALSE)</f>
        <v>3113.0554107853782</v>
      </c>
      <c r="L36" s="279"/>
      <c r="M36" s="280">
        <v>30</v>
      </c>
      <c r="N36" s="281">
        <f>K36/M36</f>
        <v>103.76851369284594</v>
      </c>
      <c r="O36">
        <v>3050</v>
      </c>
      <c r="P36">
        <f>+K36/O36</f>
        <v>1.0206739051755338</v>
      </c>
    </row>
    <row r="37" spans="1:16">
      <c r="A37" t="s">
        <v>363</v>
      </c>
      <c r="B37" s="834" t="str">
        <f>VLOOKUP(A37,EQUIPOS!A7:D154,3,FALSE)</f>
        <v>Vibrador de concreto, Motor de 3 hp a 18.000 rpm Mangueras de 4 mt</v>
      </c>
      <c r="C37" s="835"/>
      <c r="D37" s="835"/>
      <c r="E37" s="835"/>
      <c r="F37" s="835"/>
      <c r="G37" s="835"/>
      <c r="H37" s="836"/>
      <c r="I37" s="276"/>
      <c r="J37" s="277"/>
      <c r="K37" s="278">
        <f>VLOOKUP(A37,EQUIPOS!A7:D164,4,FALSE)</f>
        <v>4705</v>
      </c>
      <c r="L37" s="279"/>
      <c r="M37" s="280">
        <v>30</v>
      </c>
      <c r="N37" s="281">
        <f>K37/M37</f>
        <v>156.83333333333334</v>
      </c>
      <c r="O37">
        <v>7897</v>
      </c>
      <c r="P37">
        <f t="shared" ref="P37:P38" si="0">+K37/O37</f>
        <v>0.59579587185006966</v>
      </c>
    </row>
    <row r="38" spans="1:16">
      <c r="A38" t="s">
        <v>228</v>
      </c>
      <c r="B38" s="834" t="str">
        <f>VLOOKUP(A38,EQUIPOS!A8:D154,3,FALSE)</f>
        <v xml:space="preserve">Formaleta metálica (concreto hidráulico)
</v>
      </c>
      <c r="C38" s="835"/>
      <c r="D38" s="835"/>
      <c r="E38" s="835"/>
      <c r="F38" s="835"/>
      <c r="G38" s="835"/>
      <c r="H38" s="836"/>
      <c r="I38" s="837"/>
      <c r="J38" s="818"/>
      <c r="K38" s="278">
        <f>VLOOKUP(A38,EQUIPOS!A8:D165,4,FALSE)</f>
        <v>3816.7643781318111</v>
      </c>
      <c r="L38" s="838">
        <v>0.33329999999999999</v>
      </c>
      <c r="M38" s="839"/>
      <c r="N38" s="281">
        <f>K38/L38</f>
        <v>11451.438278223257</v>
      </c>
      <c r="O38">
        <v>3739.4552351913126</v>
      </c>
      <c r="P38">
        <f t="shared" si="0"/>
        <v>1.0206739051755338</v>
      </c>
    </row>
    <row r="39" spans="1:16">
      <c r="B39" s="834"/>
      <c r="C39" s="835"/>
      <c r="D39" s="835"/>
      <c r="E39" s="835"/>
      <c r="F39" s="835"/>
      <c r="G39" s="835"/>
      <c r="H39" s="836"/>
      <c r="I39" s="42"/>
      <c r="J39" s="43"/>
      <c r="K39" s="278"/>
      <c r="L39" s="285"/>
      <c r="M39" s="286"/>
      <c r="N39" s="281"/>
    </row>
    <row r="40" spans="1:16">
      <c r="B40" s="329"/>
      <c r="C40" s="330"/>
      <c r="D40" s="330"/>
      <c r="E40" s="332"/>
      <c r="F40" s="332"/>
      <c r="G40" s="332"/>
      <c r="H40" s="131"/>
      <c r="I40" s="42"/>
      <c r="J40" s="43"/>
      <c r="K40" s="283"/>
      <c r="L40" s="285"/>
      <c r="M40" s="286"/>
      <c r="N40" s="287"/>
    </row>
    <row r="41" spans="1:16">
      <c r="B41" s="841" t="s">
        <v>1036</v>
      </c>
      <c r="C41" s="842"/>
      <c r="D41" s="842"/>
      <c r="E41" s="44"/>
      <c r="F41" s="45"/>
      <c r="G41" s="45"/>
      <c r="H41" s="46"/>
      <c r="I41" s="42"/>
      <c r="J41" s="43"/>
      <c r="K41" s="288"/>
      <c r="L41" s="285"/>
      <c r="M41" s="410">
        <v>0.1</v>
      </c>
      <c r="N41" s="353">
        <f>N72*M41</f>
        <v>212.78002169208332</v>
      </c>
    </row>
    <row r="42" spans="1:16" ht="15" thickBot="1">
      <c r="B42" s="834"/>
      <c r="C42" s="835"/>
      <c r="D42" s="835"/>
      <c r="E42" s="835"/>
      <c r="F42" s="835"/>
      <c r="G42" s="835"/>
      <c r="H42" s="836"/>
      <c r="I42" s="843"/>
      <c r="J42" s="844"/>
      <c r="K42" s="47"/>
      <c r="L42" s="845"/>
      <c r="M42" s="846"/>
      <c r="N42" s="111"/>
    </row>
    <row r="43" spans="1:16" ht="15" thickBot="1">
      <c r="B43" s="821" t="s">
        <v>1037</v>
      </c>
      <c r="C43" s="822"/>
      <c r="D43" s="822"/>
      <c r="E43" s="822"/>
      <c r="F43" s="822"/>
      <c r="G43" s="822"/>
      <c r="H43" s="822"/>
      <c r="I43" s="822"/>
      <c r="J43" s="822"/>
      <c r="K43" s="822"/>
      <c r="L43" s="822"/>
      <c r="M43" s="823"/>
      <c r="N43" s="403">
        <f>SUM(N36:N42)</f>
        <v>11924.82014694152</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2" t="s">
        <v>1028</v>
      </c>
      <c r="C47" s="813"/>
      <c r="D47" s="813"/>
      <c r="E47" s="813"/>
      <c r="F47" s="813"/>
      <c r="G47" s="813"/>
      <c r="H47" s="813"/>
      <c r="I47" s="814"/>
      <c r="J47" s="324" t="s">
        <v>1029</v>
      </c>
      <c r="K47" s="91" t="s">
        <v>1030</v>
      </c>
      <c r="L47" s="815" t="s">
        <v>1039</v>
      </c>
      <c r="M47" s="814"/>
      <c r="N47" s="92" t="s">
        <v>1035</v>
      </c>
    </row>
    <row r="48" spans="1:16">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494079</v>
      </c>
      <c r="N48" s="281">
        <f>K48*M48</f>
        <v>499019.79</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 thickBot="1">
      <c r="B51" s="816"/>
      <c r="C51" s="817"/>
      <c r="D51" s="817"/>
      <c r="E51" s="817"/>
      <c r="F51" s="817"/>
      <c r="G51" s="817"/>
      <c r="H51" s="817"/>
      <c r="I51" s="818"/>
      <c r="J51" s="48"/>
      <c r="K51" s="50"/>
      <c r="L51" s="819"/>
      <c r="M51" s="820"/>
      <c r="N51" s="51"/>
    </row>
    <row r="52" spans="1:14" ht="15" thickBot="1">
      <c r="B52" s="821" t="s">
        <v>1037</v>
      </c>
      <c r="C52" s="822"/>
      <c r="D52" s="822"/>
      <c r="E52" s="822"/>
      <c r="F52" s="822"/>
      <c r="G52" s="822"/>
      <c r="H52" s="822"/>
      <c r="I52" s="822"/>
      <c r="J52" s="822"/>
      <c r="K52" s="822"/>
      <c r="L52" s="822"/>
      <c r="M52" s="823"/>
      <c r="N52" s="403">
        <f>SUM(N48:N51)</f>
        <v>499019.79</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2" t="s">
        <v>1041</v>
      </c>
      <c r="C56" s="323"/>
      <c r="D56" s="323"/>
      <c r="E56" s="323"/>
      <c r="F56" s="323"/>
      <c r="G56" s="323"/>
      <c r="H56" s="79" t="s">
        <v>1029</v>
      </c>
      <c r="I56" s="80" t="s">
        <v>1042</v>
      </c>
      <c r="J56" s="81" t="s">
        <v>1043</v>
      </c>
      <c r="K56" s="79" t="s">
        <v>1044</v>
      </c>
      <c r="L56" s="824" t="s">
        <v>1045</v>
      </c>
      <c r="M56" s="797"/>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825">
        <f>VLOOKUP(A57,TRANSPORTE!A5:D117,4,FALSE)</f>
        <v>1343</v>
      </c>
      <c r="M57" s="826"/>
      <c r="N57" s="296">
        <f>K57*L57</f>
        <v>1356.43</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10"/>
      <c r="M61" s="811"/>
      <c r="N61" s="133"/>
    </row>
    <row r="62" spans="1:14" ht="15" thickBot="1">
      <c r="B62" s="827" t="s">
        <v>1037</v>
      </c>
      <c r="C62" s="828"/>
      <c r="D62" s="828"/>
      <c r="E62" s="828"/>
      <c r="F62" s="828"/>
      <c r="G62" s="828"/>
      <c r="H62" s="828"/>
      <c r="I62" s="828"/>
      <c r="J62" s="828"/>
      <c r="K62" s="828"/>
      <c r="L62" s="828"/>
      <c r="M62" s="829"/>
      <c r="N62" s="110">
        <f>SUM(N57:N61)</f>
        <v>1356.43</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47" t="s">
        <v>1047</v>
      </c>
      <c r="C66" s="848"/>
      <c r="D66" s="848"/>
      <c r="E66" s="848"/>
      <c r="F66" s="848"/>
      <c r="G66" s="848"/>
      <c r="H66" s="848"/>
      <c r="I66" s="79" t="s">
        <v>1048</v>
      </c>
      <c r="J66" s="81" t="s">
        <v>1494</v>
      </c>
      <c r="K66" s="80" t="s">
        <v>1050</v>
      </c>
      <c r="L66" s="849" t="s">
        <v>1034</v>
      </c>
      <c r="M66" s="850"/>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08"/>
      <c r="C71" s="809"/>
      <c r="D71" s="809"/>
      <c r="E71" s="809"/>
      <c r="F71" s="809"/>
      <c r="G71" s="809"/>
      <c r="H71" s="809"/>
      <c r="I71" s="132"/>
      <c r="J71" s="132"/>
      <c r="K71" s="132"/>
      <c r="L71" s="909"/>
      <c r="M71" s="909"/>
      <c r="N71" s="51"/>
    </row>
    <row r="72" spans="1:15" ht="15" thickBot="1">
      <c r="B72" s="827" t="s">
        <v>1037</v>
      </c>
      <c r="C72" s="828"/>
      <c r="D72" s="828"/>
      <c r="E72" s="828"/>
      <c r="F72" s="828"/>
      <c r="G72" s="828"/>
      <c r="H72" s="828"/>
      <c r="I72" s="828"/>
      <c r="J72" s="828"/>
      <c r="K72" s="828"/>
      <c r="L72" s="828"/>
      <c r="M72" s="829"/>
      <c r="N72" s="310">
        <f>SUM(N67:N71)</f>
        <v>2127.800216920833</v>
      </c>
    </row>
    <row r="73" spans="1:15" ht="15" thickBot="1">
      <c r="B73" s="39"/>
      <c r="C73" s="40"/>
      <c r="D73" s="40"/>
      <c r="E73" s="40"/>
      <c r="F73" s="40"/>
      <c r="G73" s="40"/>
      <c r="H73" s="40"/>
      <c r="I73" s="40"/>
      <c r="J73" s="40"/>
      <c r="K73" s="40"/>
      <c r="L73" s="40"/>
      <c r="M73" s="40"/>
      <c r="N73" s="41"/>
    </row>
    <row r="74" spans="1:15" ht="15" thickBot="1">
      <c r="B74" s="821" t="s">
        <v>1051</v>
      </c>
      <c r="C74" s="822"/>
      <c r="D74" s="822"/>
      <c r="E74" s="822"/>
      <c r="F74" s="822"/>
      <c r="G74" s="822"/>
      <c r="H74" s="822"/>
      <c r="I74" s="822"/>
      <c r="J74" s="822"/>
      <c r="K74" s="822"/>
      <c r="L74" s="822"/>
      <c r="M74" s="823"/>
      <c r="N74" s="105">
        <f>N43+N52+N62+N72</f>
        <v>514428.84036386234</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12" t="s">
        <v>1053</v>
      </c>
      <c r="C78" s="813"/>
      <c r="D78" s="813"/>
      <c r="E78" s="813"/>
      <c r="F78" s="813"/>
      <c r="G78" s="813"/>
      <c r="H78" s="813"/>
      <c r="I78" s="323"/>
      <c r="J78" s="343"/>
      <c r="K78" s="311" t="s">
        <v>1054</v>
      </c>
      <c r="L78" s="851" t="s">
        <v>1055</v>
      </c>
      <c r="M78" s="852"/>
      <c r="N78" s="312"/>
    </row>
    <row r="79" spans="1:15">
      <c r="B79" s="853" t="s">
        <v>1056</v>
      </c>
      <c r="C79" s="854"/>
      <c r="D79" s="854"/>
      <c r="E79" s="854"/>
      <c r="F79" s="854"/>
      <c r="G79" s="854"/>
      <c r="H79" s="854"/>
      <c r="I79" s="93"/>
      <c r="J79" s="94"/>
      <c r="K79" s="313">
        <v>0.2</v>
      </c>
      <c r="L79" s="855">
        <f>N74*K79</f>
        <v>102885.76807277248</v>
      </c>
      <c r="M79" s="856"/>
      <c r="N79" s="57"/>
    </row>
    <row r="80" spans="1:15">
      <c r="B80" s="95" t="s">
        <v>1057</v>
      </c>
      <c r="C80" s="96"/>
      <c r="D80" s="96"/>
      <c r="E80" s="96"/>
      <c r="F80" s="96"/>
      <c r="G80" s="96"/>
      <c r="H80" s="96"/>
      <c r="I80" s="93"/>
      <c r="J80" s="94"/>
      <c r="K80" s="313">
        <v>0.05</v>
      </c>
      <c r="L80" s="855">
        <f>N74*K80</f>
        <v>25721.44201819312</v>
      </c>
      <c r="M80" s="856"/>
      <c r="N80" s="57"/>
    </row>
    <row r="81" spans="1:14" ht="15" thickBot="1">
      <c r="B81" s="97" t="s">
        <v>1058</v>
      </c>
      <c r="C81" s="98"/>
      <c r="D81" s="98"/>
      <c r="E81" s="98"/>
      <c r="F81" s="98"/>
      <c r="G81" s="98"/>
      <c r="H81" s="98"/>
      <c r="I81" s="99"/>
      <c r="J81" s="100"/>
      <c r="K81" s="314">
        <v>0.05</v>
      </c>
      <c r="L81" s="857">
        <f>N74*K81</f>
        <v>25721.44201819312</v>
      </c>
      <c r="M81" s="858"/>
      <c r="N81" s="57"/>
    </row>
    <row r="82" spans="1:14" ht="15" thickBot="1">
      <c r="B82" s="821" t="s">
        <v>1037</v>
      </c>
      <c r="C82" s="822"/>
      <c r="D82" s="822"/>
      <c r="E82" s="822"/>
      <c r="F82" s="822"/>
      <c r="G82" s="822"/>
      <c r="H82" s="822"/>
      <c r="I82" s="822"/>
      <c r="J82" s="822"/>
      <c r="K82" s="822"/>
      <c r="L82" s="822"/>
      <c r="M82" s="823"/>
      <c r="N82" s="58">
        <f>L79+L80+L81</f>
        <v>154328.65210915872</v>
      </c>
    </row>
    <row r="83" spans="1:14" ht="15" thickBot="1">
      <c r="B83" s="39"/>
      <c r="C83" s="40"/>
      <c r="D83" s="40"/>
      <c r="E83" s="40"/>
      <c r="F83" s="40"/>
      <c r="G83" s="40"/>
      <c r="H83" s="40"/>
      <c r="I83" s="40"/>
      <c r="J83" s="40"/>
      <c r="K83" s="40"/>
      <c r="L83" s="40"/>
      <c r="M83" s="40"/>
      <c r="N83" s="41"/>
    </row>
    <row r="84" spans="1:14" ht="15" thickBot="1">
      <c r="A84" t="s">
        <v>2122</v>
      </c>
      <c r="B84" s="821" t="s">
        <v>1059</v>
      </c>
      <c r="C84" s="822"/>
      <c r="D84" s="822"/>
      <c r="E84" s="822"/>
      <c r="F84" s="822"/>
      <c r="G84" s="822"/>
      <c r="H84" s="822"/>
      <c r="I84" s="822"/>
      <c r="J84" s="822"/>
      <c r="K84" s="822"/>
      <c r="L84" s="822"/>
      <c r="M84" s="823"/>
      <c r="N84" s="196">
        <f>N74+N82</f>
        <v>668757.49247302103</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3" t="s">
        <v>2324</v>
      </c>
      <c r="C101" s="964"/>
      <c r="D101" s="964"/>
      <c r="E101" s="964"/>
      <c r="F101" s="964"/>
      <c r="G101" s="964"/>
      <c r="H101" s="964"/>
      <c r="I101" s="964"/>
      <c r="J101" s="964"/>
      <c r="K101" s="964"/>
      <c r="L101" s="964"/>
      <c r="M101" s="964"/>
      <c r="N101" s="965"/>
    </row>
    <row r="102" spans="2:14" ht="15" customHeight="1">
      <c r="B102" s="963"/>
      <c r="C102" s="964"/>
      <c r="D102" s="964"/>
      <c r="E102" s="964"/>
      <c r="F102" s="964"/>
      <c r="G102" s="964"/>
      <c r="H102" s="964"/>
      <c r="I102" s="964"/>
      <c r="J102" s="964"/>
      <c r="K102" s="964"/>
      <c r="L102" s="964"/>
      <c r="M102" s="964"/>
      <c r="N102" s="965"/>
    </row>
    <row r="103" spans="2:14" ht="30" customHeight="1">
      <c r="B103" s="966" t="s">
        <v>2325</v>
      </c>
      <c r="C103" s="967"/>
      <c r="D103" s="967"/>
      <c r="E103" s="967"/>
      <c r="F103" s="967"/>
      <c r="G103" s="967"/>
      <c r="H103" s="967"/>
      <c r="I103" s="967"/>
      <c r="J103" s="967"/>
      <c r="K103" s="967"/>
      <c r="L103" s="967"/>
      <c r="M103" s="967"/>
      <c r="N103" s="968"/>
    </row>
    <row r="104" spans="2:14">
      <c r="B104" s="966"/>
      <c r="C104" s="967"/>
      <c r="D104" s="967"/>
      <c r="E104" s="967"/>
      <c r="F104" s="967"/>
      <c r="G104" s="967"/>
      <c r="H104" s="967"/>
      <c r="I104" s="967"/>
      <c r="J104" s="967"/>
      <c r="K104" s="967"/>
      <c r="L104" s="967"/>
      <c r="M104" s="967"/>
      <c r="N104" s="968"/>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9"/>
      <c r="K114" s="969"/>
      <c r="L114" s="969"/>
      <c r="M114" s="969"/>
      <c r="N114" s="970"/>
    </row>
    <row r="115" spans="2:14" ht="15" thickBot="1">
      <c r="B115" s="428" t="s">
        <v>2327</v>
      </c>
      <c r="C115" s="429"/>
      <c r="D115" s="429"/>
      <c r="E115" s="268"/>
      <c r="F115" s="268"/>
      <c r="G115" s="268"/>
      <c r="H115" s="268"/>
      <c r="I115" s="268"/>
      <c r="J115" s="971"/>
      <c r="K115" s="971"/>
      <c r="L115" s="971"/>
      <c r="M115" s="971"/>
      <c r="N115" s="972"/>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160</v>
      </c>
      <c r="B36" s="834" t="str">
        <f>VLOOKUP(A36,EQUIPOS!A6:D154,3,FALSE)</f>
        <v>COMPACTADOR MANUAL VIBRATORIO (RANA) con motor de 6 HP</v>
      </c>
      <c r="C36" s="835"/>
      <c r="D36" s="835"/>
      <c r="E36" s="835"/>
      <c r="F36" s="835"/>
      <c r="G36" s="835"/>
      <c r="H36" s="836"/>
      <c r="I36" s="276"/>
      <c r="J36" s="277"/>
      <c r="K36" s="278">
        <f>VLOOKUP(A36,EQUIPOS!A6:D163,4,FALSE)</f>
        <v>10000</v>
      </c>
      <c r="L36" s="279"/>
      <c r="M36" s="280">
        <v>37.5</v>
      </c>
      <c r="N36" s="281">
        <f>K36/M36</f>
        <v>266.66666666666669</v>
      </c>
    </row>
    <row r="37" spans="1:14">
      <c r="B37" s="834"/>
      <c r="C37" s="835"/>
      <c r="D37" s="835"/>
      <c r="E37" s="840"/>
      <c r="F37" s="835"/>
      <c r="G37" s="835"/>
      <c r="H37" s="836"/>
      <c r="I37" s="42"/>
      <c r="J37" s="43"/>
      <c r="K37" s="283"/>
      <c r="L37" s="285"/>
      <c r="M37" s="286"/>
      <c r="N37" s="287"/>
    </row>
    <row r="38" spans="1:14">
      <c r="B38" s="841" t="s">
        <v>1036</v>
      </c>
      <c r="C38" s="842"/>
      <c r="D38" s="842"/>
      <c r="E38" s="44"/>
      <c r="F38" s="45"/>
      <c r="G38" s="45"/>
      <c r="H38" s="46"/>
      <c r="I38" s="42"/>
      <c r="J38" s="43"/>
      <c r="K38" s="288"/>
      <c r="L38" s="285"/>
      <c r="M38" s="478">
        <v>0.1</v>
      </c>
      <c r="N38" s="353">
        <f>N72*M38</f>
        <v>1021.344104122</v>
      </c>
    </row>
    <row r="39" spans="1:14" ht="15" thickBot="1">
      <c r="B39" s="834"/>
      <c r="C39" s="835"/>
      <c r="D39" s="835"/>
      <c r="E39" s="835"/>
      <c r="F39" s="835"/>
      <c r="G39" s="835"/>
      <c r="H39" s="836"/>
      <c r="I39" s="843"/>
      <c r="J39" s="844"/>
      <c r="K39" s="47"/>
      <c r="L39" s="845"/>
      <c r="M39" s="846"/>
      <c r="N39" s="111"/>
    </row>
    <row r="40" spans="1:14" ht="15" thickBot="1">
      <c r="B40" s="821" t="s">
        <v>1037</v>
      </c>
      <c r="C40" s="822"/>
      <c r="D40" s="822"/>
      <c r="E40" s="822"/>
      <c r="F40" s="822"/>
      <c r="G40" s="822"/>
      <c r="H40" s="822"/>
      <c r="I40" s="822"/>
      <c r="J40" s="822"/>
      <c r="K40" s="822"/>
      <c r="L40" s="822"/>
      <c r="M40" s="823"/>
      <c r="N40" s="403">
        <f>SUM(N36:N39)</f>
        <v>1288.0107707886666</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12" t="s">
        <v>1028</v>
      </c>
      <c r="C44" s="813"/>
      <c r="D44" s="813"/>
      <c r="E44" s="813"/>
      <c r="F44" s="813"/>
      <c r="G44" s="813"/>
      <c r="H44" s="813"/>
      <c r="I44" s="814"/>
      <c r="J44" s="324" t="s">
        <v>1029</v>
      </c>
      <c r="K44" s="91" t="s">
        <v>1030</v>
      </c>
      <c r="L44" s="815" t="s">
        <v>1039</v>
      </c>
      <c r="M44" s="814"/>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39000</v>
      </c>
      <c r="N45" s="281">
        <f>K45*M45</f>
        <v>40170</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35000</v>
      </c>
      <c r="N46" s="281">
        <f>K46*M46</f>
        <v>350</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21420</v>
      </c>
      <c r="N47" s="281">
        <f>K47*M47</f>
        <v>1071</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436047</v>
      </c>
      <c r="N48" s="281">
        <f>K48*M48</f>
        <v>4360.47</v>
      </c>
    </row>
    <row r="49" spans="1:14" ht="15" thickBot="1">
      <c r="B49" s="318"/>
      <c r="C49" s="319"/>
      <c r="D49" s="319"/>
      <c r="E49" s="319"/>
      <c r="F49" s="319"/>
      <c r="G49" s="319"/>
      <c r="H49" s="319"/>
      <c r="I49" s="319"/>
      <c r="J49" s="132"/>
      <c r="K49" s="132"/>
      <c r="L49" s="334"/>
      <c r="M49" s="333"/>
      <c r="N49" s="133"/>
    </row>
    <row r="50" spans="1:14" ht="15" thickBot="1">
      <c r="B50" s="821" t="s">
        <v>1037</v>
      </c>
      <c r="C50" s="822"/>
      <c r="D50" s="822"/>
      <c r="E50" s="822"/>
      <c r="F50" s="822"/>
      <c r="G50" s="822"/>
      <c r="H50" s="822"/>
      <c r="I50" s="822"/>
      <c r="J50" s="822"/>
      <c r="K50" s="822"/>
      <c r="L50" s="822"/>
      <c r="M50" s="823"/>
      <c r="N50" s="403">
        <f>SUM(N45:N49)</f>
        <v>45951.47</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2" t="s">
        <v>1041</v>
      </c>
      <c r="C54" s="323"/>
      <c r="D54" s="323"/>
      <c r="E54" s="323"/>
      <c r="F54" s="323"/>
      <c r="G54" s="323"/>
      <c r="H54" s="79" t="s">
        <v>1029</v>
      </c>
      <c r="I54" s="80" t="s">
        <v>1042</v>
      </c>
      <c r="J54" s="81" t="s">
        <v>1043</v>
      </c>
      <c r="K54" s="79" t="s">
        <v>1044</v>
      </c>
      <c r="L54" s="824" t="s">
        <v>1045</v>
      </c>
      <c r="M54" s="797"/>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825">
        <f>VLOOKUP(A55,TRANSPORTE!A5:D117,4,FALSE)</f>
        <v>1029.6892794908706</v>
      </c>
      <c r="M55" s="826"/>
      <c r="N55" s="296">
        <f>K55*L55</f>
        <v>947.314137131601</v>
      </c>
    </row>
    <row r="56" spans="1:14">
      <c r="A56" t="s">
        <v>1311</v>
      </c>
      <c r="B56" s="52" t="str">
        <f>VLOOKUP(A56,TRANSPORTE!A6:D117,3,FALSE)</f>
        <v>Transporte de Arena</v>
      </c>
      <c r="C56" s="53"/>
      <c r="D56" s="53"/>
      <c r="E56" s="53"/>
      <c r="F56" s="53"/>
      <c r="G56" s="53"/>
      <c r="H56" s="320" t="s">
        <v>1552</v>
      </c>
      <c r="I56" s="288">
        <v>0.01</v>
      </c>
      <c r="J56" s="295">
        <v>1</v>
      </c>
      <c r="K56" s="288">
        <f>I56*J56</f>
        <v>0.01</v>
      </c>
      <c r="L56" s="825">
        <f>VLOOKUP(A56,TRANSPORTE!A6:D117,4,FALSE)</f>
        <v>1343</v>
      </c>
      <c r="M56" s="826"/>
      <c r="N56" s="296">
        <f>K56*L56</f>
        <v>13.43</v>
      </c>
    </row>
    <row r="57" spans="1:14">
      <c r="A57" t="s">
        <v>1311</v>
      </c>
      <c r="B57" s="52" t="str">
        <f>VLOOKUP(A57,TRANSPORTE!A6:D117,3,FALSE)</f>
        <v>Transporte de Arena</v>
      </c>
      <c r="C57" s="53"/>
      <c r="D57" s="53"/>
      <c r="E57" s="53"/>
      <c r="F57" s="53"/>
      <c r="G57" s="53"/>
      <c r="H57" s="320" t="s">
        <v>1552</v>
      </c>
      <c r="I57" s="288">
        <v>0.05</v>
      </c>
      <c r="J57" s="295">
        <v>1</v>
      </c>
      <c r="K57" s="288">
        <f>I57*J57</f>
        <v>0.05</v>
      </c>
      <c r="L57" s="825">
        <f>VLOOKUP(A57,TRANSPORTE!A6:D118,4,FALSE)</f>
        <v>1343</v>
      </c>
      <c r="M57" s="826"/>
      <c r="N57" s="296">
        <f>K57*L57</f>
        <v>67.150000000000006</v>
      </c>
    </row>
    <row r="58" spans="1:14">
      <c r="B58" s="52"/>
      <c r="C58" s="53"/>
      <c r="D58" s="53"/>
      <c r="E58" s="53"/>
      <c r="F58" s="53"/>
      <c r="G58" s="53"/>
      <c r="H58" s="320"/>
      <c r="I58" s="288"/>
      <c r="J58" s="295"/>
      <c r="K58" s="288"/>
      <c r="L58" s="825"/>
      <c r="M58" s="826"/>
      <c r="N58" s="296"/>
    </row>
    <row r="59" spans="1:14">
      <c r="B59" s="52"/>
      <c r="C59" s="53"/>
      <c r="D59" s="53"/>
      <c r="E59" s="53"/>
      <c r="F59" s="53"/>
      <c r="G59" s="53"/>
      <c r="H59" s="297"/>
      <c r="I59" s="288"/>
      <c r="J59" s="288"/>
      <c r="K59" s="288"/>
      <c r="L59" s="298"/>
      <c r="M59" s="299"/>
      <c r="N59" s="300"/>
    </row>
    <row r="60" spans="1:14" ht="15" thickBot="1">
      <c r="B60" s="318"/>
      <c r="C60" s="319"/>
      <c r="D60" s="319"/>
      <c r="E60" s="319"/>
      <c r="F60" s="319"/>
      <c r="G60" s="319"/>
      <c r="H60" s="54"/>
      <c r="I60" s="132"/>
      <c r="J60" s="132"/>
      <c r="K60" s="132"/>
      <c r="L60" s="810"/>
      <c r="M60" s="811"/>
      <c r="N60" s="133"/>
    </row>
    <row r="61" spans="1:14" ht="15" thickBot="1">
      <c r="B61" s="827" t="s">
        <v>1037</v>
      </c>
      <c r="C61" s="828"/>
      <c r="D61" s="828"/>
      <c r="E61" s="828"/>
      <c r="F61" s="828"/>
      <c r="G61" s="828"/>
      <c r="H61" s="828"/>
      <c r="I61" s="828"/>
      <c r="J61" s="828"/>
      <c r="K61" s="828"/>
      <c r="L61" s="828"/>
      <c r="M61" s="829"/>
      <c r="N61" s="110">
        <f>N55+N56+N57+N58+N59</f>
        <v>1027.8941371316009</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47" t="s">
        <v>1047</v>
      </c>
      <c r="C65" s="848"/>
      <c r="D65" s="848"/>
      <c r="E65" s="848"/>
      <c r="F65" s="848"/>
      <c r="G65" s="848"/>
      <c r="H65" s="848"/>
      <c r="I65" s="79" t="s">
        <v>1048</v>
      </c>
      <c r="J65" s="81" t="s">
        <v>1494</v>
      </c>
      <c r="K65" s="80" t="s">
        <v>1050</v>
      </c>
      <c r="L65" s="849" t="s">
        <v>1034</v>
      </c>
      <c r="M65" s="850"/>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08"/>
      <c r="C71" s="809"/>
      <c r="D71" s="809"/>
      <c r="E71" s="809"/>
      <c r="F71" s="809"/>
      <c r="G71" s="809"/>
      <c r="H71" s="809"/>
      <c r="I71" s="132"/>
      <c r="J71" s="132"/>
      <c r="K71" s="132"/>
      <c r="L71" s="909"/>
      <c r="M71" s="909"/>
      <c r="N71" s="51"/>
    </row>
    <row r="72" spans="1:15" ht="15" thickBot="1">
      <c r="B72" s="827" t="s">
        <v>1037</v>
      </c>
      <c r="C72" s="828"/>
      <c r="D72" s="828"/>
      <c r="E72" s="828"/>
      <c r="F72" s="828"/>
      <c r="G72" s="828"/>
      <c r="H72" s="828"/>
      <c r="I72" s="828"/>
      <c r="J72" s="828"/>
      <c r="K72" s="828"/>
      <c r="L72" s="828"/>
      <c r="M72" s="829"/>
      <c r="N72" s="310">
        <f>SUM(N66:N71)</f>
        <v>10213.44104122</v>
      </c>
    </row>
    <row r="73" spans="1:15" ht="15" thickBot="1">
      <c r="B73" s="39"/>
      <c r="C73" s="40"/>
      <c r="D73" s="40"/>
      <c r="E73" s="40"/>
      <c r="F73" s="40"/>
      <c r="G73" s="40"/>
      <c r="H73" s="40"/>
      <c r="I73" s="40"/>
      <c r="J73" s="40"/>
      <c r="K73" s="40"/>
      <c r="L73" s="40"/>
      <c r="M73" s="40"/>
      <c r="N73" s="41"/>
    </row>
    <row r="74" spans="1:15" ht="15" thickBot="1">
      <c r="B74" s="821" t="s">
        <v>1051</v>
      </c>
      <c r="C74" s="822"/>
      <c r="D74" s="822"/>
      <c r="E74" s="822"/>
      <c r="F74" s="822"/>
      <c r="G74" s="822"/>
      <c r="H74" s="822"/>
      <c r="I74" s="822"/>
      <c r="J74" s="822"/>
      <c r="K74" s="822"/>
      <c r="L74" s="822"/>
      <c r="M74" s="823"/>
      <c r="N74" s="105">
        <f>N40+N50+N61+N72</f>
        <v>58480.815949140269</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12" t="s">
        <v>1053</v>
      </c>
      <c r="C78" s="813"/>
      <c r="D78" s="813"/>
      <c r="E78" s="813"/>
      <c r="F78" s="813"/>
      <c r="G78" s="813"/>
      <c r="H78" s="813"/>
      <c r="I78" s="323"/>
      <c r="J78" s="343"/>
      <c r="K78" s="311" t="s">
        <v>1054</v>
      </c>
      <c r="L78" s="851" t="s">
        <v>1055</v>
      </c>
      <c r="M78" s="852"/>
      <c r="N78" s="312"/>
    </row>
    <row r="79" spans="1:15">
      <c r="B79" s="853" t="s">
        <v>1056</v>
      </c>
      <c r="C79" s="854"/>
      <c r="D79" s="854"/>
      <c r="E79" s="854"/>
      <c r="F79" s="854"/>
      <c r="G79" s="854"/>
      <c r="H79" s="854"/>
      <c r="I79" s="93"/>
      <c r="J79" s="94"/>
      <c r="K79" s="313">
        <v>0.2</v>
      </c>
      <c r="L79" s="855">
        <f>N74*K79</f>
        <v>11696.163189828054</v>
      </c>
      <c r="M79" s="856"/>
      <c r="N79" s="57"/>
    </row>
    <row r="80" spans="1:15">
      <c r="B80" s="95" t="s">
        <v>1057</v>
      </c>
      <c r="C80" s="96"/>
      <c r="D80" s="96"/>
      <c r="E80" s="96"/>
      <c r="F80" s="96"/>
      <c r="G80" s="96"/>
      <c r="H80" s="96"/>
      <c r="I80" s="93"/>
      <c r="J80" s="94"/>
      <c r="K80" s="313">
        <v>0.05</v>
      </c>
      <c r="L80" s="855">
        <f>N74*K80</f>
        <v>2924.0407974570135</v>
      </c>
      <c r="M80" s="856"/>
      <c r="N80" s="57"/>
    </row>
    <row r="81" spans="1:14" ht="15" thickBot="1">
      <c r="B81" s="97" t="s">
        <v>1058</v>
      </c>
      <c r="C81" s="98"/>
      <c r="D81" s="98"/>
      <c r="E81" s="98"/>
      <c r="F81" s="98"/>
      <c r="G81" s="98"/>
      <c r="H81" s="98"/>
      <c r="I81" s="99"/>
      <c r="J81" s="100"/>
      <c r="K81" s="314">
        <v>0.05</v>
      </c>
      <c r="L81" s="857">
        <f>N74*K81</f>
        <v>2924.0407974570135</v>
      </c>
      <c r="M81" s="858"/>
      <c r="N81" s="57"/>
    </row>
    <row r="82" spans="1:14" ht="15" thickBot="1">
      <c r="B82" s="821" t="s">
        <v>1037</v>
      </c>
      <c r="C82" s="822"/>
      <c r="D82" s="822"/>
      <c r="E82" s="822"/>
      <c r="F82" s="822"/>
      <c r="G82" s="822"/>
      <c r="H82" s="822"/>
      <c r="I82" s="822"/>
      <c r="J82" s="822"/>
      <c r="K82" s="822"/>
      <c r="L82" s="822"/>
      <c r="M82" s="823"/>
      <c r="N82" s="58">
        <f>L79+L80+L81</f>
        <v>17544.244784742081</v>
      </c>
    </row>
    <row r="83" spans="1:14" ht="15" thickBot="1">
      <c r="B83" s="39"/>
      <c r="C83" s="40"/>
      <c r="D83" s="40"/>
      <c r="E83" s="40"/>
      <c r="F83" s="40"/>
      <c r="G83" s="40"/>
      <c r="H83" s="40"/>
      <c r="I83" s="40"/>
      <c r="J83" s="40"/>
      <c r="K83" s="40"/>
      <c r="L83" s="40"/>
      <c r="M83" s="40"/>
      <c r="N83" s="41"/>
    </row>
    <row r="84" spans="1:14" ht="15" thickBot="1">
      <c r="A84" t="s">
        <v>2122</v>
      </c>
      <c r="B84" s="821" t="s">
        <v>1059</v>
      </c>
      <c r="C84" s="822"/>
      <c r="D84" s="822"/>
      <c r="E84" s="822"/>
      <c r="F84" s="822"/>
      <c r="G84" s="822"/>
      <c r="H84" s="822"/>
      <c r="I84" s="822"/>
      <c r="J84" s="822"/>
      <c r="K84" s="822"/>
      <c r="L84" s="822"/>
      <c r="M84" s="823"/>
      <c r="N84" s="196">
        <f>N74+N82</f>
        <v>76025.060733882347</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3" t="s">
        <v>2324</v>
      </c>
      <c r="C101" s="964"/>
      <c r="D101" s="964"/>
      <c r="E101" s="964"/>
      <c r="F101" s="964"/>
      <c r="G101" s="964"/>
      <c r="H101" s="964"/>
      <c r="I101" s="964"/>
      <c r="J101" s="964"/>
      <c r="K101" s="964"/>
      <c r="L101" s="964"/>
      <c r="M101" s="964"/>
      <c r="N101" s="965"/>
    </row>
    <row r="102" spans="2:14" ht="15" customHeight="1">
      <c r="B102" s="963"/>
      <c r="C102" s="964"/>
      <c r="D102" s="964"/>
      <c r="E102" s="964"/>
      <c r="F102" s="964"/>
      <c r="G102" s="964"/>
      <c r="H102" s="964"/>
      <c r="I102" s="964"/>
      <c r="J102" s="964"/>
      <c r="K102" s="964"/>
      <c r="L102" s="964"/>
      <c r="M102" s="964"/>
      <c r="N102" s="965"/>
    </row>
    <row r="103" spans="2:14" ht="30" customHeight="1">
      <c r="B103" s="966" t="s">
        <v>2325</v>
      </c>
      <c r="C103" s="967"/>
      <c r="D103" s="967"/>
      <c r="E103" s="967"/>
      <c r="F103" s="967"/>
      <c r="G103" s="967"/>
      <c r="H103" s="967"/>
      <c r="I103" s="967"/>
      <c r="J103" s="967"/>
      <c r="K103" s="967"/>
      <c r="L103" s="967"/>
      <c r="M103" s="967"/>
      <c r="N103" s="968"/>
    </row>
    <row r="104" spans="2:14">
      <c r="B104" s="966"/>
      <c r="C104" s="967"/>
      <c r="D104" s="967"/>
      <c r="E104" s="967"/>
      <c r="F104" s="967"/>
      <c r="G104" s="967"/>
      <c r="H104" s="967"/>
      <c r="I104" s="967"/>
      <c r="J104" s="967"/>
      <c r="K104" s="967"/>
      <c r="L104" s="967"/>
      <c r="M104" s="967"/>
      <c r="N104" s="968"/>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9"/>
      <c r="K114" s="969"/>
      <c r="L114" s="969"/>
      <c r="M114" s="969"/>
      <c r="N114" s="970"/>
    </row>
    <row r="115" spans="2:14" ht="15" thickBot="1">
      <c r="B115" s="428" t="s">
        <v>2327</v>
      </c>
      <c r="C115" s="429"/>
      <c r="D115" s="429"/>
      <c r="E115" s="268"/>
      <c r="F115" s="268"/>
      <c r="G115" s="268"/>
      <c r="H115" s="268"/>
      <c r="I115" s="268"/>
      <c r="J115" s="971"/>
      <c r="K115" s="971"/>
      <c r="L115" s="971"/>
      <c r="M115" s="971"/>
      <c r="N115" s="972"/>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180</v>
      </c>
      <c r="B36" s="834" t="str">
        <f>VLOOKUP(A36,EQUIPOS!A6:D154,3,FALSE)</f>
        <v>Compresor 120 HP, con martillo.</v>
      </c>
      <c r="C36" s="835"/>
      <c r="D36" s="835"/>
      <c r="E36" s="835"/>
      <c r="F36" s="835"/>
      <c r="G36" s="835"/>
      <c r="H36" s="836"/>
      <c r="I36" s="276"/>
      <c r="J36" s="277"/>
      <c r="K36" s="278">
        <f>VLOOKUP(A36,EQUIPOS!A6:D163,4,FALSE)</f>
        <v>96118.27819851182</v>
      </c>
      <c r="L36" s="279"/>
      <c r="M36" s="280">
        <v>35</v>
      </c>
      <c r="N36" s="281">
        <f>K36/M36</f>
        <v>2746.2365199574806</v>
      </c>
    </row>
    <row r="37" spans="1:14">
      <c r="A37" s="119" t="s">
        <v>312</v>
      </c>
      <c r="B37" s="834" t="str">
        <f>VLOOKUP(A37,EQUIPOS!A7:D154,3,FALSE)</f>
        <v>Retroexcavadora sobre oruga, potencia 138 HP, balde de 1,5 m3.</v>
      </c>
      <c r="C37" s="835"/>
      <c r="D37" s="835"/>
      <c r="E37" s="835"/>
      <c r="F37" s="835"/>
      <c r="G37" s="835"/>
      <c r="H37" s="836"/>
      <c r="I37" s="430"/>
      <c r="J37" s="431"/>
      <c r="K37" s="278">
        <f>VLOOKUP(A37,EQUIPOS!A7:D164,4,FALSE)</f>
        <v>140000</v>
      </c>
      <c r="L37" s="344"/>
      <c r="M37" s="345">
        <v>35</v>
      </c>
      <c r="N37" s="281">
        <f>K37/M37</f>
        <v>4000</v>
      </c>
    </row>
    <row r="38" spans="1:14">
      <c r="A38" s="119"/>
      <c r="B38" s="329"/>
      <c r="C38" s="330"/>
      <c r="D38" s="330"/>
      <c r="E38" s="332"/>
      <c r="F38" s="330"/>
      <c r="G38" s="330"/>
      <c r="H38" s="331"/>
      <c r="I38" s="337"/>
      <c r="J38" s="339"/>
      <c r="K38" s="278"/>
      <c r="L38" s="432"/>
      <c r="M38" s="433"/>
      <c r="N38" s="281"/>
    </row>
    <row r="39" spans="1:14">
      <c r="B39" s="834"/>
      <c r="C39" s="835"/>
      <c r="D39" s="835"/>
      <c r="E39" s="840"/>
      <c r="F39" s="835"/>
      <c r="G39" s="835"/>
      <c r="H39" s="836"/>
      <c r="I39" s="42"/>
      <c r="J39" s="43"/>
      <c r="K39" s="283"/>
      <c r="L39" s="285"/>
      <c r="M39" s="286"/>
      <c r="N39" s="287"/>
    </row>
    <row r="40" spans="1:14">
      <c r="B40" s="841" t="s">
        <v>1036</v>
      </c>
      <c r="C40" s="842"/>
      <c r="D40" s="842"/>
      <c r="E40" s="44"/>
      <c r="F40" s="45"/>
      <c r="G40" s="45"/>
      <c r="H40" s="46"/>
      <c r="I40" s="42"/>
      <c r="J40" s="43"/>
      <c r="K40" s="288"/>
      <c r="L40" s="285"/>
      <c r="M40" s="410">
        <v>0.01</v>
      </c>
      <c r="N40" s="353">
        <f>N73*M40</f>
        <v>7.2953150294428575</v>
      </c>
    </row>
    <row r="41" spans="1:14" ht="15" thickBot="1">
      <c r="B41" s="834"/>
      <c r="C41" s="835"/>
      <c r="D41" s="835"/>
      <c r="E41" s="835"/>
      <c r="F41" s="835"/>
      <c r="G41" s="835"/>
      <c r="H41" s="836"/>
      <c r="I41" s="843"/>
      <c r="J41" s="844"/>
      <c r="K41" s="47"/>
      <c r="L41" s="845"/>
      <c r="M41" s="846"/>
      <c r="N41" s="111"/>
    </row>
    <row r="42" spans="1:14" ht="15" thickBot="1">
      <c r="B42" s="821" t="s">
        <v>1037</v>
      </c>
      <c r="C42" s="822"/>
      <c r="D42" s="822"/>
      <c r="E42" s="822"/>
      <c r="F42" s="822"/>
      <c r="G42" s="822"/>
      <c r="H42" s="822"/>
      <c r="I42" s="822"/>
      <c r="J42" s="822"/>
      <c r="K42" s="822"/>
      <c r="L42" s="822"/>
      <c r="M42" s="823"/>
      <c r="N42" s="403">
        <f>SUM(N36:N41)</f>
        <v>6753.5318349869231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2" t="s">
        <v>1028</v>
      </c>
      <c r="C46" s="813"/>
      <c r="D46" s="813"/>
      <c r="E46" s="813"/>
      <c r="F46" s="813"/>
      <c r="G46" s="813"/>
      <c r="H46" s="813"/>
      <c r="I46" s="814"/>
      <c r="J46" s="324" t="s">
        <v>1029</v>
      </c>
      <c r="K46" s="91" t="s">
        <v>1030</v>
      </c>
      <c r="L46" s="815" t="s">
        <v>1039</v>
      </c>
      <c r="M46" s="814"/>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4175</v>
      </c>
      <c r="N47" s="281">
        <f>K47*M47</f>
        <v>5427.5</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 thickBot="1">
      <c r="B50" s="318"/>
      <c r="C50" s="319"/>
      <c r="D50" s="319"/>
      <c r="E50" s="319"/>
      <c r="F50" s="319"/>
      <c r="G50" s="319"/>
      <c r="H50" s="319"/>
      <c r="I50" s="319"/>
      <c r="J50" s="132"/>
      <c r="K50" s="132"/>
      <c r="L50" s="334"/>
      <c r="M50" s="333"/>
      <c r="N50" s="133"/>
    </row>
    <row r="51" spans="1:14" ht="15" thickBot="1">
      <c r="B51" s="821" t="s">
        <v>1037</v>
      </c>
      <c r="C51" s="822"/>
      <c r="D51" s="822"/>
      <c r="E51" s="822"/>
      <c r="F51" s="822"/>
      <c r="G51" s="822"/>
      <c r="H51" s="822"/>
      <c r="I51" s="822"/>
      <c r="J51" s="822"/>
      <c r="K51" s="822"/>
      <c r="L51" s="822"/>
      <c r="M51" s="823"/>
      <c r="N51" s="403">
        <f>SUM(N47:N50)</f>
        <v>5427.5</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2" t="s">
        <v>1041</v>
      </c>
      <c r="C55" s="323"/>
      <c r="D55" s="323"/>
      <c r="E55" s="323"/>
      <c r="F55" s="323"/>
      <c r="G55" s="323"/>
      <c r="H55" s="79" t="s">
        <v>1029</v>
      </c>
      <c r="I55" s="80" t="s">
        <v>1042</v>
      </c>
      <c r="J55" s="81" t="s">
        <v>1043</v>
      </c>
      <c r="K55" s="79" t="s">
        <v>1044</v>
      </c>
      <c r="L55" s="824" t="s">
        <v>1045</v>
      </c>
      <c r="M55" s="797"/>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825">
        <f>VLOOKUP(A56,TRANSPORTE!A5:D117,4,FALSE)</f>
        <v>1343</v>
      </c>
      <c r="M56" s="826"/>
      <c r="N56" s="296">
        <f>K56*L56</f>
        <v>1745.9</v>
      </c>
    </row>
    <row r="57" spans="1:14">
      <c r="B57" s="52"/>
      <c r="C57" s="53"/>
      <c r="D57" s="53"/>
      <c r="E57" s="53"/>
      <c r="F57" s="53"/>
      <c r="G57" s="53"/>
      <c r="H57" s="320"/>
      <c r="I57" s="288"/>
      <c r="J57" s="295"/>
      <c r="K57" s="288"/>
      <c r="L57" s="825"/>
      <c r="M57" s="826"/>
      <c r="N57" s="296"/>
    </row>
    <row r="58" spans="1:14">
      <c r="B58" s="52"/>
      <c r="C58" s="53"/>
      <c r="D58" s="53"/>
      <c r="E58" s="53"/>
      <c r="F58" s="53"/>
      <c r="G58" s="53"/>
      <c r="H58" s="320"/>
      <c r="I58" s="288"/>
      <c r="J58" s="295"/>
      <c r="K58" s="288"/>
      <c r="L58" s="825"/>
      <c r="M58" s="826"/>
      <c r="N58" s="296"/>
    </row>
    <row r="59" spans="1:14">
      <c r="B59" s="52"/>
      <c r="C59" s="53"/>
      <c r="D59" s="53"/>
      <c r="E59" s="53"/>
      <c r="F59" s="53"/>
      <c r="G59" s="53"/>
      <c r="H59" s="320"/>
      <c r="I59" s="288"/>
      <c r="J59" s="295"/>
      <c r="K59" s="288"/>
      <c r="L59" s="825"/>
      <c r="M59" s="826"/>
      <c r="N59" s="296"/>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10"/>
      <c r="M61" s="811"/>
      <c r="N61" s="133"/>
    </row>
    <row r="62" spans="1:14" ht="15" thickBot="1">
      <c r="B62" s="827" t="s">
        <v>1037</v>
      </c>
      <c r="C62" s="828"/>
      <c r="D62" s="828"/>
      <c r="E62" s="828"/>
      <c r="F62" s="828"/>
      <c r="G62" s="828"/>
      <c r="H62" s="828"/>
      <c r="I62" s="828"/>
      <c r="J62" s="828"/>
      <c r="K62" s="828"/>
      <c r="L62" s="828"/>
      <c r="M62" s="829"/>
      <c r="N62" s="110">
        <f>N56+N57+N58+N59+N60</f>
        <v>1745.9</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47" t="s">
        <v>1047</v>
      </c>
      <c r="C66" s="848"/>
      <c r="D66" s="848"/>
      <c r="E66" s="848"/>
      <c r="F66" s="848"/>
      <c r="G66" s="848"/>
      <c r="H66" s="848"/>
      <c r="I66" s="79" t="s">
        <v>1048</v>
      </c>
      <c r="J66" s="81" t="s">
        <v>1494</v>
      </c>
      <c r="K66" s="80" t="s">
        <v>1050</v>
      </c>
      <c r="L66" s="849" t="s">
        <v>1034</v>
      </c>
      <c r="M66" s="850"/>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 thickBot="1">
      <c r="B72" s="808"/>
      <c r="C72" s="809"/>
      <c r="D72" s="809"/>
      <c r="E72" s="809"/>
      <c r="F72" s="809"/>
      <c r="G72" s="809"/>
      <c r="H72" s="809"/>
      <c r="I72" s="132"/>
      <c r="J72" s="132"/>
      <c r="K72" s="132"/>
      <c r="L72" s="909"/>
      <c r="M72" s="909"/>
      <c r="N72" s="51"/>
    </row>
    <row r="73" spans="1:15" ht="15" thickBot="1">
      <c r="B73" s="827" t="s">
        <v>1037</v>
      </c>
      <c r="C73" s="828"/>
      <c r="D73" s="828"/>
      <c r="E73" s="828"/>
      <c r="F73" s="828"/>
      <c r="G73" s="828"/>
      <c r="H73" s="828"/>
      <c r="I73" s="828"/>
      <c r="J73" s="828"/>
      <c r="K73" s="828"/>
      <c r="L73" s="828"/>
      <c r="M73" s="829"/>
      <c r="N73" s="310">
        <f>SUM(N67:N72)</f>
        <v>729.53150294428576</v>
      </c>
    </row>
    <row r="74" spans="1:15" ht="15" thickBot="1">
      <c r="B74" s="39"/>
      <c r="C74" s="40"/>
      <c r="D74" s="40"/>
      <c r="E74" s="40"/>
      <c r="F74" s="40"/>
      <c r="G74" s="40"/>
      <c r="H74" s="40"/>
      <c r="I74" s="40"/>
      <c r="J74" s="40"/>
      <c r="K74" s="40"/>
      <c r="L74" s="40"/>
      <c r="M74" s="40"/>
      <c r="N74" s="41"/>
    </row>
    <row r="75" spans="1:15" ht="15" thickBot="1">
      <c r="B75" s="821" t="s">
        <v>1051</v>
      </c>
      <c r="C75" s="822"/>
      <c r="D75" s="822"/>
      <c r="E75" s="822"/>
      <c r="F75" s="822"/>
      <c r="G75" s="822"/>
      <c r="H75" s="822"/>
      <c r="I75" s="822"/>
      <c r="J75" s="822"/>
      <c r="K75" s="822"/>
      <c r="L75" s="822"/>
      <c r="M75" s="823"/>
      <c r="N75" s="105">
        <f>N42+N51+N62+N73</f>
        <v>14656.463337931209</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12" t="s">
        <v>1053</v>
      </c>
      <c r="C79" s="813"/>
      <c r="D79" s="813"/>
      <c r="E79" s="813"/>
      <c r="F79" s="813"/>
      <c r="G79" s="813"/>
      <c r="H79" s="813"/>
      <c r="I79" s="323"/>
      <c r="J79" s="343"/>
      <c r="K79" s="311" t="s">
        <v>1054</v>
      </c>
      <c r="L79" s="851" t="s">
        <v>1055</v>
      </c>
      <c r="M79" s="852"/>
      <c r="N79" s="312"/>
    </row>
    <row r="80" spans="1:15">
      <c r="B80" s="853" t="s">
        <v>1056</v>
      </c>
      <c r="C80" s="854"/>
      <c r="D80" s="854"/>
      <c r="E80" s="854"/>
      <c r="F80" s="854"/>
      <c r="G80" s="854"/>
      <c r="H80" s="854"/>
      <c r="I80" s="93"/>
      <c r="J80" s="94"/>
      <c r="K80" s="313">
        <v>0.2</v>
      </c>
      <c r="L80" s="855">
        <f>N75*K80</f>
        <v>2931.2926675862418</v>
      </c>
      <c r="M80" s="856"/>
      <c r="N80" s="57"/>
    </row>
    <row r="81" spans="1:14">
      <c r="B81" s="95" t="s">
        <v>1057</v>
      </c>
      <c r="C81" s="96"/>
      <c r="D81" s="96"/>
      <c r="E81" s="96"/>
      <c r="F81" s="96"/>
      <c r="G81" s="96"/>
      <c r="H81" s="96"/>
      <c r="I81" s="93"/>
      <c r="J81" s="94"/>
      <c r="K81" s="313">
        <v>0.05</v>
      </c>
      <c r="L81" s="855">
        <f>N75*K81</f>
        <v>732.82316689656045</v>
      </c>
      <c r="M81" s="856"/>
      <c r="N81" s="57"/>
    </row>
    <row r="82" spans="1:14" ht="15" thickBot="1">
      <c r="B82" s="97" t="s">
        <v>1058</v>
      </c>
      <c r="C82" s="98"/>
      <c r="D82" s="98"/>
      <c r="E82" s="98"/>
      <c r="F82" s="98"/>
      <c r="G82" s="98"/>
      <c r="H82" s="98"/>
      <c r="I82" s="99"/>
      <c r="J82" s="100"/>
      <c r="K82" s="314">
        <v>0.05</v>
      </c>
      <c r="L82" s="857">
        <f>N75*K82</f>
        <v>732.82316689656045</v>
      </c>
      <c r="M82" s="858"/>
      <c r="N82" s="57"/>
    </row>
    <row r="83" spans="1:14" ht="15" thickBot="1">
      <c r="B83" s="821" t="s">
        <v>1037</v>
      </c>
      <c r="C83" s="822"/>
      <c r="D83" s="822"/>
      <c r="E83" s="822"/>
      <c r="F83" s="822"/>
      <c r="G83" s="822"/>
      <c r="H83" s="822"/>
      <c r="I83" s="822"/>
      <c r="J83" s="822"/>
      <c r="K83" s="822"/>
      <c r="L83" s="822"/>
      <c r="M83" s="823"/>
      <c r="N83" s="58">
        <f>L80+L81+L82</f>
        <v>4396.9390013793627</v>
      </c>
    </row>
    <row r="84" spans="1:14" ht="15" thickBot="1">
      <c r="B84" s="39"/>
      <c r="C84" s="40"/>
      <c r="D84" s="40"/>
      <c r="E84" s="40"/>
      <c r="F84" s="40"/>
      <c r="G84" s="40"/>
      <c r="H84" s="40"/>
      <c r="I84" s="40"/>
      <c r="J84" s="40"/>
      <c r="K84" s="40"/>
      <c r="L84" s="40"/>
      <c r="M84" s="40"/>
      <c r="N84" s="41"/>
    </row>
    <row r="85" spans="1:14" ht="15" thickBot="1">
      <c r="A85" t="s">
        <v>2122</v>
      </c>
      <c r="B85" s="821" t="s">
        <v>1059</v>
      </c>
      <c r="C85" s="822"/>
      <c r="D85" s="822"/>
      <c r="E85" s="822"/>
      <c r="F85" s="822"/>
      <c r="G85" s="822"/>
      <c r="H85" s="822"/>
      <c r="I85" s="822"/>
      <c r="J85" s="822"/>
      <c r="K85" s="822"/>
      <c r="L85" s="822"/>
      <c r="M85" s="823"/>
      <c r="N85" s="196">
        <f>N75+N83</f>
        <v>19053.402339310571</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63" t="s">
        <v>2324</v>
      </c>
      <c r="C102" s="964"/>
      <c r="D102" s="964"/>
      <c r="E102" s="964"/>
      <c r="F102" s="964"/>
      <c r="G102" s="964"/>
      <c r="H102" s="964"/>
      <c r="I102" s="964"/>
      <c r="J102" s="964"/>
      <c r="K102" s="964"/>
      <c r="L102" s="964"/>
      <c r="M102" s="964"/>
      <c r="N102" s="965"/>
    </row>
    <row r="103" spans="2:14" ht="15" customHeight="1">
      <c r="B103" s="963"/>
      <c r="C103" s="964"/>
      <c r="D103" s="964"/>
      <c r="E103" s="964"/>
      <c r="F103" s="964"/>
      <c r="G103" s="964"/>
      <c r="H103" s="964"/>
      <c r="I103" s="964"/>
      <c r="J103" s="964"/>
      <c r="K103" s="964"/>
      <c r="L103" s="964"/>
      <c r="M103" s="964"/>
      <c r="N103" s="965"/>
    </row>
    <row r="104" spans="2:14" ht="30" customHeight="1">
      <c r="B104" s="966" t="s">
        <v>2325</v>
      </c>
      <c r="C104" s="967"/>
      <c r="D104" s="967"/>
      <c r="E104" s="967"/>
      <c r="F104" s="967"/>
      <c r="G104" s="967"/>
      <c r="H104" s="967"/>
      <c r="I104" s="967"/>
      <c r="J104" s="967"/>
      <c r="K104" s="967"/>
      <c r="L104" s="967"/>
      <c r="M104" s="967"/>
      <c r="N104" s="968"/>
    </row>
    <row r="105" spans="2:14">
      <c r="B105" s="966"/>
      <c r="C105" s="967"/>
      <c r="D105" s="967"/>
      <c r="E105" s="967"/>
      <c r="F105" s="967"/>
      <c r="G105" s="967"/>
      <c r="H105" s="967"/>
      <c r="I105" s="967"/>
      <c r="J105" s="967"/>
      <c r="K105" s="967"/>
      <c r="L105" s="967"/>
      <c r="M105" s="967"/>
      <c r="N105" s="968"/>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9"/>
      <c r="K115" s="969"/>
      <c r="L115" s="969"/>
      <c r="M115" s="969"/>
      <c r="N115" s="970"/>
    </row>
    <row r="116" spans="2:14" ht="15" thickBot="1">
      <c r="B116" s="428" t="s">
        <v>2327</v>
      </c>
      <c r="C116" s="429"/>
      <c r="D116" s="429"/>
      <c r="E116" s="268"/>
      <c r="F116" s="268"/>
      <c r="G116" s="268"/>
      <c r="H116" s="268"/>
      <c r="I116" s="268"/>
      <c r="J116" s="971"/>
      <c r="K116" s="971"/>
      <c r="L116" s="971"/>
      <c r="M116" s="971"/>
      <c r="N116" s="972"/>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180</v>
      </c>
      <c r="B36" s="834" t="str">
        <f>VLOOKUP(A36,EQUIPOS!A6:D154,3,FALSE)</f>
        <v>Compresor 120 HP, con martillo.</v>
      </c>
      <c r="C36" s="835"/>
      <c r="D36" s="835"/>
      <c r="E36" s="835"/>
      <c r="F36" s="835"/>
      <c r="G36" s="835"/>
      <c r="H36" s="836"/>
      <c r="I36" s="276"/>
      <c r="J36" s="277"/>
      <c r="K36" s="278">
        <f>VLOOKUP(A36,EQUIPOS!A6:D163,4,FALSE)</f>
        <v>96118.27819851182</v>
      </c>
      <c r="L36" s="279"/>
      <c r="M36" s="280">
        <v>2.5</v>
      </c>
      <c r="N36" s="281">
        <f>K36/M36</f>
        <v>38447.311279404727</v>
      </c>
    </row>
    <row r="37" spans="1:14">
      <c r="A37" s="119" t="s">
        <v>129</v>
      </c>
      <c r="B37" s="834" t="str">
        <f>VLOOKUP(A37,EQUIPOS!A7:D154,3,FALSE)</f>
        <v xml:space="preserve">Buldozer, Potencia al volante de 140 HP, motor de 2200 RPM, longitud de hoja 4,80m. </v>
      </c>
      <c r="C37" s="835"/>
      <c r="D37" s="835"/>
      <c r="E37" s="835"/>
      <c r="F37" s="835"/>
      <c r="G37" s="835"/>
      <c r="H37" s="836"/>
      <c r="I37" s="430"/>
      <c r="J37" s="431"/>
      <c r="K37" s="278">
        <f>VLOOKUP(A37,EQUIPOS!A7:D164,4,FALSE)</f>
        <v>168333</v>
      </c>
      <c r="L37" s="344"/>
      <c r="M37" s="345">
        <v>100</v>
      </c>
      <c r="N37" s="281">
        <f>K37/M37</f>
        <v>1683.33</v>
      </c>
    </row>
    <row r="38" spans="1:14">
      <c r="A38" s="119" t="s">
        <v>312</v>
      </c>
      <c r="B38" s="834" t="str">
        <f>VLOOKUP(A38,EQUIPOS!A8:D154,3,FALSE)</f>
        <v>Retroexcavadora sobre oruga, potencia 138 HP, balde de 1,5 m3.</v>
      </c>
      <c r="C38" s="835"/>
      <c r="D38" s="835"/>
      <c r="E38" s="835"/>
      <c r="F38" s="835"/>
      <c r="G38" s="835"/>
      <c r="H38" s="836"/>
      <c r="I38" s="337"/>
      <c r="J38" s="339"/>
      <c r="K38" s="278">
        <f>VLOOKUP(A38,EQUIPOS!A8:D165,4,FALSE)</f>
        <v>140000</v>
      </c>
      <c r="L38" s="432"/>
      <c r="M38" s="433">
        <v>16</v>
      </c>
      <c r="N38" s="281">
        <f>K38/M38</f>
        <v>8750</v>
      </c>
    </row>
    <row r="39" spans="1:14">
      <c r="B39" s="834"/>
      <c r="C39" s="835"/>
      <c r="D39" s="835"/>
      <c r="E39" s="840"/>
      <c r="F39" s="835"/>
      <c r="G39" s="835"/>
      <c r="H39" s="836"/>
      <c r="I39" s="42"/>
      <c r="J39" s="43"/>
      <c r="K39" s="283"/>
      <c r="L39" s="285"/>
      <c r="M39" s="286"/>
      <c r="N39" s="287"/>
    </row>
    <row r="40" spans="1:14">
      <c r="B40" s="841" t="s">
        <v>1036</v>
      </c>
      <c r="C40" s="842"/>
      <c r="D40" s="842"/>
      <c r="E40" s="44"/>
      <c r="F40" s="45"/>
      <c r="G40" s="45"/>
      <c r="H40" s="46"/>
      <c r="I40" s="42"/>
      <c r="J40" s="43"/>
      <c r="K40" s="288"/>
      <c r="L40" s="285"/>
      <c r="M40" s="410">
        <v>0.01</v>
      </c>
      <c r="N40" s="353">
        <f>N76*M40</f>
        <v>23.937752440359372</v>
      </c>
    </row>
    <row r="41" spans="1:14" ht="15" thickBot="1">
      <c r="B41" s="834"/>
      <c r="C41" s="835"/>
      <c r="D41" s="835"/>
      <c r="E41" s="835"/>
      <c r="F41" s="835"/>
      <c r="G41" s="835"/>
      <c r="H41" s="836"/>
      <c r="I41" s="843"/>
      <c r="J41" s="844"/>
      <c r="K41" s="47"/>
      <c r="L41" s="845"/>
      <c r="M41" s="846"/>
      <c r="N41" s="111"/>
    </row>
    <row r="42" spans="1:14" ht="15" thickBot="1">
      <c r="B42" s="821" t="s">
        <v>1037</v>
      </c>
      <c r="C42" s="822"/>
      <c r="D42" s="822"/>
      <c r="E42" s="822"/>
      <c r="F42" s="822"/>
      <c r="G42" s="822"/>
      <c r="H42" s="822"/>
      <c r="I42" s="822"/>
      <c r="J42" s="822"/>
      <c r="K42" s="822"/>
      <c r="L42" s="822"/>
      <c r="M42" s="823"/>
      <c r="N42" s="403">
        <f>SUM(N36:N41)</f>
        <v>48904.579031845089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2" t="s">
        <v>1028</v>
      </c>
      <c r="C46" s="813"/>
      <c r="D46" s="813"/>
      <c r="E46" s="813"/>
      <c r="F46" s="813"/>
      <c r="G46" s="813"/>
      <c r="H46" s="813"/>
      <c r="I46" s="814"/>
      <c r="J46" s="324" t="s">
        <v>1029</v>
      </c>
      <c r="K46" s="91" t="s">
        <v>1030</v>
      </c>
      <c r="L46" s="815" t="s">
        <v>1039</v>
      </c>
      <c r="M46" s="814"/>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5299</v>
      </c>
      <c r="N47" s="281">
        <f>K47*M47</f>
        <v>1589.7</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2266</v>
      </c>
      <c r="N48" s="281">
        <f t="shared" ref="N48:N53" si="0">K48*M48</f>
        <v>6798</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10828</v>
      </c>
      <c r="N49" s="281">
        <f t="shared" si="0"/>
        <v>2707</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1085</v>
      </c>
      <c r="N50" s="281">
        <f t="shared" si="0"/>
        <v>1085</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970</v>
      </c>
      <c r="N51" s="281">
        <f t="shared" si="0"/>
        <v>970</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6214</v>
      </c>
      <c r="N52" s="281">
        <f t="shared" si="0"/>
        <v>2846.0120000000002</v>
      </c>
    </row>
    <row r="53" spans="1:14" ht="1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4175</v>
      </c>
      <c r="N53" s="281">
        <f t="shared" si="0"/>
        <v>5427.5</v>
      </c>
    </row>
    <row r="54" spans="1:14" ht="15" thickBot="1">
      <c r="B54" s="821" t="s">
        <v>1037</v>
      </c>
      <c r="C54" s="822"/>
      <c r="D54" s="822"/>
      <c r="E54" s="822"/>
      <c r="F54" s="822"/>
      <c r="G54" s="822"/>
      <c r="H54" s="822"/>
      <c r="I54" s="822"/>
      <c r="J54" s="822"/>
      <c r="K54" s="822"/>
      <c r="L54" s="822"/>
      <c r="M54" s="823"/>
      <c r="N54" s="403">
        <f>SUM(N47:N53)</f>
        <v>21423.212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25">
        <f>VLOOKUP(A59,TRANSPORTE!A5:D117,4,FALSE)</f>
        <v>1343</v>
      </c>
      <c r="M59" s="826"/>
      <c r="N59" s="296">
        <f>K59*L59</f>
        <v>1745.9</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2393.7752440359372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N42+N54+N65+N76</f>
        <v>74467.466275881015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14893.493255176203</v>
      </c>
      <c r="M83" s="856"/>
      <c r="N83" s="57"/>
    </row>
    <row r="84" spans="1:14">
      <c r="B84" s="95" t="s">
        <v>1057</v>
      </c>
      <c r="C84" s="96"/>
      <c r="D84" s="96"/>
      <c r="E84" s="96"/>
      <c r="F84" s="96"/>
      <c r="G84" s="96"/>
      <c r="H84" s="96"/>
      <c r="I84" s="93"/>
      <c r="J84" s="94"/>
      <c r="K84" s="313">
        <v>0.05</v>
      </c>
      <c r="L84" s="855">
        <f>N78*K84</f>
        <v>3723.3733137940508</v>
      </c>
      <c r="M84" s="856"/>
      <c r="N84" s="57"/>
    </row>
    <row r="85" spans="1:14" ht="15" thickBot="1">
      <c r="B85" s="97" t="s">
        <v>1058</v>
      </c>
      <c r="C85" s="98"/>
      <c r="D85" s="98"/>
      <c r="E85" s="98"/>
      <c r="F85" s="98"/>
      <c r="G85" s="98"/>
      <c r="H85" s="98"/>
      <c r="I85" s="99"/>
      <c r="J85" s="100"/>
      <c r="K85" s="314">
        <v>0.05</v>
      </c>
      <c r="L85" s="857">
        <f>N78*K85</f>
        <v>3723.3733137940508</v>
      </c>
      <c r="M85" s="858"/>
      <c r="N85" s="57"/>
    </row>
    <row r="86" spans="1:14" ht="15" thickBot="1">
      <c r="B86" s="821" t="s">
        <v>1037</v>
      </c>
      <c r="C86" s="822"/>
      <c r="D86" s="822"/>
      <c r="E86" s="822"/>
      <c r="F86" s="822"/>
      <c r="G86" s="822"/>
      <c r="H86" s="822"/>
      <c r="I86" s="822"/>
      <c r="J86" s="822"/>
      <c r="K86" s="822"/>
      <c r="L86" s="822"/>
      <c r="M86" s="823"/>
      <c r="N86" s="58">
        <f>L83+L84+L85</f>
        <v>22340.239882764305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96807.70615864532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180</v>
      </c>
      <c r="B36" s="834" t="str">
        <f>VLOOKUP(A36,EQUIPOS!A6:D154,3,FALSE)</f>
        <v>Compresor 120 HP, con martillo.</v>
      </c>
      <c r="C36" s="835"/>
      <c r="D36" s="835"/>
      <c r="E36" s="835"/>
      <c r="F36" s="835"/>
      <c r="G36" s="835"/>
      <c r="H36" s="836"/>
      <c r="I36" s="276"/>
      <c r="J36" s="277"/>
      <c r="K36" s="278">
        <f>VLOOKUP(A36,EQUIPOS!A6:D163,4,FALSE)</f>
        <v>96118.27819851182</v>
      </c>
      <c r="L36" s="279"/>
      <c r="M36" s="345">
        <v>2.5</v>
      </c>
      <c r="N36" s="281">
        <f>K36/M36</f>
        <v>38447.311279404727</v>
      </c>
    </row>
    <row r="37" spans="1:14">
      <c r="A37" s="119" t="s">
        <v>129</v>
      </c>
      <c r="B37" s="834" t="str">
        <f>VLOOKUP(A37,EQUIPOS!A7:D154,3,FALSE)</f>
        <v xml:space="preserve">Buldozer, Potencia al volante de 140 HP, motor de 2200 RPM, longitud de hoja 4,80m. </v>
      </c>
      <c r="C37" s="835"/>
      <c r="D37" s="835"/>
      <c r="E37" s="835"/>
      <c r="F37" s="835"/>
      <c r="G37" s="835"/>
      <c r="H37" s="836"/>
      <c r="I37" s="430"/>
      <c r="J37" s="431"/>
      <c r="K37" s="278">
        <f>VLOOKUP(A37,EQUIPOS!A7:D164,4,FALSE)</f>
        <v>168333</v>
      </c>
      <c r="L37" s="344"/>
      <c r="M37" s="345">
        <v>100</v>
      </c>
      <c r="N37" s="281">
        <f>K37/M37</f>
        <v>1683.33</v>
      </c>
    </row>
    <row r="38" spans="1:14">
      <c r="A38" s="119" t="s">
        <v>261</v>
      </c>
      <c r="B38" s="834" t="str">
        <f>VLOOKUP(A38,EQUIPOS!A8:D154,3,FALSE)</f>
        <v xml:space="preserve">Motobomba 3 PULGADAS (incluye operario)
</v>
      </c>
      <c r="C38" s="835"/>
      <c r="D38" s="835"/>
      <c r="E38" s="835"/>
      <c r="F38" s="835"/>
      <c r="G38" s="835"/>
      <c r="H38" s="836"/>
      <c r="I38" s="337"/>
      <c r="J38" s="339"/>
      <c r="K38" s="278">
        <f>VLOOKUP(A38,EQUIPOS!A8:D165,4,FALSE)</f>
        <v>6875</v>
      </c>
      <c r="L38" s="432"/>
      <c r="M38" s="433">
        <v>8</v>
      </c>
      <c r="N38" s="281">
        <f>K38/M38</f>
        <v>859.375</v>
      </c>
    </row>
    <row r="39" spans="1:14">
      <c r="A39" t="s">
        <v>312</v>
      </c>
      <c r="B39" s="834" t="str">
        <f>VLOOKUP(A39,EQUIPOS!A9:D154,3,FALSE)</f>
        <v>Retroexcavadora sobre oruga, potencia 138 HP, balde de 1,5 m3.</v>
      </c>
      <c r="C39" s="835"/>
      <c r="D39" s="835"/>
      <c r="E39" s="835"/>
      <c r="F39" s="835"/>
      <c r="G39" s="835"/>
      <c r="H39" s="836"/>
      <c r="I39" s="42"/>
      <c r="J39" s="43"/>
      <c r="K39" s="278">
        <f>VLOOKUP(A39,EQUIPOS!A9:D166,4,FALSE)</f>
        <v>140000</v>
      </c>
      <c r="L39" s="285"/>
      <c r="M39" s="345">
        <v>8</v>
      </c>
      <c r="N39" s="281">
        <f>K39/M39</f>
        <v>17500</v>
      </c>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N78*M41</f>
        <v>204.2688208244</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58694.285100229128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5299</v>
      </c>
      <c r="N48" s="281">
        <f>K48*M48</f>
        <v>1589.7</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2266</v>
      </c>
      <c r="N49" s="281">
        <f t="shared" ref="N49:N54" si="0">K49*M49</f>
        <v>6798</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10828</v>
      </c>
      <c r="N50" s="281">
        <f t="shared" si="0"/>
        <v>2707</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1085</v>
      </c>
      <c r="N51" s="281">
        <f t="shared" si="0"/>
        <v>1085</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970</v>
      </c>
      <c r="N52" s="281">
        <f t="shared" si="0"/>
        <v>970</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6214</v>
      </c>
      <c r="N53" s="281">
        <f>K53*M53</f>
        <v>2846.0120000000002</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4175</v>
      </c>
      <c r="N54" s="281">
        <f t="shared" si="0"/>
        <v>5427.5</v>
      </c>
    </row>
    <row r="55" spans="1:14" ht="15" thickBot="1">
      <c r="B55" s="49"/>
      <c r="C55" s="319"/>
      <c r="D55" s="319"/>
      <c r="E55" s="319"/>
      <c r="F55" s="319"/>
      <c r="G55" s="319"/>
      <c r="H55" s="319"/>
      <c r="I55" s="319"/>
      <c r="J55" s="444"/>
      <c r="K55" s="132"/>
      <c r="L55" s="334"/>
      <c r="M55" s="411"/>
      <c r="N55" s="281"/>
    </row>
    <row r="56" spans="1:14" ht="15" thickBot="1">
      <c r="B56" s="821" t="s">
        <v>1037</v>
      </c>
      <c r="C56" s="822"/>
      <c r="D56" s="822"/>
      <c r="E56" s="822"/>
      <c r="F56" s="822"/>
      <c r="G56" s="822"/>
      <c r="H56" s="822"/>
      <c r="I56" s="822"/>
      <c r="J56" s="822"/>
      <c r="K56" s="822"/>
      <c r="L56" s="822"/>
      <c r="M56" s="823"/>
      <c r="N56" s="403">
        <f>SUM(N48:N55)</f>
        <v>21423.212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825">
        <f>VLOOKUP(A61,TRANSPORTE!A5:D117,4,FALSE)</f>
        <v>1343</v>
      </c>
      <c r="M61" s="826"/>
      <c r="N61" s="296">
        <f>K61*L61</f>
        <v>1745.9</v>
      </c>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f>N61+N62+N63+N64+N65</f>
        <v>1745.9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850"/>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09"/>
      <c r="I77" s="132"/>
      <c r="J77" s="132"/>
      <c r="K77" s="132"/>
      <c r="L77" s="909"/>
      <c r="M77" s="909"/>
      <c r="N77" s="51"/>
    </row>
    <row r="78" spans="1:15" ht="15" thickBot="1">
      <c r="B78" s="827" t="s">
        <v>1037</v>
      </c>
      <c r="C78" s="828"/>
      <c r="D78" s="828"/>
      <c r="E78" s="828"/>
      <c r="F78" s="828"/>
      <c r="G78" s="828"/>
      <c r="H78" s="828"/>
      <c r="I78" s="828"/>
      <c r="J78" s="828"/>
      <c r="K78" s="828"/>
      <c r="L78" s="828"/>
      <c r="M78" s="829"/>
      <c r="N78" s="310">
        <f>SUM(N72:N77)</f>
        <v>20426.882082439999</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102290.27918266912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20458.055836533826</v>
      </c>
      <c r="M85" s="856"/>
      <c r="N85" s="57"/>
    </row>
    <row r="86" spans="1:14">
      <c r="B86" s="95" t="s">
        <v>1057</v>
      </c>
      <c r="C86" s="96"/>
      <c r="D86" s="96"/>
      <c r="E86" s="96"/>
      <c r="F86" s="96"/>
      <c r="G86" s="96"/>
      <c r="H86" s="96"/>
      <c r="I86" s="93"/>
      <c r="J86" s="94"/>
      <c r="K86" s="313">
        <v>0.05</v>
      </c>
      <c r="L86" s="855">
        <f>N80*K86</f>
        <v>5114.5139591334564</v>
      </c>
      <c r="M86" s="856"/>
      <c r="N86" s="57"/>
    </row>
    <row r="87" spans="1:14" ht="15" thickBot="1">
      <c r="B87" s="97" t="s">
        <v>1058</v>
      </c>
      <c r="C87" s="98"/>
      <c r="D87" s="98"/>
      <c r="E87" s="98"/>
      <c r="F87" s="98"/>
      <c r="G87" s="98"/>
      <c r="H87" s="98"/>
      <c r="I87" s="99"/>
      <c r="J87" s="100"/>
      <c r="K87" s="314">
        <v>0.05</v>
      </c>
      <c r="L87" s="857">
        <f>N80*K87</f>
        <v>5114.5139591334564</v>
      </c>
      <c r="M87" s="858"/>
      <c r="N87" s="57"/>
    </row>
    <row r="88" spans="1:14" ht="15" thickBot="1">
      <c r="B88" s="821" t="s">
        <v>1037</v>
      </c>
      <c r="C88" s="822"/>
      <c r="D88" s="822"/>
      <c r="E88" s="822"/>
      <c r="F88" s="822"/>
      <c r="G88" s="822"/>
      <c r="H88" s="822"/>
      <c r="I88" s="822"/>
      <c r="J88" s="822"/>
      <c r="K88" s="822"/>
      <c r="L88" s="822"/>
      <c r="M88" s="823"/>
      <c r="N88" s="58">
        <f>L85+L86+L87</f>
        <v>30687.083754800737</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132977.36293746985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2.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129</v>
      </c>
      <c r="B36" s="834" t="str">
        <f>VLOOKUP(A36,EQUIPOS!A6:D154,3,FALSE)</f>
        <v xml:space="preserve">Buldozer, Potencia al volante de 140 HP, motor de 2200 RPM, longitud de hoja 4,80m. </v>
      </c>
      <c r="C36" s="835"/>
      <c r="D36" s="835"/>
      <c r="E36" s="835"/>
      <c r="F36" s="835"/>
      <c r="G36" s="835"/>
      <c r="H36" s="836"/>
      <c r="I36" s="276"/>
      <c r="J36" s="277"/>
      <c r="K36" s="278">
        <f>VLOOKUP(A36,EQUIPOS!A6:D163,4,FALSE)</f>
        <v>168333</v>
      </c>
      <c r="L36" s="279"/>
      <c r="M36" s="345">
        <v>100</v>
      </c>
      <c r="N36" s="281">
        <f>K36/M36</f>
        <v>1683.33</v>
      </c>
    </row>
    <row r="37" spans="1:14">
      <c r="A37" s="119" t="s">
        <v>312</v>
      </c>
      <c r="B37" s="834" t="str">
        <f>VLOOKUP(A37,EQUIPOS!A7:D154,3,FALSE)</f>
        <v>Retroexcavadora sobre oruga, potencia 138 HP, balde de 1,5 m3.</v>
      </c>
      <c r="C37" s="835"/>
      <c r="D37" s="835"/>
      <c r="E37" s="835"/>
      <c r="F37" s="835"/>
      <c r="G37" s="835"/>
      <c r="H37" s="836"/>
      <c r="I37" s="430"/>
      <c r="J37" s="431"/>
      <c r="K37" s="278">
        <f>VLOOKUP(A37,EQUIPOS!A7:D164,4,FALSE)</f>
        <v>140000</v>
      </c>
      <c r="L37" s="344"/>
      <c r="M37" s="345">
        <v>35</v>
      </c>
      <c r="N37" s="281">
        <f>K37/M37</f>
        <v>4000</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7.2953150294428575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5690.6253150294424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4175</v>
      </c>
      <c r="N48" s="281">
        <f>K48*M48</f>
        <v>5427.5</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f>K54*M54</f>
        <v>0</v>
      </c>
    </row>
    <row r="55" spans="1:14" ht="15" thickBot="1">
      <c r="B55" s="821" t="s">
        <v>1037</v>
      </c>
      <c r="C55" s="822"/>
      <c r="D55" s="822"/>
      <c r="E55" s="822"/>
      <c r="F55" s="822"/>
      <c r="G55" s="822"/>
      <c r="H55" s="822"/>
      <c r="I55" s="822"/>
      <c r="J55" s="822"/>
      <c r="K55" s="822"/>
      <c r="L55" s="822"/>
      <c r="M55" s="823"/>
      <c r="N55" s="403">
        <f>SUM(N48:N54)</f>
        <v>5427.5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825">
        <f>VLOOKUP(A60,TRANSPORTE!A5:D117,4,FALSE)</f>
        <v>1343</v>
      </c>
      <c r="M60" s="826"/>
      <c r="N60" s="296">
        <f>K60*L60</f>
        <v>1745.9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1745.9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729.53150294428576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13593.556817973729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2718.7113635947462</v>
      </c>
      <c r="M84" s="856"/>
      <c r="N84" s="57"/>
    </row>
    <row r="85" spans="1:14">
      <c r="B85" s="95" t="s">
        <v>1057</v>
      </c>
      <c r="C85" s="96"/>
      <c r="D85" s="96"/>
      <c r="E85" s="96"/>
      <c r="F85" s="96"/>
      <c r="G85" s="96"/>
      <c r="H85" s="96"/>
      <c r="I85" s="93"/>
      <c r="J85" s="94"/>
      <c r="K85" s="313">
        <v>0.05</v>
      </c>
      <c r="L85" s="855">
        <f>N79*K85</f>
        <v>679.67784089868655</v>
      </c>
      <c r="M85" s="856"/>
      <c r="N85" s="57"/>
    </row>
    <row r="86" spans="1:14" ht="15" thickBot="1">
      <c r="B86" s="97" t="s">
        <v>1058</v>
      </c>
      <c r="C86" s="98"/>
      <c r="D86" s="98"/>
      <c r="E86" s="98"/>
      <c r="F86" s="98"/>
      <c r="G86" s="98"/>
      <c r="H86" s="98"/>
      <c r="I86" s="99"/>
      <c r="J86" s="100"/>
      <c r="K86" s="314">
        <v>0.05</v>
      </c>
      <c r="L86" s="857">
        <f>N79*K86</f>
        <v>679.67784089868655</v>
      </c>
      <c r="M86" s="858"/>
      <c r="N86" s="57"/>
    </row>
    <row r="87" spans="1:14" ht="15" thickBot="1">
      <c r="B87" s="821" t="s">
        <v>1037</v>
      </c>
      <c r="C87" s="822"/>
      <c r="D87" s="822"/>
      <c r="E87" s="822"/>
      <c r="F87" s="822"/>
      <c r="G87" s="822"/>
      <c r="H87" s="822"/>
      <c r="I87" s="822"/>
      <c r="J87" s="822"/>
      <c r="K87" s="822"/>
      <c r="L87" s="822"/>
      <c r="M87" s="823"/>
      <c r="N87" s="58">
        <f>L84+L85+L86</f>
        <v>4078.0670453921193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17671.62386336585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75" customHeight="1" thickBot="1">
      <c r="B29" s="77" t="s">
        <v>1027</v>
      </c>
      <c r="C29" s="830" t="s">
        <v>1028</v>
      </c>
      <c r="D29" s="831"/>
      <c r="E29" s="831"/>
      <c r="F29" s="831"/>
      <c r="G29" s="831"/>
      <c r="H29" s="831"/>
      <c r="I29" s="831"/>
      <c r="J29" s="78"/>
      <c r="K29" s="351" t="s">
        <v>2321</v>
      </c>
      <c r="L29" s="832" t="s">
        <v>1029</v>
      </c>
      <c r="M29" s="833"/>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5"/>
      <c r="C33" s="67"/>
      <c r="D33" s="67"/>
      <c r="E33" s="67"/>
      <c r="F33" s="67"/>
      <c r="G33" s="67"/>
      <c r="H33" s="67"/>
      <c r="I33" s="68"/>
      <c r="J33" s="68"/>
      <c r="K33" s="67"/>
      <c r="L33" s="67"/>
      <c r="M33" s="67"/>
      <c r="N33" s="69"/>
    </row>
    <row r="34" spans="1:14">
      <c r="B34" s="802" t="s">
        <v>1028</v>
      </c>
      <c r="C34" s="803"/>
      <c r="D34" s="803"/>
      <c r="E34" s="803"/>
      <c r="F34" s="803"/>
      <c r="G34" s="803"/>
      <c r="H34" s="804"/>
      <c r="I34" s="805" t="s">
        <v>1032</v>
      </c>
      <c r="J34" s="806"/>
      <c r="K34" s="75" t="s">
        <v>1033</v>
      </c>
      <c r="L34" s="807" t="s">
        <v>1034</v>
      </c>
      <c r="M34" s="804"/>
      <c r="N34" s="76" t="s">
        <v>1035</v>
      </c>
    </row>
    <row r="35" spans="1:14">
      <c r="A35" s="119" t="s">
        <v>263</v>
      </c>
      <c r="B35" s="834" t="str">
        <f>VLOOKUP(A35,EQUIPOS!A6:D154,3,FALSE)</f>
        <v xml:space="preserve">Motobomba 4 pulgadas
</v>
      </c>
      <c r="C35" s="835"/>
      <c r="D35" s="835"/>
      <c r="E35" s="835"/>
      <c r="F35" s="835"/>
      <c r="G35" s="835"/>
      <c r="H35" s="836"/>
      <c r="I35" s="276"/>
      <c r="J35" s="277"/>
      <c r="K35" s="278">
        <f>VLOOKUP(A35,EQUIPOS!A6:D163,4,FALSE)</f>
        <v>11250</v>
      </c>
      <c r="L35" s="279"/>
      <c r="M35" s="345">
        <v>21</v>
      </c>
      <c r="N35" s="281">
        <f>K35/M35</f>
        <v>535.71428571428567</v>
      </c>
    </row>
    <row r="36" spans="1:14">
      <c r="A36" s="119" t="s">
        <v>129</v>
      </c>
      <c r="B36" s="834" t="str">
        <f>VLOOKUP(A36,EQUIPOS!A7:D154,3,FALSE)</f>
        <v xml:space="preserve">Buldozer, Potencia al volante de 140 HP, motor de 2200 RPM, longitud de hoja 4,80m. </v>
      </c>
      <c r="C36" s="835"/>
      <c r="D36" s="835"/>
      <c r="E36" s="835"/>
      <c r="F36" s="835"/>
      <c r="G36" s="835"/>
      <c r="H36" s="836"/>
      <c r="I36" s="430"/>
      <c r="J36" s="431"/>
      <c r="K36" s="278">
        <f>VLOOKUP(A36,EQUIPOS!A7:D164,4,FALSE)</f>
        <v>168333</v>
      </c>
      <c r="L36" s="344"/>
      <c r="M36" s="345">
        <v>100</v>
      </c>
      <c r="N36" s="281">
        <f>K36/M36</f>
        <v>1683.33</v>
      </c>
    </row>
    <row r="37" spans="1:14">
      <c r="A37" s="119" t="s">
        <v>312</v>
      </c>
      <c r="B37" s="834" t="str">
        <f>VLOOKUP(A37,EQUIPOS!A8:D154,3,FALSE)</f>
        <v>Retroexcavadora sobre oruga, potencia 138 HP, balde de 1,5 m3.</v>
      </c>
      <c r="C37" s="835"/>
      <c r="D37" s="835"/>
      <c r="E37" s="835"/>
      <c r="F37" s="835"/>
      <c r="G37" s="835"/>
      <c r="H37" s="836"/>
      <c r="I37" s="337"/>
      <c r="J37" s="339"/>
      <c r="K37" s="278">
        <f>VLOOKUP(A37,EQUIPOS!A8:D165,4,FALSE)</f>
        <v>140000</v>
      </c>
      <c r="L37" s="432"/>
      <c r="M37" s="433">
        <v>21</v>
      </c>
      <c r="N37" s="281">
        <f>K37/M37</f>
        <v>6666.666666666667</v>
      </c>
    </row>
    <row r="38" spans="1:14">
      <c r="B38" s="834"/>
      <c r="C38" s="835"/>
      <c r="D38" s="835"/>
      <c r="E38" s="835"/>
      <c r="F38" s="835"/>
      <c r="G38" s="835"/>
      <c r="H38" s="836"/>
      <c r="I38" s="42"/>
      <c r="J38" s="43"/>
      <c r="K38" s="278"/>
      <c r="L38" s="285"/>
      <c r="M38" s="345"/>
      <c r="N38" s="281"/>
    </row>
    <row r="39" spans="1:14">
      <c r="B39" s="329"/>
      <c r="C39" s="330"/>
      <c r="D39" s="330"/>
      <c r="E39" s="330"/>
      <c r="F39" s="332"/>
      <c r="G39" s="332"/>
      <c r="H39" s="131"/>
      <c r="I39" s="42"/>
      <c r="J39" s="43"/>
      <c r="K39" s="278"/>
      <c r="L39" s="285"/>
      <c r="M39" s="286"/>
      <c r="N39" s="282"/>
    </row>
    <row r="40" spans="1:14">
      <c r="B40" s="841" t="s">
        <v>1036</v>
      </c>
      <c r="C40" s="842"/>
      <c r="D40" s="842"/>
      <c r="E40" s="44"/>
      <c r="F40" s="45"/>
      <c r="G40" s="45"/>
      <c r="H40" s="46"/>
      <c r="I40" s="42"/>
      <c r="J40" s="43"/>
      <c r="K40" s="288"/>
      <c r="L40" s="285"/>
      <c r="M40" s="410">
        <v>0.01</v>
      </c>
      <c r="N40" s="353">
        <f>N76*M40</f>
        <v>12.158858382404762</v>
      </c>
    </row>
    <row r="41" spans="1:14" ht="15" thickBot="1">
      <c r="B41" s="834"/>
      <c r="C41" s="835"/>
      <c r="D41" s="835"/>
      <c r="E41" s="835"/>
      <c r="F41" s="835"/>
      <c r="G41" s="835"/>
      <c r="H41" s="836"/>
      <c r="I41" s="843"/>
      <c r="J41" s="844"/>
      <c r="K41" s="47"/>
      <c r="L41" s="845"/>
      <c r="M41" s="846"/>
      <c r="N41" s="111"/>
    </row>
    <row r="42" spans="1:14" ht="15" thickBot="1">
      <c r="B42" s="821" t="s">
        <v>1037</v>
      </c>
      <c r="C42" s="822"/>
      <c r="D42" s="822"/>
      <c r="E42" s="822"/>
      <c r="F42" s="822"/>
      <c r="G42" s="822"/>
      <c r="H42" s="822"/>
      <c r="I42" s="822"/>
      <c r="J42" s="822"/>
      <c r="K42" s="822"/>
      <c r="L42" s="822"/>
      <c r="M42" s="823"/>
      <c r="N42" s="403">
        <f>SUM(N35:N41)</f>
        <v>8897.8698107633572</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2" t="s">
        <v>1028</v>
      </c>
      <c r="C46" s="813"/>
      <c r="D46" s="813"/>
      <c r="E46" s="813"/>
      <c r="F46" s="813"/>
      <c r="G46" s="813"/>
      <c r="H46" s="813"/>
      <c r="I46" s="814"/>
      <c r="J46" s="324" t="s">
        <v>1029</v>
      </c>
      <c r="K46" s="91" t="s">
        <v>1030</v>
      </c>
      <c r="L46" s="815" t="s">
        <v>1039</v>
      </c>
      <c r="M46" s="814"/>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4175</v>
      </c>
      <c r="N47" s="281">
        <f>K47*M47</f>
        <v>5427.5</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21" t="s">
        <v>1037</v>
      </c>
      <c r="C54" s="822"/>
      <c r="D54" s="822"/>
      <c r="E54" s="822"/>
      <c r="F54" s="822"/>
      <c r="G54" s="822"/>
      <c r="H54" s="822"/>
      <c r="I54" s="822"/>
      <c r="J54" s="822"/>
      <c r="K54" s="822"/>
      <c r="L54" s="822"/>
      <c r="M54" s="823"/>
      <c r="N54" s="403">
        <f>SUM(N47:N53)</f>
        <v>5427.5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25">
        <f>VLOOKUP(A59,TRANSPORTE!A5:D117,4,FALSE)</f>
        <v>1343</v>
      </c>
      <c r="M59" s="826"/>
      <c r="N59" s="296">
        <f>K59*L59</f>
        <v>1745.9</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7" t="s">
        <v>1037</v>
      </c>
      <c r="C76" s="828"/>
      <c r="D76" s="828"/>
      <c r="E76" s="828"/>
      <c r="F76" s="828"/>
      <c r="G76" s="828"/>
      <c r="H76" s="828"/>
      <c r="I76" s="828"/>
      <c r="J76" s="828"/>
      <c r="K76" s="828"/>
      <c r="L76" s="828"/>
      <c r="M76" s="829"/>
      <c r="N76" s="469">
        <f>SUM(N70:N75)</f>
        <v>1215.8858382404762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N42+N54+N65+N76</f>
        <v>17287.155649003835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3457.4311298007669</v>
      </c>
      <c r="M83" s="856"/>
      <c r="N83" s="57"/>
    </row>
    <row r="84" spans="1:14">
      <c r="B84" s="95" t="s">
        <v>1057</v>
      </c>
      <c r="C84" s="96"/>
      <c r="D84" s="96"/>
      <c r="E84" s="96"/>
      <c r="F84" s="96"/>
      <c r="G84" s="96"/>
      <c r="H84" s="96"/>
      <c r="I84" s="93"/>
      <c r="J84" s="94"/>
      <c r="K84" s="313">
        <v>0.05</v>
      </c>
      <c r="L84" s="855">
        <f>N78*K84</f>
        <v>864.35778245019173</v>
      </c>
      <c r="M84" s="856"/>
      <c r="N84" s="57"/>
    </row>
    <row r="85" spans="1:14" ht="15" thickBot="1">
      <c r="B85" s="97" t="s">
        <v>1058</v>
      </c>
      <c r="C85" s="98"/>
      <c r="D85" s="98"/>
      <c r="E85" s="98"/>
      <c r="F85" s="98"/>
      <c r="G85" s="98"/>
      <c r="H85" s="98"/>
      <c r="I85" s="99"/>
      <c r="J85" s="100"/>
      <c r="K85" s="314">
        <v>0.05</v>
      </c>
      <c r="L85" s="857">
        <f>N78*K85</f>
        <v>864.35778245019173</v>
      </c>
      <c r="M85" s="858"/>
      <c r="N85" s="57"/>
    </row>
    <row r="86" spans="1:14" ht="15" thickBot="1">
      <c r="B86" s="821" t="s">
        <v>1037</v>
      </c>
      <c r="C86" s="822"/>
      <c r="D86" s="822"/>
      <c r="E86" s="822"/>
      <c r="F86" s="822"/>
      <c r="G86" s="822"/>
      <c r="H86" s="822"/>
      <c r="I86" s="822"/>
      <c r="J86" s="822"/>
      <c r="K86" s="822"/>
      <c r="L86" s="822"/>
      <c r="M86" s="823"/>
      <c r="N86" s="58">
        <f>L83+L84+L85</f>
        <v>5186.1466947011504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22473.302343704985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10225</v>
      </c>
      <c r="L36" s="279"/>
      <c r="M36" s="345">
        <v>2.5</v>
      </c>
      <c r="N36" s="281">
        <f>K36/M36</f>
        <v>4090</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383.00403904575001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4473.0040390457498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25661</v>
      </c>
      <c r="N48" s="281">
        <f>K48*M48</f>
        <v>33359.300000000003</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58</v>
      </c>
      <c r="N49" s="281">
        <f>K49*M49</f>
        <v>1740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35099.300000000003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5">
        <f>VLOOKUP(A60,TRANSPORTE!A5:D117,4,FALSE)</f>
        <v>1343</v>
      </c>
      <c r="M60" s="826"/>
      <c r="N60" s="296">
        <f>K60*L60</f>
        <v>1745.9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1745.9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48978.284819960754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9795.6569639921508</v>
      </c>
      <c r="M84" s="856"/>
      <c r="N84" s="57"/>
    </row>
    <row r="85" spans="1:14">
      <c r="B85" s="95" t="s">
        <v>1057</v>
      </c>
      <c r="C85" s="96"/>
      <c r="D85" s="96"/>
      <c r="E85" s="96"/>
      <c r="F85" s="96"/>
      <c r="G85" s="96"/>
      <c r="H85" s="96"/>
      <c r="I85" s="93"/>
      <c r="J85" s="94"/>
      <c r="K85" s="313">
        <v>0.05</v>
      </c>
      <c r="L85" s="855">
        <f>N79*K85</f>
        <v>2448.9142409980377</v>
      </c>
      <c r="M85" s="856"/>
      <c r="N85" s="57"/>
    </row>
    <row r="86" spans="1:14" ht="15" thickBot="1">
      <c r="B86" s="97" t="s">
        <v>1058</v>
      </c>
      <c r="C86" s="98"/>
      <c r="D86" s="98"/>
      <c r="E86" s="98"/>
      <c r="F86" s="98"/>
      <c r="G86" s="98"/>
      <c r="H86" s="98"/>
      <c r="I86" s="99"/>
      <c r="J86" s="100"/>
      <c r="K86" s="314">
        <v>0.05</v>
      </c>
      <c r="L86" s="857">
        <f>N79*K86</f>
        <v>2448.9142409980377</v>
      </c>
      <c r="M86" s="858"/>
      <c r="N86" s="57"/>
    </row>
    <row r="87" spans="1:14" ht="15" thickBot="1">
      <c r="B87" s="821" t="s">
        <v>1037</v>
      </c>
      <c r="C87" s="822"/>
      <c r="D87" s="822"/>
      <c r="E87" s="822"/>
      <c r="F87" s="822"/>
      <c r="G87" s="822"/>
      <c r="H87" s="822"/>
      <c r="I87" s="822"/>
      <c r="J87" s="822"/>
      <c r="K87" s="822"/>
      <c r="L87" s="822"/>
      <c r="M87" s="823"/>
      <c r="N87" s="58">
        <f>L84+L85+L86</f>
        <v>14693.485445988226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63671.770265948981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10225</v>
      </c>
      <c r="L36" s="279"/>
      <c r="M36" s="345">
        <v>2.5</v>
      </c>
      <c r="N36" s="281">
        <f>K36/M36</f>
        <v>4090</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383.00403904575001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4473.0040390457498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20825</v>
      </c>
      <c r="N48" s="281">
        <f>K48*M48</f>
        <v>27072.5</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58</v>
      </c>
      <c r="N49" s="281">
        <f>K49*M49</f>
        <v>1740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28812.5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5">
        <f>VLOOKUP(A60,TRANSPORTE!A5:D117,4,FALSE)</f>
        <v>1343</v>
      </c>
      <c r="M60" s="826"/>
      <c r="N60" s="296">
        <f>K60*L60</f>
        <v>1745.9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51"/>
    </row>
    <row r="66" spans="1:15" ht="15" thickBot="1">
      <c r="B66" s="827" t="s">
        <v>1037</v>
      </c>
      <c r="C66" s="828"/>
      <c r="D66" s="828"/>
      <c r="E66" s="828"/>
      <c r="F66" s="828"/>
      <c r="G66" s="828"/>
      <c r="H66" s="828"/>
      <c r="I66" s="828"/>
      <c r="J66" s="828"/>
      <c r="K66" s="828"/>
      <c r="L66" s="828"/>
      <c r="M66" s="829"/>
      <c r="N66" s="110">
        <f>N60+N61+N62+N63+N64</f>
        <v>1745.9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42691.484819960751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8538.2969639921503</v>
      </c>
      <c r="M84" s="856"/>
      <c r="N84" s="57"/>
    </row>
    <row r="85" spans="1:14">
      <c r="B85" s="95" t="s">
        <v>1057</v>
      </c>
      <c r="C85" s="96"/>
      <c r="D85" s="96"/>
      <c r="E85" s="96"/>
      <c r="F85" s="96"/>
      <c r="G85" s="96"/>
      <c r="H85" s="96"/>
      <c r="I85" s="93"/>
      <c r="J85" s="94"/>
      <c r="K85" s="313">
        <v>0.05</v>
      </c>
      <c r="L85" s="855">
        <f>N79*K85</f>
        <v>2134.5742409980376</v>
      </c>
      <c r="M85" s="856"/>
      <c r="N85" s="57"/>
    </row>
    <row r="86" spans="1:14" ht="15" thickBot="1">
      <c r="B86" s="97" t="s">
        <v>1058</v>
      </c>
      <c r="C86" s="98"/>
      <c r="D86" s="98"/>
      <c r="E86" s="98"/>
      <c r="F86" s="98"/>
      <c r="G86" s="98"/>
      <c r="H86" s="98"/>
      <c r="I86" s="99"/>
      <c r="J86" s="100"/>
      <c r="K86" s="314">
        <v>0.05</v>
      </c>
      <c r="L86" s="857">
        <f>N79*K86</f>
        <v>2134.5742409980376</v>
      </c>
      <c r="M86" s="858"/>
      <c r="N86" s="57"/>
    </row>
    <row r="87" spans="1:14" ht="15" thickBot="1">
      <c r="B87" s="821" t="s">
        <v>1037</v>
      </c>
      <c r="C87" s="822"/>
      <c r="D87" s="822"/>
      <c r="E87" s="822"/>
      <c r="F87" s="822"/>
      <c r="G87" s="822"/>
      <c r="H87" s="822"/>
      <c r="I87" s="822"/>
      <c r="J87" s="822"/>
      <c r="K87" s="822"/>
      <c r="L87" s="822"/>
      <c r="M87" s="823"/>
      <c r="N87" s="58">
        <f>L84+L85+L86</f>
        <v>12807.445445988225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55498.930265948977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10225</v>
      </c>
      <c r="L36" s="279"/>
      <c r="M36" s="345">
        <v>2.5</v>
      </c>
      <c r="N36" s="281">
        <f>K36/M36</f>
        <v>4090</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383.00403904575001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4473.0040390457498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16660</v>
      </c>
      <c r="N48" s="281">
        <f>K48*M48</f>
        <v>21658</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58</v>
      </c>
      <c r="N49" s="281">
        <f>K49*M49</f>
        <v>1740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23398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5">
        <f>VLOOKUP(A60,TRANSPORTE!A5:D117,4,FALSE)</f>
        <v>1343</v>
      </c>
      <c r="M60" s="826"/>
      <c r="N60" s="296">
        <f>K60*L60</f>
        <v>1745.9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1745.9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37276.984819960751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7455.3969639921506</v>
      </c>
      <c r="M84" s="856"/>
      <c r="N84" s="57"/>
    </row>
    <row r="85" spans="1:14">
      <c r="B85" s="95" t="s">
        <v>1057</v>
      </c>
      <c r="C85" s="96"/>
      <c r="D85" s="96"/>
      <c r="E85" s="96"/>
      <c r="F85" s="96"/>
      <c r="G85" s="96"/>
      <c r="H85" s="96"/>
      <c r="I85" s="93"/>
      <c r="J85" s="94"/>
      <c r="K85" s="313">
        <v>0.05</v>
      </c>
      <c r="L85" s="855">
        <f>N79*K85</f>
        <v>1863.8492409980377</v>
      </c>
      <c r="M85" s="856"/>
      <c r="N85" s="57"/>
    </row>
    <row r="86" spans="1:14" ht="15" thickBot="1">
      <c r="B86" s="97" t="s">
        <v>1058</v>
      </c>
      <c r="C86" s="98"/>
      <c r="D86" s="98"/>
      <c r="E86" s="98"/>
      <c r="F86" s="98"/>
      <c r="G86" s="98"/>
      <c r="H86" s="98"/>
      <c r="I86" s="99"/>
      <c r="J86" s="100"/>
      <c r="K86" s="314">
        <v>0.05</v>
      </c>
      <c r="L86" s="857">
        <f>N79*K86</f>
        <v>1863.8492409980377</v>
      </c>
      <c r="M86" s="858"/>
      <c r="N86" s="57"/>
    </row>
    <row r="87" spans="1:14" ht="15" thickBot="1">
      <c r="B87" s="821" t="s">
        <v>1037</v>
      </c>
      <c r="C87" s="822"/>
      <c r="D87" s="822"/>
      <c r="E87" s="822"/>
      <c r="F87" s="822"/>
      <c r="G87" s="822"/>
      <c r="H87" s="822"/>
      <c r="I87" s="822"/>
      <c r="J87" s="822"/>
      <c r="K87" s="822"/>
      <c r="L87" s="822"/>
      <c r="M87" s="823"/>
      <c r="N87" s="58">
        <f>L84+L85+L86</f>
        <v>11183.095445988225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48460.080265948978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10225</v>
      </c>
      <c r="L36" s="279"/>
      <c r="M36" s="345">
        <v>2.5</v>
      </c>
      <c r="N36" s="281">
        <f>K36/M36</f>
        <v>4090</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383.00403904575001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4473.0040390457498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42461</v>
      </c>
      <c r="N48" s="281">
        <f>K48*M48</f>
        <v>55199.3</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58</v>
      </c>
      <c r="N49" s="281">
        <f>K49*M49</f>
        <v>1740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56939.3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5">
        <f>VLOOKUP(A60,TRANSPORTE!A5:D117,4,FALSE)</f>
        <v>1343</v>
      </c>
      <c r="M60" s="826"/>
      <c r="N60" s="296">
        <f>K60*L60</f>
        <v>1745.9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1745.9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70818.284819960754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14163.656963992151</v>
      </c>
      <c r="M84" s="856"/>
      <c r="N84" s="57"/>
    </row>
    <row r="85" spans="1:14">
      <c r="B85" s="95" t="s">
        <v>1057</v>
      </c>
      <c r="C85" s="96"/>
      <c r="D85" s="96"/>
      <c r="E85" s="96"/>
      <c r="F85" s="96"/>
      <c r="G85" s="96"/>
      <c r="H85" s="96"/>
      <c r="I85" s="93"/>
      <c r="J85" s="94"/>
      <c r="K85" s="313">
        <v>0.05</v>
      </c>
      <c r="L85" s="855">
        <f>N79*K85</f>
        <v>3540.9142409980377</v>
      </c>
      <c r="M85" s="856"/>
      <c r="N85" s="57"/>
    </row>
    <row r="86" spans="1:14" ht="15" thickBot="1">
      <c r="B86" s="97" t="s">
        <v>1058</v>
      </c>
      <c r="C86" s="98"/>
      <c r="D86" s="98"/>
      <c r="E86" s="98"/>
      <c r="F86" s="98"/>
      <c r="G86" s="98"/>
      <c r="H86" s="98"/>
      <c r="I86" s="99"/>
      <c r="J86" s="100"/>
      <c r="K86" s="314">
        <v>0.05</v>
      </c>
      <c r="L86" s="857">
        <f>N79*K86</f>
        <v>3540.9142409980377</v>
      </c>
      <c r="M86" s="858"/>
      <c r="N86" s="57"/>
    </row>
    <row r="87" spans="1:14" ht="15" thickBot="1">
      <c r="B87" s="821" t="s">
        <v>1037</v>
      </c>
      <c r="C87" s="822"/>
      <c r="D87" s="822"/>
      <c r="E87" s="822"/>
      <c r="F87" s="822"/>
      <c r="G87" s="822"/>
      <c r="H87" s="822"/>
      <c r="I87" s="822"/>
      <c r="J87" s="822"/>
      <c r="K87" s="822"/>
      <c r="L87" s="822"/>
      <c r="M87" s="823"/>
      <c r="N87" s="58">
        <f>L84+L85+L86</f>
        <v>21245.485445988226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92063.770265948988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119"/>
      <c r="B36" s="834"/>
      <c r="C36" s="835"/>
      <c r="D36" s="835"/>
      <c r="E36" s="835"/>
      <c r="F36" s="835"/>
      <c r="G36" s="835"/>
      <c r="H36" s="836"/>
      <c r="I36" s="276"/>
      <c r="J36" s="277"/>
      <c r="K36" s="278"/>
      <c r="L36" s="279"/>
      <c r="M36" s="345"/>
      <c r="N36" s="281"/>
      <c r="P36" s="112"/>
    </row>
    <row r="37" spans="1:16">
      <c r="A37" s="119"/>
      <c r="B37" s="834"/>
      <c r="C37" s="835"/>
      <c r="D37" s="835"/>
      <c r="E37" s="835"/>
      <c r="F37" s="835"/>
      <c r="G37" s="835"/>
      <c r="H37" s="836"/>
      <c r="I37" s="430"/>
      <c r="J37" s="431"/>
      <c r="K37" s="278"/>
      <c r="L37" s="344"/>
      <c r="M37" s="345"/>
      <c r="N37" s="281"/>
      <c r="P37" s="109"/>
    </row>
    <row r="38" spans="1:16">
      <c r="A38" s="119"/>
      <c r="B38" s="834"/>
      <c r="C38" s="835"/>
      <c r="D38" s="835"/>
      <c r="E38" s="835"/>
      <c r="F38" s="835"/>
      <c r="G38" s="835"/>
      <c r="H38" s="836"/>
      <c r="I38" s="337"/>
      <c r="J38" s="339"/>
      <c r="K38" s="278"/>
      <c r="L38" s="432"/>
      <c r="M38" s="433"/>
      <c r="N38" s="281"/>
      <c r="P38" s="112"/>
    </row>
    <row r="39" spans="1:16">
      <c r="B39" s="834"/>
      <c r="C39" s="835"/>
      <c r="D39" s="835"/>
      <c r="E39" s="835"/>
      <c r="F39" s="835"/>
      <c r="G39" s="835"/>
      <c r="H39" s="836"/>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41" t="s">
        <v>1036</v>
      </c>
      <c r="C41" s="842"/>
      <c r="D41" s="842"/>
      <c r="E41" s="44"/>
      <c r="F41" s="45"/>
      <c r="G41" s="45"/>
      <c r="H41" s="46"/>
      <c r="I41" s="42"/>
      <c r="J41" s="43"/>
      <c r="K41" s="288"/>
      <c r="L41" s="285"/>
      <c r="M41" s="410">
        <v>0.05</v>
      </c>
      <c r="N41" s="353">
        <f>N77*M41</f>
        <v>383.00403904575001</v>
      </c>
      <c r="P41" s="112"/>
    </row>
    <row r="42" spans="1:16" ht="15" thickBot="1">
      <c r="B42" s="834"/>
      <c r="C42" s="835"/>
      <c r="D42" s="835"/>
      <c r="E42" s="835"/>
      <c r="F42" s="835"/>
      <c r="G42" s="835"/>
      <c r="H42" s="836"/>
      <c r="I42" s="843"/>
      <c r="J42" s="844"/>
      <c r="K42" s="47"/>
      <c r="L42" s="845"/>
      <c r="M42" s="846"/>
      <c r="N42" s="111"/>
    </row>
    <row r="43" spans="1:16" ht="15" thickBot="1">
      <c r="B43" s="821" t="s">
        <v>1037</v>
      </c>
      <c r="C43" s="822"/>
      <c r="D43" s="822"/>
      <c r="E43" s="822"/>
      <c r="F43" s="822"/>
      <c r="G43" s="822"/>
      <c r="H43" s="822"/>
      <c r="I43" s="822"/>
      <c r="J43" s="822"/>
      <c r="K43" s="822"/>
      <c r="L43" s="822"/>
      <c r="M43" s="823"/>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2" t="s">
        <v>1028</v>
      </c>
      <c r="C47" s="813"/>
      <c r="D47" s="813"/>
      <c r="E47" s="813"/>
      <c r="F47" s="813"/>
      <c r="G47" s="813"/>
      <c r="H47" s="813"/>
      <c r="I47" s="814"/>
      <c r="J47" s="324" t="s">
        <v>1029</v>
      </c>
      <c r="K47" s="91" t="s">
        <v>1030</v>
      </c>
      <c r="L47" s="815" t="s">
        <v>1039</v>
      </c>
      <c r="M47" s="814"/>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37788</v>
      </c>
      <c r="N48" s="281">
        <f>K48*M48</f>
        <v>49124.4</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49124.4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5">
        <f>VLOOKUP(A60,TRANSPORTE!A5:D117,4,FALSE)</f>
        <v>1343</v>
      </c>
      <c r="M60" s="826"/>
      <c r="N60" s="296">
        <f>K60*L60</f>
        <v>1745.9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1745.9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58913.384819960753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11782.676963992151</v>
      </c>
      <c r="M84" s="856"/>
      <c r="N84" s="57"/>
    </row>
    <row r="85" spans="1:14">
      <c r="B85" s="95" t="s">
        <v>1057</v>
      </c>
      <c r="C85" s="96"/>
      <c r="D85" s="96"/>
      <c r="E85" s="96"/>
      <c r="F85" s="96"/>
      <c r="G85" s="96"/>
      <c r="H85" s="96"/>
      <c r="I85" s="93"/>
      <c r="J85" s="94"/>
      <c r="K85" s="313">
        <v>0.05</v>
      </c>
      <c r="L85" s="855">
        <f>N79*K85</f>
        <v>2945.6692409980378</v>
      </c>
      <c r="M85" s="856"/>
      <c r="N85" s="57"/>
    </row>
    <row r="86" spans="1:14" ht="15" thickBot="1">
      <c r="B86" s="97" t="s">
        <v>1058</v>
      </c>
      <c r="C86" s="98"/>
      <c r="D86" s="98"/>
      <c r="E86" s="98"/>
      <c r="F86" s="98"/>
      <c r="G86" s="98"/>
      <c r="H86" s="98"/>
      <c r="I86" s="99"/>
      <c r="J86" s="100"/>
      <c r="K86" s="314">
        <v>0.05</v>
      </c>
      <c r="L86" s="857">
        <f>N79*K86</f>
        <v>2945.6692409980378</v>
      </c>
      <c r="M86" s="858"/>
      <c r="N86" s="57"/>
    </row>
    <row r="87" spans="1:14" ht="15" thickBot="1">
      <c r="B87" s="821" t="s">
        <v>1037</v>
      </c>
      <c r="C87" s="822"/>
      <c r="D87" s="822"/>
      <c r="E87" s="822"/>
      <c r="F87" s="822"/>
      <c r="G87" s="822"/>
      <c r="H87" s="822"/>
      <c r="I87" s="822"/>
      <c r="J87" s="822"/>
      <c r="K87" s="822"/>
      <c r="L87" s="822"/>
      <c r="M87" s="823"/>
      <c r="N87" s="58">
        <f>L84+L85+L86</f>
        <v>17674.015445988229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76587.400265948978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119"/>
      <c r="B36" s="834"/>
      <c r="C36" s="835"/>
      <c r="D36" s="835"/>
      <c r="E36" s="835"/>
      <c r="F36" s="835"/>
      <c r="G36" s="835"/>
      <c r="H36" s="836"/>
      <c r="I36" s="276"/>
      <c r="J36" s="277"/>
      <c r="K36" s="278"/>
      <c r="L36" s="279"/>
      <c r="M36" s="345"/>
      <c r="N36" s="281"/>
      <c r="P36" s="112"/>
    </row>
    <row r="37" spans="1:16">
      <c r="A37" s="119"/>
      <c r="B37" s="834"/>
      <c r="C37" s="835"/>
      <c r="D37" s="835"/>
      <c r="E37" s="835"/>
      <c r="F37" s="835"/>
      <c r="G37" s="835"/>
      <c r="H37" s="836"/>
      <c r="I37" s="430"/>
      <c r="J37" s="431"/>
      <c r="K37" s="278"/>
      <c r="L37" s="344"/>
      <c r="M37" s="345"/>
      <c r="N37" s="281"/>
      <c r="P37" s="109"/>
    </row>
    <row r="38" spans="1:16">
      <c r="A38" s="119"/>
      <c r="B38" s="834"/>
      <c r="C38" s="835"/>
      <c r="D38" s="835"/>
      <c r="E38" s="835"/>
      <c r="F38" s="835"/>
      <c r="G38" s="835"/>
      <c r="H38" s="836"/>
      <c r="I38" s="337"/>
      <c r="J38" s="339"/>
      <c r="K38" s="278"/>
      <c r="L38" s="432"/>
      <c r="M38" s="433"/>
      <c r="N38" s="281"/>
      <c r="P38" s="112"/>
    </row>
    <row r="39" spans="1:16">
      <c r="B39" s="834"/>
      <c r="C39" s="835"/>
      <c r="D39" s="835"/>
      <c r="E39" s="835"/>
      <c r="F39" s="835"/>
      <c r="G39" s="835"/>
      <c r="H39" s="836"/>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41" t="s">
        <v>1036</v>
      </c>
      <c r="C41" s="842"/>
      <c r="D41" s="842"/>
      <c r="E41" s="44"/>
      <c r="F41" s="45"/>
      <c r="G41" s="45"/>
      <c r="H41" s="46"/>
      <c r="I41" s="42"/>
      <c r="J41" s="43"/>
      <c r="K41" s="288"/>
      <c r="L41" s="285"/>
      <c r="M41" s="410">
        <v>0.05</v>
      </c>
      <c r="N41" s="353">
        <f>N77*M41</f>
        <v>383.00403904575001</v>
      </c>
      <c r="P41" s="112"/>
    </row>
    <row r="42" spans="1:16" ht="15" thickBot="1">
      <c r="B42" s="834"/>
      <c r="C42" s="835"/>
      <c r="D42" s="835"/>
      <c r="E42" s="835"/>
      <c r="F42" s="835"/>
      <c r="G42" s="835"/>
      <c r="H42" s="836"/>
      <c r="I42" s="843"/>
      <c r="J42" s="844"/>
      <c r="K42" s="47"/>
      <c r="L42" s="845"/>
      <c r="M42" s="846"/>
      <c r="N42" s="111"/>
    </row>
    <row r="43" spans="1:16" ht="15" thickBot="1">
      <c r="B43" s="821" t="s">
        <v>1037</v>
      </c>
      <c r="C43" s="822"/>
      <c r="D43" s="822"/>
      <c r="E43" s="822"/>
      <c r="F43" s="822"/>
      <c r="G43" s="822"/>
      <c r="H43" s="822"/>
      <c r="I43" s="822"/>
      <c r="J43" s="822"/>
      <c r="K43" s="822"/>
      <c r="L43" s="822"/>
      <c r="M43" s="823"/>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2" t="s">
        <v>1028</v>
      </c>
      <c r="C47" s="813"/>
      <c r="D47" s="813"/>
      <c r="E47" s="813"/>
      <c r="F47" s="813"/>
      <c r="G47" s="813"/>
      <c r="H47" s="813"/>
      <c r="I47" s="814"/>
      <c r="J47" s="324" t="s">
        <v>1029</v>
      </c>
      <c r="K47" s="91" t="s">
        <v>1030</v>
      </c>
      <c r="L47" s="815" t="s">
        <v>1039</v>
      </c>
      <c r="M47" s="814"/>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22610</v>
      </c>
      <c r="N48" s="281">
        <f>K48*M48</f>
        <v>29393</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29393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5">
        <f>VLOOKUP(A60,TRANSPORTE!A5:D117,4,FALSE)</f>
        <v>1343</v>
      </c>
      <c r="M60" s="826"/>
      <c r="N60" s="296">
        <f>K60*L60</f>
        <v>1745.9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1745.9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39181.984819960751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7836.3969639921506</v>
      </c>
      <c r="M84" s="856"/>
      <c r="N84" s="57"/>
    </row>
    <row r="85" spans="1:14">
      <c r="B85" s="95" t="s">
        <v>1057</v>
      </c>
      <c r="C85" s="96"/>
      <c r="D85" s="96"/>
      <c r="E85" s="96"/>
      <c r="F85" s="96"/>
      <c r="G85" s="96"/>
      <c r="H85" s="96"/>
      <c r="I85" s="93"/>
      <c r="J85" s="94"/>
      <c r="K85" s="313">
        <v>0.05</v>
      </c>
      <c r="L85" s="855">
        <f>N79*K85</f>
        <v>1959.0992409980377</v>
      </c>
      <c r="M85" s="856"/>
      <c r="N85" s="57"/>
    </row>
    <row r="86" spans="1:14" ht="15" thickBot="1">
      <c r="B86" s="97" t="s">
        <v>1058</v>
      </c>
      <c r="C86" s="98"/>
      <c r="D86" s="98"/>
      <c r="E86" s="98"/>
      <c r="F86" s="98"/>
      <c r="G86" s="98"/>
      <c r="H86" s="98"/>
      <c r="I86" s="99"/>
      <c r="J86" s="100"/>
      <c r="K86" s="314">
        <v>0.05</v>
      </c>
      <c r="L86" s="857">
        <f>N79*K86</f>
        <v>1959.0992409980377</v>
      </c>
      <c r="M86" s="858"/>
      <c r="N86" s="57"/>
    </row>
    <row r="87" spans="1:14" ht="15" thickBot="1">
      <c r="B87" s="821" t="s">
        <v>1037</v>
      </c>
      <c r="C87" s="822"/>
      <c r="D87" s="822"/>
      <c r="E87" s="822"/>
      <c r="F87" s="822"/>
      <c r="G87" s="822"/>
      <c r="H87" s="822"/>
      <c r="I87" s="822"/>
      <c r="J87" s="822"/>
      <c r="K87" s="822"/>
      <c r="L87" s="822"/>
      <c r="M87" s="823"/>
      <c r="N87" s="58">
        <f>L84+L85+L86</f>
        <v>11754.595445988225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50936.580265948978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119"/>
      <c r="B36" s="834"/>
      <c r="C36" s="835"/>
      <c r="D36" s="835"/>
      <c r="E36" s="835"/>
      <c r="F36" s="835"/>
      <c r="G36" s="835"/>
      <c r="H36" s="836"/>
      <c r="I36" s="276"/>
      <c r="J36" s="277"/>
      <c r="K36" s="278"/>
      <c r="L36" s="279"/>
      <c r="M36" s="345"/>
      <c r="N36" s="281"/>
      <c r="P36" s="112"/>
    </row>
    <row r="37" spans="1:16">
      <c r="A37" s="119"/>
      <c r="B37" s="834"/>
      <c r="C37" s="835"/>
      <c r="D37" s="835"/>
      <c r="E37" s="835"/>
      <c r="F37" s="835"/>
      <c r="G37" s="835"/>
      <c r="H37" s="836"/>
      <c r="I37" s="430"/>
      <c r="J37" s="431"/>
      <c r="K37" s="278"/>
      <c r="L37" s="344"/>
      <c r="M37" s="345"/>
      <c r="N37" s="281"/>
      <c r="P37" s="109"/>
    </row>
    <row r="38" spans="1:16">
      <c r="A38" s="119"/>
      <c r="B38" s="834"/>
      <c r="C38" s="835"/>
      <c r="D38" s="835"/>
      <c r="E38" s="835"/>
      <c r="F38" s="835"/>
      <c r="G38" s="835"/>
      <c r="H38" s="836"/>
      <c r="I38" s="337"/>
      <c r="J38" s="339"/>
      <c r="K38" s="278"/>
      <c r="L38" s="432"/>
      <c r="M38" s="433"/>
      <c r="N38" s="281"/>
      <c r="P38" s="112"/>
    </row>
    <row r="39" spans="1:16">
      <c r="B39" s="834"/>
      <c r="C39" s="835"/>
      <c r="D39" s="835"/>
      <c r="E39" s="835"/>
      <c r="F39" s="835"/>
      <c r="G39" s="835"/>
      <c r="H39" s="836"/>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41" t="s">
        <v>1036</v>
      </c>
      <c r="C41" s="842"/>
      <c r="D41" s="842"/>
      <c r="E41" s="44"/>
      <c r="F41" s="45"/>
      <c r="G41" s="45"/>
      <c r="H41" s="46"/>
      <c r="I41" s="42"/>
      <c r="J41" s="43"/>
      <c r="K41" s="288"/>
      <c r="L41" s="285"/>
      <c r="M41" s="410">
        <v>0.05</v>
      </c>
      <c r="N41" s="353">
        <f>N77*M41</f>
        <v>255.33602603049999</v>
      </c>
      <c r="P41" s="112"/>
    </row>
    <row r="42" spans="1:16" ht="15" thickBot="1">
      <c r="B42" s="834"/>
      <c r="C42" s="835"/>
      <c r="D42" s="835"/>
      <c r="E42" s="835"/>
      <c r="F42" s="835"/>
      <c r="G42" s="835"/>
      <c r="H42" s="836"/>
      <c r="I42" s="843"/>
      <c r="J42" s="844"/>
      <c r="K42" s="47"/>
      <c r="L42" s="845"/>
      <c r="M42" s="846"/>
      <c r="N42" s="111"/>
    </row>
    <row r="43" spans="1:16" ht="15" thickBot="1">
      <c r="B43" s="821" t="s">
        <v>1037</v>
      </c>
      <c r="C43" s="822"/>
      <c r="D43" s="822"/>
      <c r="E43" s="822"/>
      <c r="F43" s="822"/>
      <c r="G43" s="822"/>
      <c r="H43" s="822"/>
      <c r="I43" s="822"/>
      <c r="J43" s="822"/>
      <c r="K43" s="822"/>
      <c r="L43" s="822"/>
      <c r="M43" s="823"/>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2" t="s">
        <v>1028</v>
      </c>
      <c r="C47" s="813"/>
      <c r="D47" s="813"/>
      <c r="E47" s="813"/>
      <c r="F47" s="813"/>
      <c r="G47" s="813"/>
      <c r="H47" s="813"/>
      <c r="I47" s="814"/>
      <c r="J47" s="324" t="s">
        <v>1029</v>
      </c>
      <c r="K47" s="91" t="s">
        <v>1030</v>
      </c>
      <c r="L47" s="815" t="s">
        <v>1039</v>
      </c>
      <c r="M47" s="814"/>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0</v>
      </c>
      <c r="N48" s="281">
        <f>K48*M48</f>
        <v>0</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5">
        <f>VLOOKUP(A60,TRANSPORTE!A5:D117,4,FALSE)</f>
        <v>1343</v>
      </c>
      <c r="M60" s="826"/>
      <c r="N60" s="296">
        <f>K60*L60</f>
        <v>1745.9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1745.9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5106.7205206099998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7107.9565466405002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1421.5913093281001</v>
      </c>
      <c r="M84" s="856"/>
      <c r="N84" s="57"/>
    </row>
    <row r="85" spans="1:14">
      <c r="B85" s="95" t="s">
        <v>1057</v>
      </c>
      <c r="C85" s="96"/>
      <c r="D85" s="96"/>
      <c r="E85" s="96"/>
      <c r="F85" s="96"/>
      <c r="G85" s="96"/>
      <c r="H85" s="96"/>
      <c r="I85" s="93"/>
      <c r="J85" s="94"/>
      <c r="K85" s="313">
        <v>0.05</v>
      </c>
      <c r="L85" s="855">
        <f>N79*K85</f>
        <v>355.39782733202503</v>
      </c>
      <c r="M85" s="856"/>
      <c r="N85" s="57"/>
    </row>
    <row r="86" spans="1:14" ht="15" thickBot="1">
      <c r="B86" s="97" t="s">
        <v>1058</v>
      </c>
      <c r="C86" s="98"/>
      <c r="D86" s="98"/>
      <c r="E86" s="98"/>
      <c r="F86" s="98"/>
      <c r="G86" s="98"/>
      <c r="H86" s="98"/>
      <c r="I86" s="99"/>
      <c r="J86" s="100"/>
      <c r="K86" s="314">
        <v>0.05</v>
      </c>
      <c r="L86" s="857">
        <f>N79*K86</f>
        <v>355.39782733202503</v>
      </c>
      <c r="M86" s="858"/>
      <c r="N86" s="57"/>
    </row>
    <row r="87" spans="1:14" ht="15" thickBot="1">
      <c r="B87" s="821" t="s">
        <v>1037</v>
      </c>
      <c r="C87" s="822"/>
      <c r="D87" s="822"/>
      <c r="E87" s="822"/>
      <c r="F87" s="822"/>
      <c r="G87" s="822"/>
      <c r="H87" s="822"/>
      <c r="I87" s="822"/>
      <c r="J87" s="822"/>
      <c r="K87" s="822"/>
      <c r="L87" s="822"/>
      <c r="M87" s="823"/>
      <c r="N87" s="58">
        <f>L84+L85+L86</f>
        <v>2132.38696399215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9240.3435106326506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228</v>
      </c>
      <c r="B36" s="834" t="str">
        <f>VLOOKUP(A36,EQUIPOS!A6:D154,3,FALSE)</f>
        <v xml:space="preserve">Formaleta metálica (concreto hidráulico)
</v>
      </c>
      <c r="C36" s="835"/>
      <c r="D36" s="835"/>
      <c r="E36" s="835"/>
      <c r="F36" s="835"/>
      <c r="G36" s="835"/>
      <c r="H36" s="836"/>
      <c r="I36" s="276"/>
      <c r="J36" s="277"/>
      <c r="K36" s="278">
        <f>VLOOKUP(A36,EQUIPOS!A6:D163,4,FALSE)</f>
        <v>3816.7643781318111</v>
      </c>
      <c r="L36" s="279"/>
      <c r="M36" s="280">
        <v>2</v>
      </c>
      <c r="N36" s="281">
        <f>K36/M36</f>
        <v>1908.3821890659055</v>
      </c>
    </row>
    <row r="37" spans="1:14">
      <c r="A37" s="119" t="s">
        <v>282</v>
      </c>
      <c r="B37" s="834" t="str">
        <f>VLOOKUP(A37,EQUIPOS!A7:D154,3,FALSE)</f>
        <v>Piloteadora potencia 250KW, RPM 1800, fuerza elevadora 200KN</v>
      </c>
      <c r="C37" s="835"/>
      <c r="D37" s="835"/>
      <c r="E37" s="835"/>
      <c r="F37" s="835"/>
      <c r="G37" s="835"/>
      <c r="H37" s="836"/>
      <c r="I37" s="430"/>
      <c r="J37" s="431"/>
      <c r="K37" s="278">
        <f>VLOOKUP(A37,EQUIPOS!A7:D164,4,FALSE)</f>
        <v>652689.3736231589</v>
      </c>
      <c r="L37" s="344"/>
      <c r="M37" s="345">
        <v>4</v>
      </c>
      <c r="N37" s="281">
        <f>K37/M37</f>
        <v>163172.34340578972</v>
      </c>
    </row>
    <row r="38" spans="1:14">
      <c r="A38" s="119" t="s">
        <v>363</v>
      </c>
      <c r="B38" s="834" t="str">
        <f>VLOOKUP(A38,EQUIPOS!A8:D154,3,FALSE)</f>
        <v>Vibrador de concreto, Motor de 3 hp a 18.000 rpm Mangueras de 4 mt</v>
      </c>
      <c r="C38" s="835"/>
      <c r="D38" s="835"/>
      <c r="E38" s="835"/>
      <c r="F38" s="835"/>
      <c r="G38" s="835"/>
      <c r="H38" s="836"/>
      <c r="I38" s="337"/>
      <c r="J38" s="339"/>
      <c r="K38" s="278">
        <f>VLOOKUP(A38,EQUIPOS!A8:D165,4,FALSE)</f>
        <v>4705</v>
      </c>
      <c r="L38" s="432"/>
      <c r="M38" s="433">
        <v>2</v>
      </c>
      <c r="N38" s="281">
        <f>K38/M38</f>
        <v>2352.5</v>
      </c>
    </row>
    <row r="39" spans="1:14">
      <c r="B39" s="834"/>
      <c r="C39" s="835"/>
      <c r="D39" s="835"/>
      <c r="E39" s="840"/>
      <c r="F39" s="835"/>
      <c r="G39" s="835"/>
      <c r="H39" s="836"/>
      <c r="I39" s="42"/>
      <c r="J39" s="43"/>
      <c r="K39" s="283"/>
      <c r="L39" s="285"/>
      <c r="M39" s="286"/>
      <c r="N39" s="287"/>
    </row>
    <row r="40" spans="1:14">
      <c r="B40" s="841" t="s">
        <v>1036</v>
      </c>
      <c r="C40" s="842"/>
      <c r="D40" s="842"/>
      <c r="E40" s="44"/>
      <c r="F40" s="45"/>
      <c r="G40" s="45"/>
      <c r="H40" s="46"/>
      <c r="I40" s="42"/>
      <c r="J40" s="43"/>
      <c r="K40" s="288"/>
      <c r="L40" s="285"/>
      <c r="M40" s="410">
        <v>0.1</v>
      </c>
      <c r="N40" s="353">
        <f>N76*M40</f>
        <v>1174.5457360179728</v>
      </c>
    </row>
    <row r="41" spans="1:14" ht="15" thickBot="1">
      <c r="B41" s="834"/>
      <c r="C41" s="835"/>
      <c r="D41" s="835"/>
      <c r="E41" s="835"/>
      <c r="F41" s="835"/>
      <c r="G41" s="835"/>
      <c r="H41" s="836"/>
      <c r="I41" s="843"/>
      <c r="J41" s="844"/>
      <c r="K41" s="47"/>
      <c r="L41" s="845"/>
      <c r="M41" s="846"/>
      <c r="N41" s="111"/>
    </row>
    <row r="42" spans="1:14" ht="15" thickBot="1">
      <c r="B42" s="821" t="s">
        <v>1037</v>
      </c>
      <c r="C42" s="822"/>
      <c r="D42" s="822"/>
      <c r="E42" s="822"/>
      <c r="F42" s="822"/>
      <c r="G42" s="822"/>
      <c r="H42" s="822"/>
      <c r="I42" s="822"/>
      <c r="J42" s="822"/>
      <c r="K42" s="822"/>
      <c r="L42" s="822"/>
      <c r="M42" s="823"/>
      <c r="N42" s="403">
        <f>SUM(N36:N41)</f>
        <v>168607.77133087363</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2" t="s">
        <v>1028</v>
      </c>
      <c r="C46" s="813"/>
      <c r="D46" s="813"/>
      <c r="E46" s="813"/>
      <c r="F46" s="813"/>
      <c r="G46" s="813"/>
      <c r="H46" s="813"/>
      <c r="I46" s="814"/>
      <c r="J46" s="324" t="s">
        <v>1029</v>
      </c>
      <c r="K46" s="91" t="s">
        <v>1030</v>
      </c>
      <c r="L46" s="815" t="s">
        <v>1039</v>
      </c>
      <c r="M46" s="814"/>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2567</v>
      </c>
      <c r="N47" s="281">
        <f>K47*M47</f>
        <v>30483.690331871698</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14619</v>
      </c>
      <c r="N48" s="281">
        <f>K48*M48</f>
        <v>7309.5</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4370</v>
      </c>
      <c r="N49" s="281">
        <f>K49*M49</f>
        <v>2185</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471228</v>
      </c>
      <c r="N50" s="281">
        <f>K50*M50</f>
        <v>62177.069764564068</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21" t="s">
        <v>1037</v>
      </c>
      <c r="C54" s="822"/>
      <c r="D54" s="822"/>
      <c r="E54" s="822"/>
      <c r="F54" s="822"/>
      <c r="G54" s="822"/>
      <c r="H54" s="822"/>
      <c r="I54" s="822"/>
      <c r="J54" s="822"/>
      <c r="K54" s="822"/>
      <c r="L54" s="822"/>
      <c r="M54" s="823"/>
      <c r="N54" s="403">
        <f>SUM(N47:N53)</f>
        <v>102155.26009643576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25">
        <f>VLOOKUP(A59,TRANSPORTE!A5:D117,4,FALSE)</f>
        <v>1343</v>
      </c>
      <c r="M59" s="826"/>
      <c r="N59" s="296">
        <f>K59*L59</f>
        <v>67.150000000000006</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67.150000000000006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11745.457360179727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N42+N54+N65+N76</f>
        <v>282575.63878748915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56515.12775749783</v>
      </c>
      <c r="M83" s="856"/>
      <c r="N83" s="57"/>
    </row>
    <row r="84" spans="1:14">
      <c r="B84" s="95" t="s">
        <v>1057</v>
      </c>
      <c r="C84" s="96"/>
      <c r="D84" s="96"/>
      <c r="E84" s="96"/>
      <c r="F84" s="96"/>
      <c r="G84" s="96"/>
      <c r="H84" s="96"/>
      <c r="I84" s="93"/>
      <c r="J84" s="94"/>
      <c r="K84" s="313">
        <v>0.05</v>
      </c>
      <c r="L84" s="855">
        <f>N78*K84</f>
        <v>14128.781939374458</v>
      </c>
      <c r="M84" s="856"/>
      <c r="N84" s="57"/>
    </row>
    <row r="85" spans="1:14" ht="15" thickBot="1">
      <c r="B85" s="97" t="s">
        <v>1058</v>
      </c>
      <c r="C85" s="98"/>
      <c r="D85" s="98"/>
      <c r="E85" s="98"/>
      <c r="F85" s="98"/>
      <c r="G85" s="98"/>
      <c r="H85" s="98"/>
      <c r="I85" s="99"/>
      <c r="J85" s="100"/>
      <c r="K85" s="314">
        <v>0.05</v>
      </c>
      <c r="L85" s="857">
        <f>N78*K85</f>
        <v>14128.781939374458</v>
      </c>
      <c r="M85" s="858"/>
      <c r="N85" s="57"/>
    </row>
    <row r="86" spans="1:14" ht="15" thickBot="1">
      <c r="B86" s="821" t="s">
        <v>1037</v>
      </c>
      <c r="C86" s="822"/>
      <c r="D86" s="822"/>
      <c r="E86" s="822"/>
      <c r="F86" s="822"/>
      <c r="G86" s="822"/>
      <c r="H86" s="822"/>
      <c r="I86" s="822"/>
      <c r="J86" s="822"/>
      <c r="K86" s="822"/>
      <c r="L86" s="822"/>
      <c r="M86" s="823"/>
      <c r="N86" s="58">
        <f>L83+L84+L85</f>
        <v>84772.691636246745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367348.3304237359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15" customHeight="1">
      <c r="B107" s="966" t="s">
        <v>2325</v>
      </c>
      <c r="C107" s="967"/>
      <c r="D107" s="967"/>
      <c r="E107" s="967"/>
      <c r="F107" s="967"/>
      <c r="G107" s="967"/>
      <c r="H107" s="967"/>
      <c r="I107" s="967"/>
      <c r="J107" s="967"/>
      <c r="K107" s="967"/>
      <c r="L107" s="967"/>
      <c r="M107" s="967"/>
      <c r="N107" s="968"/>
    </row>
    <row r="108" spans="2:14" ht="30.75" customHeight="1">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228</v>
      </c>
      <c r="B36" s="834" t="str">
        <f>VLOOKUP(A36,EQUIPOS!A6:D154,3,FALSE)</f>
        <v xml:space="preserve">Formaleta metálica (concreto hidráulico)
</v>
      </c>
      <c r="C36" s="835"/>
      <c r="D36" s="835"/>
      <c r="E36" s="835"/>
      <c r="F36" s="835"/>
      <c r="G36" s="835"/>
      <c r="H36" s="836"/>
      <c r="I36" s="276"/>
      <c r="J36" s="277"/>
      <c r="K36" s="278">
        <f>VLOOKUP(A36,EQUIPOS!A6:D163,4,FALSE)</f>
        <v>3816.7643781318111</v>
      </c>
      <c r="L36" s="279"/>
      <c r="M36" s="280">
        <v>2</v>
      </c>
      <c r="N36" s="281">
        <f>K36/M36</f>
        <v>1908.3821890659055</v>
      </c>
    </row>
    <row r="37" spans="1:14">
      <c r="A37" s="119" t="s">
        <v>282</v>
      </c>
      <c r="B37" s="834" t="str">
        <f>VLOOKUP(A37,EQUIPOS!A7:D154,3,FALSE)</f>
        <v>Piloteadora potencia 250KW, RPM 1800, fuerza elevadora 200KN</v>
      </c>
      <c r="C37" s="835"/>
      <c r="D37" s="835"/>
      <c r="E37" s="835"/>
      <c r="F37" s="835"/>
      <c r="G37" s="835"/>
      <c r="H37" s="836"/>
      <c r="I37" s="430"/>
      <c r="J37" s="431"/>
      <c r="K37" s="278">
        <f>VLOOKUP(A37,EQUIPOS!A7:D164,4,FALSE)</f>
        <v>652689.3736231589</v>
      </c>
      <c r="L37" s="344"/>
      <c r="M37" s="345">
        <v>4</v>
      </c>
      <c r="N37" s="281">
        <f>K37/M37</f>
        <v>163172.34340578972</v>
      </c>
    </row>
    <row r="38" spans="1:14">
      <c r="A38" s="119" t="s">
        <v>363</v>
      </c>
      <c r="B38" s="834" t="str">
        <f>VLOOKUP(A38,EQUIPOS!A8:D154,3,FALSE)</f>
        <v>Vibrador de concreto, Motor de 3 hp a 18.000 rpm Mangueras de 4 mt</v>
      </c>
      <c r="C38" s="835"/>
      <c r="D38" s="835"/>
      <c r="E38" s="835"/>
      <c r="F38" s="835"/>
      <c r="G38" s="835"/>
      <c r="H38" s="836"/>
      <c r="I38" s="337"/>
      <c r="J38" s="339"/>
      <c r="K38" s="278">
        <f>VLOOKUP(A38,EQUIPOS!A8:D165,4,FALSE)</f>
        <v>4705</v>
      </c>
      <c r="L38" s="432"/>
      <c r="M38" s="433">
        <v>2</v>
      </c>
      <c r="N38" s="281">
        <f>K38/M38</f>
        <v>2352.5</v>
      </c>
    </row>
    <row r="39" spans="1:14">
      <c r="B39" s="834"/>
      <c r="C39" s="835"/>
      <c r="D39" s="835"/>
      <c r="E39" s="840"/>
      <c r="F39" s="835"/>
      <c r="G39" s="835"/>
      <c r="H39" s="836"/>
      <c r="I39" s="42"/>
      <c r="J39" s="43"/>
      <c r="K39" s="283"/>
      <c r="L39" s="285"/>
      <c r="M39" s="286"/>
      <c r="N39" s="287"/>
    </row>
    <row r="40" spans="1:14">
      <c r="B40" s="841" t="s">
        <v>1036</v>
      </c>
      <c r="C40" s="842"/>
      <c r="D40" s="842"/>
      <c r="E40" s="44"/>
      <c r="F40" s="45"/>
      <c r="G40" s="45"/>
      <c r="H40" s="46"/>
      <c r="I40" s="42"/>
      <c r="J40" s="43"/>
      <c r="K40" s="288"/>
      <c r="L40" s="285"/>
      <c r="M40" s="410">
        <v>0.1</v>
      </c>
      <c r="N40" s="353">
        <f>N76*M40</f>
        <v>1174.5457360179728</v>
      </c>
    </row>
    <row r="41" spans="1:14" ht="15" thickBot="1">
      <c r="B41" s="834"/>
      <c r="C41" s="835"/>
      <c r="D41" s="835"/>
      <c r="E41" s="835"/>
      <c r="F41" s="835"/>
      <c r="G41" s="835"/>
      <c r="H41" s="836"/>
      <c r="I41" s="843"/>
      <c r="J41" s="844"/>
      <c r="K41" s="47"/>
      <c r="L41" s="845"/>
      <c r="M41" s="846"/>
      <c r="N41" s="111"/>
    </row>
    <row r="42" spans="1:14" ht="15" thickBot="1">
      <c r="B42" s="821" t="s">
        <v>1037</v>
      </c>
      <c r="C42" s="822"/>
      <c r="D42" s="822"/>
      <c r="E42" s="822"/>
      <c r="F42" s="822"/>
      <c r="G42" s="822"/>
      <c r="H42" s="822"/>
      <c r="I42" s="822"/>
      <c r="J42" s="822"/>
      <c r="K42" s="822"/>
      <c r="L42" s="822"/>
      <c r="M42" s="823"/>
      <c r="N42" s="403">
        <f>SUM(N36:N41)</f>
        <v>168607.77133087363</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2" t="s">
        <v>1028</v>
      </c>
      <c r="C46" s="813"/>
      <c r="D46" s="813"/>
      <c r="E46" s="813"/>
      <c r="F46" s="813"/>
      <c r="G46" s="813"/>
      <c r="H46" s="813"/>
      <c r="I46" s="814"/>
      <c r="J46" s="324" t="s">
        <v>1029</v>
      </c>
      <c r="K46" s="91" t="s">
        <v>1030</v>
      </c>
      <c r="L46" s="815" t="s">
        <v>1039</v>
      </c>
      <c r="M46" s="814"/>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2567</v>
      </c>
      <c r="N47" s="281">
        <f>K47*M47</f>
        <v>30483.690331871698</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14619</v>
      </c>
      <c r="N48" s="281">
        <f>K48*M48</f>
        <v>7309.5</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4370</v>
      </c>
      <c r="N49" s="281">
        <f>K49*M49</f>
        <v>2185</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471228</v>
      </c>
      <c r="N50" s="281">
        <f>K50*M50</f>
        <v>62177.069764564068</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21" t="s">
        <v>1037</v>
      </c>
      <c r="C54" s="822"/>
      <c r="D54" s="822"/>
      <c r="E54" s="822"/>
      <c r="F54" s="822"/>
      <c r="G54" s="822"/>
      <c r="H54" s="822"/>
      <c r="I54" s="822"/>
      <c r="J54" s="822"/>
      <c r="K54" s="822"/>
      <c r="L54" s="822"/>
      <c r="M54" s="823"/>
      <c r="N54" s="403">
        <f>SUM(N47:N53)</f>
        <v>102155.26009643576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25">
        <f>VLOOKUP(A59,TRANSPORTE!A5:D117,4,FALSE)</f>
        <v>1343</v>
      </c>
      <c r="M59" s="826"/>
      <c r="N59" s="296">
        <f>K59*L59</f>
        <v>67.150000000000006</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67.150000000000006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11745.457360179727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N42+N54+N65+N76</f>
        <v>282575.63878748915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56515.12775749783</v>
      </c>
      <c r="M83" s="856"/>
      <c r="N83" s="57"/>
    </row>
    <row r="84" spans="1:14">
      <c r="B84" s="95" t="s">
        <v>1057</v>
      </c>
      <c r="C84" s="96"/>
      <c r="D84" s="96"/>
      <c r="E84" s="96"/>
      <c r="F84" s="96"/>
      <c r="G84" s="96"/>
      <c r="H84" s="96"/>
      <c r="I84" s="93"/>
      <c r="J84" s="94"/>
      <c r="K84" s="313">
        <v>0.05</v>
      </c>
      <c r="L84" s="855">
        <f>N78*K84</f>
        <v>14128.781939374458</v>
      </c>
      <c r="M84" s="856"/>
      <c r="N84" s="57"/>
    </row>
    <row r="85" spans="1:14" ht="15" thickBot="1">
      <c r="B85" s="97" t="s">
        <v>1058</v>
      </c>
      <c r="C85" s="98"/>
      <c r="D85" s="98"/>
      <c r="E85" s="98"/>
      <c r="F85" s="98"/>
      <c r="G85" s="98"/>
      <c r="H85" s="98"/>
      <c r="I85" s="99"/>
      <c r="J85" s="100"/>
      <c r="K85" s="314">
        <v>0.05</v>
      </c>
      <c r="L85" s="857">
        <f>N78*K85</f>
        <v>14128.781939374458</v>
      </c>
      <c r="M85" s="858"/>
      <c r="N85" s="57"/>
    </row>
    <row r="86" spans="1:14" ht="15" thickBot="1">
      <c r="B86" s="821" t="s">
        <v>1037</v>
      </c>
      <c r="C86" s="822"/>
      <c r="D86" s="822"/>
      <c r="E86" s="822"/>
      <c r="F86" s="822"/>
      <c r="G86" s="822"/>
      <c r="H86" s="822"/>
      <c r="I86" s="822"/>
      <c r="J86" s="822"/>
      <c r="K86" s="822"/>
      <c r="L86" s="822"/>
      <c r="M86" s="823"/>
      <c r="N86" s="58">
        <f>L83+L84+L85</f>
        <v>84772.691636246745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367348.3304237359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P124"/>
  <sheetViews>
    <sheetView topLeftCell="A73" zoomScale="77" zoomScaleNormal="77" workbookViewId="0">
      <selection activeCell="P76" sqref="P76:P79"/>
    </sheetView>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5.77734375"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119" t="s">
        <v>243</v>
      </c>
      <c r="B36" s="834" t="str">
        <f>VLOOKUP(A36,EQUIPOS!A6:D154,3,FALSE)</f>
        <v>Grúa 10 ton</v>
      </c>
      <c r="C36" s="835"/>
      <c r="D36" s="835"/>
      <c r="E36" s="835"/>
      <c r="F36" s="835"/>
      <c r="G36" s="835"/>
      <c r="H36" s="836"/>
      <c r="I36" s="276"/>
      <c r="J36" s="277"/>
      <c r="K36" s="278">
        <f>VLOOKUP(A36,EQUIPOS!A6:D163,4,FALSE)</f>
        <v>189811.05930052602</v>
      </c>
      <c r="L36" s="279"/>
      <c r="M36" s="280">
        <v>0.158</v>
      </c>
      <c r="N36" s="281">
        <f t="shared" ref="N36:N44" si="0">K36/M36</f>
        <v>1201335.8183577596</v>
      </c>
      <c r="O36">
        <v>185966.40742753449</v>
      </c>
      <c r="P36">
        <f>+K36/O36</f>
        <v>1.0206739051755338</v>
      </c>
    </row>
    <row r="37" spans="1:16">
      <c r="A37" s="119" t="s">
        <v>121</v>
      </c>
      <c r="B37" s="834" t="str">
        <f>VLOOKUP(A37,EQUIPOS!A7:D154,3,FALSE)</f>
        <v>Bomba eléctrica para accionar la celda</v>
      </c>
      <c r="C37" s="835"/>
      <c r="D37" s="835"/>
      <c r="E37" s="835"/>
      <c r="F37" s="835"/>
      <c r="G37" s="835"/>
      <c r="H37" s="836"/>
      <c r="I37" s="430"/>
      <c r="J37" s="431"/>
      <c r="K37" s="278">
        <f>VLOOKUP(A37,EQUIPOS!A7:D164,4,FALSE)</f>
        <v>71946.574457419221</v>
      </c>
      <c r="L37" s="344"/>
      <c r="M37" s="345">
        <v>0.158</v>
      </c>
      <c r="N37" s="281">
        <f t="shared" si="0"/>
        <v>455358.06618619763</v>
      </c>
      <c r="O37">
        <v>70489.285650000005</v>
      </c>
      <c r="P37">
        <f t="shared" ref="P37:P44" si="1">+K37/O37</f>
        <v>1.0206739051755338</v>
      </c>
    </row>
    <row r="38" spans="1:16">
      <c r="A38" s="119" t="s">
        <v>217</v>
      </c>
      <c r="B38" s="834" t="str">
        <f>VLOOKUP(A38,EQUIPOS!A8:D154,3,FALSE)</f>
        <v>Equipo de soldadura y de acetileno (incluye soldadura)</v>
      </c>
      <c r="C38" s="835"/>
      <c r="D38" s="835"/>
      <c r="E38" s="835"/>
      <c r="F38" s="835"/>
      <c r="G38" s="835"/>
      <c r="H38" s="836"/>
      <c r="I38" s="430"/>
      <c r="J38" s="431"/>
      <c r="K38" s="447">
        <f>VLOOKUP(A38,EQUIPOS!A8:D165,4,FALSE)</f>
        <v>34199.831296733384</v>
      </c>
      <c r="L38" s="344"/>
      <c r="M38" s="345">
        <v>0.158</v>
      </c>
      <c r="N38" s="281">
        <f t="shared" si="0"/>
        <v>216454.62846033787</v>
      </c>
      <c r="O38">
        <v>33507.108512636805</v>
      </c>
      <c r="P38">
        <f t="shared" si="1"/>
        <v>1.020673905175534</v>
      </c>
    </row>
    <row r="39" spans="1:16">
      <c r="A39" s="119" t="s">
        <v>255</v>
      </c>
      <c r="B39" s="834" t="str">
        <f>VLOOKUP(A39,EQUIPOS!A9:D154,3,FALSE)</f>
        <v>Manómetro cable de acero para bajar la celda</v>
      </c>
      <c r="C39" s="835"/>
      <c r="D39" s="835"/>
      <c r="E39" s="835"/>
      <c r="F39" s="835"/>
      <c r="G39" s="835"/>
      <c r="H39" s="836"/>
      <c r="I39" s="430"/>
      <c r="J39" s="431"/>
      <c r="K39" s="447">
        <f>VLOOKUP(A39,EQUIPOS!A9:D166,4,FALSE)</f>
        <v>2001991.6452414042</v>
      </c>
      <c r="L39" s="344"/>
      <c r="M39" s="345">
        <v>0.158</v>
      </c>
      <c r="N39" s="281">
        <f t="shared" si="0"/>
        <v>12670833.197730405</v>
      </c>
      <c r="O39">
        <v>1961441</v>
      </c>
      <c r="P39">
        <f t="shared" si="1"/>
        <v>1.0206739051755338</v>
      </c>
    </row>
    <row r="40" spans="1:16">
      <c r="A40" s="119" t="s">
        <v>1732</v>
      </c>
      <c r="B40" s="834" t="str">
        <f>VLOOKUP(A40,EQUIPOS!A10:D154,3,FALSE)</f>
        <v xml:space="preserve">Retroexcavadora sobre llantas 
</v>
      </c>
      <c r="C40" s="835"/>
      <c r="D40" s="835"/>
      <c r="E40" s="835"/>
      <c r="F40" s="835"/>
      <c r="G40" s="835"/>
      <c r="H40" s="836"/>
      <c r="I40" s="430"/>
      <c r="J40" s="431"/>
      <c r="K40" s="447">
        <f>VLOOKUP(A40,EQUIPOS!A10:D167,4,FALSE)</f>
        <v>128608</v>
      </c>
      <c r="L40" s="344"/>
      <c r="M40" s="345">
        <v>0.158</v>
      </c>
      <c r="N40" s="281">
        <f t="shared" si="0"/>
        <v>813974.68354430376</v>
      </c>
      <c r="O40">
        <v>115410</v>
      </c>
      <c r="P40">
        <f t="shared" si="1"/>
        <v>1.1143575080149033</v>
      </c>
    </row>
    <row r="41" spans="1:16">
      <c r="A41" s="119" t="s">
        <v>115</v>
      </c>
      <c r="B41" s="834" t="str">
        <f>VLOOKUP(A41,EQUIPOS!A6:D154,3,FALSE)</f>
        <v>Andamiaje para Aplicar la Carga (Equipos Sustituto de la Tara)</v>
      </c>
      <c r="C41" s="835"/>
      <c r="D41" s="835"/>
      <c r="E41" s="835"/>
      <c r="F41" s="835"/>
      <c r="G41" s="835"/>
      <c r="H41" s="836"/>
      <c r="I41" s="430"/>
      <c r="J41" s="431"/>
      <c r="K41" s="447">
        <f>VLOOKUP(A41,EQUIPOS!A6:D154,4,FALSE)</f>
        <v>72801.6076344553</v>
      </c>
      <c r="L41" s="344"/>
      <c r="M41" s="345">
        <v>0.158</v>
      </c>
      <c r="N41" s="281">
        <f t="shared" si="0"/>
        <v>460769.66857250192</v>
      </c>
      <c r="O41">
        <v>71327</v>
      </c>
      <c r="P41">
        <f t="shared" si="1"/>
        <v>1.0206739051755338</v>
      </c>
    </row>
    <row r="42" spans="1:16">
      <c r="A42" s="119" t="s">
        <v>224</v>
      </c>
      <c r="B42" s="834" t="str">
        <f>VLOOKUP(A42,EQUIPOS!A12:D156,3,FALSE)</f>
        <v>Equipo de Medición (Deformimetros Eléctricos, Mecánicos, Celdas de Carga,  Etc.)</v>
      </c>
      <c r="C42" s="835"/>
      <c r="D42" s="835"/>
      <c r="E42" s="835"/>
      <c r="F42" s="835"/>
      <c r="G42" s="835"/>
      <c r="H42" s="836"/>
      <c r="I42" s="337"/>
      <c r="J42" s="339"/>
      <c r="K42" s="447">
        <f>VLOOKUP(A42,EQUIPOS!A12:D169,4,FALSE)</f>
        <v>166085.42308013808</v>
      </c>
      <c r="L42" s="432"/>
      <c r="M42" s="433">
        <v>0.158</v>
      </c>
      <c r="N42" s="281">
        <f t="shared" si="0"/>
        <v>1051173.5637983421</v>
      </c>
      <c r="O42">
        <v>162721.33757703446</v>
      </c>
      <c r="P42">
        <f t="shared" si="1"/>
        <v>1.0206739051755338</v>
      </c>
    </row>
    <row r="43" spans="1:16">
      <c r="A43" t="s">
        <v>335</v>
      </c>
      <c r="B43" s="834" t="str">
        <f>VLOOKUP(A43,EQUIPOS!A13:D157,3,FALSE)</f>
        <v>Tara (Recebo, Agua, Etc.)</v>
      </c>
      <c r="C43" s="835"/>
      <c r="D43" s="835"/>
      <c r="E43" s="835"/>
      <c r="F43" s="835"/>
      <c r="G43" s="835"/>
      <c r="H43" s="836"/>
      <c r="I43" s="42"/>
      <c r="J43" s="43"/>
      <c r="K43" s="447">
        <f>VLOOKUP(A43,EQUIPOS!A13:D170,4,FALSE)</f>
        <v>261804.29491077634</v>
      </c>
      <c r="L43" s="285"/>
      <c r="M43" s="286">
        <v>2.8000000000000001E-2</v>
      </c>
      <c r="N43" s="281">
        <f t="shared" si="0"/>
        <v>9350153.3896705844</v>
      </c>
      <c r="O43">
        <v>256501.40910161869</v>
      </c>
      <c r="P43">
        <f t="shared" si="1"/>
        <v>1.0206739051755338</v>
      </c>
    </row>
    <row r="44" spans="1:16">
      <c r="A44" t="s">
        <v>216</v>
      </c>
      <c r="B44" s="834" t="str">
        <f>VLOOKUP(A44,EQUIPOS!A14:D158,3,FALSE)</f>
        <v xml:space="preserve">Equipo de topografía Teodolito electrónico con abertura de anteojo de 42 mm. Aumento del anteojo: 30x.Distancia mínima de enfoque: 1.0 m. Precisión: 5´´. Compensador con rango de trabajo ±3´. </v>
      </c>
      <c r="C44" s="835"/>
      <c r="D44" s="835"/>
      <c r="E44" s="835"/>
      <c r="F44" s="835"/>
      <c r="G44" s="835"/>
      <c r="H44" s="836"/>
      <c r="I44" s="42"/>
      <c r="J44" s="43"/>
      <c r="K44" s="447">
        <f>VLOOKUP(A44,EQUIPOS!A14:D171,4,FALSE)</f>
        <v>68750</v>
      </c>
      <c r="L44" s="285"/>
      <c r="M44" s="286">
        <v>0.158</v>
      </c>
      <c r="N44" s="282">
        <f t="shared" si="0"/>
        <v>435126.58227848099</v>
      </c>
      <c r="O44">
        <v>18361</v>
      </c>
      <c r="P44">
        <f t="shared" si="1"/>
        <v>3.7443494363052121</v>
      </c>
    </row>
    <row r="45" spans="1:16">
      <c r="B45" s="841" t="s">
        <v>1036</v>
      </c>
      <c r="C45" s="842"/>
      <c r="D45" s="842"/>
      <c r="E45" s="44"/>
      <c r="F45" s="45"/>
      <c r="G45" s="45"/>
      <c r="H45" s="46"/>
      <c r="I45" s="42"/>
      <c r="J45" s="43"/>
      <c r="K45" s="288"/>
      <c r="L45" s="285"/>
      <c r="M45" s="410">
        <v>0.02</v>
      </c>
      <c r="N45" s="353">
        <f>N81*M45</f>
        <v>23612.235743728568</v>
      </c>
    </row>
    <row r="46" spans="1:16" ht="15" thickBot="1">
      <c r="B46" s="834"/>
      <c r="C46" s="835"/>
      <c r="D46" s="835"/>
      <c r="E46" s="835"/>
      <c r="F46" s="835"/>
      <c r="G46" s="835"/>
      <c r="H46" s="836"/>
      <c r="I46" s="843"/>
      <c r="J46" s="844"/>
      <c r="K46" s="47"/>
      <c r="L46" s="845"/>
      <c r="M46" s="846"/>
      <c r="N46" s="111"/>
    </row>
    <row r="47" spans="1:16" ht="15" thickBot="1">
      <c r="B47" s="821" t="s">
        <v>1037</v>
      </c>
      <c r="C47" s="822"/>
      <c r="D47" s="822"/>
      <c r="E47" s="822"/>
      <c r="F47" s="822"/>
      <c r="G47" s="822"/>
      <c r="H47" s="822"/>
      <c r="I47" s="822"/>
      <c r="J47" s="822"/>
      <c r="K47" s="822"/>
      <c r="L47" s="822"/>
      <c r="M47" s="823"/>
      <c r="N47" s="403">
        <f>SUM(N36:N46)</f>
        <v>26678791.834342644</v>
      </c>
    </row>
    <row r="48" spans="1:16">
      <c r="B48" s="289"/>
      <c r="C48" s="40"/>
      <c r="D48" s="40"/>
      <c r="E48" s="40"/>
      <c r="F48" s="40"/>
      <c r="G48" s="40"/>
      <c r="H48" s="40"/>
      <c r="I48" s="40"/>
      <c r="J48" s="40"/>
      <c r="K48" s="40"/>
      <c r="L48" s="40"/>
      <c r="M48" s="40"/>
      <c r="N48" s="41"/>
    </row>
    <row r="49" spans="1:16">
      <c r="B49" s="70" t="s">
        <v>1038</v>
      </c>
      <c r="C49" s="71"/>
      <c r="D49" s="71"/>
      <c r="E49" s="71"/>
      <c r="F49" s="71"/>
      <c r="G49" s="71"/>
      <c r="H49" s="71"/>
      <c r="I49" s="71"/>
      <c r="J49" s="71"/>
      <c r="K49" s="71"/>
      <c r="L49" s="71"/>
      <c r="M49" s="71"/>
      <c r="N49" s="72"/>
    </row>
    <row r="50" spans="1:16" ht="15" thickBot="1">
      <c r="B50" s="73"/>
      <c r="C50" s="68"/>
      <c r="D50" s="68"/>
      <c r="E50" s="68"/>
      <c r="F50" s="68"/>
      <c r="G50" s="68"/>
      <c r="H50" s="68"/>
      <c r="I50" s="68"/>
      <c r="J50" s="67"/>
      <c r="K50" s="67"/>
      <c r="L50" s="67"/>
      <c r="M50" s="67"/>
      <c r="N50" s="69"/>
    </row>
    <row r="51" spans="1:16">
      <c r="B51" s="812" t="s">
        <v>1028</v>
      </c>
      <c r="C51" s="813"/>
      <c r="D51" s="813"/>
      <c r="E51" s="813"/>
      <c r="F51" s="813"/>
      <c r="G51" s="813"/>
      <c r="H51" s="813"/>
      <c r="I51" s="814"/>
      <c r="J51" s="324" t="s">
        <v>1029</v>
      </c>
      <c r="K51" s="91" t="s">
        <v>1030</v>
      </c>
      <c r="L51" s="815" t="s">
        <v>1039</v>
      </c>
      <c r="M51" s="814"/>
      <c r="N51" s="92" t="s">
        <v>1035</v>
      </c>
    </row>
    <row r="52" spans="1:16">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15545609</v>
      </c>
      <c r="N52" s="281">
        <f t="shared" ref="N52:N58" si="2">K52*M52</f>
        <v>15545609</v>
      </c>
      <c r="O52">
        <v>14812858.26</v>
      </c>
      <c r="P52">
        <f>+M52/O52</f>
        <v>1.0494672079580136</v>
      </c>
    </row>
    <row r="53" spans="1:16">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99280</v>
      </c>
      <c r="N53" s="281">
        <f t="shared" si="2"/>
        <v>2978400</v>
      </c>
      <c r="O53">
        <v>94600.09</v>
      </c>
      <c r="P53">
        <f t="shared" ref="P53:P58" si="3">+M53/O53</f>
        <v>1.0494704603346572</v>
      </c>
    </row>
    <row r="54" spans="1:16">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60362</v>
      </c>
      <c r="N54" s="281">
        <f t="shared" si="2"/>
        <v>3621720</v>
      </c>
      <c r="O54">
        <v>57517</v>
      </c>
      <c r="P54">
        <f t="shared" si="3"/>
        <v>1.0494636368378045</v>
      </c>
    </row>
    <row r="55" spans="1:16">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39638</v>
      </c>
      <c r="N55" s="281">
        <f t="shared" si="2"/>
        <v>475656</v>
      </c>
      <c r="O55">
        <v>37770</v>
      </c>
      <c r="P55">
        <f t="shared" si="3"/>
        <v>1.0494572411967169</v>
      </c>
    </row>
    <row r="56" spans="1:16">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2122795</v>
      </c>
      <c r="N56" s="281">
        <f t="shared" si="2"/>
        <v>4245590</v>
      </c>
      <c r="O56">
        <v>2022736.03</v>
      </c>
      <c r="P56">
        <f t="shared" si="3"/>
        <v>1.0494671417901227</v>
      </c>
    </row>
    <row r="57" spans="1:16">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918720</v>
      </c>
      <c r="N57" s="281">
        <f t="shared" si="2"/>
        <v>4593600</v>
      </c>
      <c r="O57">
        <v>875416</v>
      </c>
      <c r="P57">
        <f t="shared" si="3"/>
        <v>1.0494667677995375</v>
      </c>
    </row>
    <row r="58" spans="1:16" ht="1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25661</v>
      </c>
      <c r="N58" s="281">
        <f t="shared" si="2"/>
        <v>1796270</v>
      </c>
      <c r="O58">
        <v>24451</v>
      </c>
      <c r="P58">
        <f t="shared" si="3"/>
        <v>1.0494867285591591</v>
      </c>
    </row>
    <row r="59" spans="1:16" ht="15" thickBot="1">
      <c r="B59" s="821" t="s">
        <v>1037</v>
      </c>
      <c r="C59" s="822"/>
      <c r="D59" s="822"/>
      <c r="E59" s="822"/>
      <c r="F59" s="822"/>
      <c r="G59" s="822"/>
      <c r="H59" s="822"/>
      <c r="I59" s="822"/>
      <c r="J59" s="822"/>
      <c r="K59" s="822"/>
      <c r="L59" s="822"/>
      <c r="M59" s="823"/>
      <c r="N59" s="403">
        <f>SUM(N52:N58)</f>
        <v>33256845</v>
      </c>
    </row>
    <row r="60" spans="1:16">
      <c r="B60" s="39"/>
      <c r="C60" s="40"/>
      <c r="D60" s="40"/>
      <c r="E60" s="40"/>
      <c r="F60" s="40"/>
      <c r="G60" s="40"/>
      <c r="H60" s="40"/>
      <c r="I60" s="40"/>
      <c r="J60" s="40"/>
      <c r="K60" s="40"/>
      <c r="L60" s="40"/>
      <c r="M60" s="40"/>
      <c r="N60" s="41"/>
    </row>
    <row r="61" spans="1:16">
      <c r="B61" s="70" t="s">
        <v>1040</v>
      </c>
      <c r="C61" s="71"/>
      <c r="D61" s="71"/>
      <c r="E61" s="71"/>
      <c r="F61" s="71"/>
      <c r="G61" s="71"/>
      <c r="H61" s="71"/>
      <c r="I61" s="71"/>
      <c r="J61" s="71"/>
      <c r="K61" s="71"/>
      <c r="L61" s="71"/>
      <c r="M61" s="71"/>
      <c r="N61" s="72"/>
    </row>
    <row r="62" spans="1:16" ht="15" thickBot="1">
      <c r="B62" s="74"/>
      <c r="C62" s="67"/>
      <c r="D62" s="67"/>
      <c r="E62" s="67"/>
      <c r="F62" s="67"/>
      <c r="G62" s="67"/>
      <c r="H62" s="67"/>
      <c r="I62" s="67"/>
      <c r="J62" s="67"/>
      <c r="K62" s="67"/>
      <c r="L62" s="67"/>
      <c r="M62" s="67"/>
      <c r="N62" s="69"/>
    </row>
    <row r="63" spans="1:16" ht="26.4">
      <c r="B63" s="322" t="s">
        <v>1041</v>
      </c>
      <c r="C63" s="323"/>
      <c r="D63" s="323"/>
      <c r="E63" s="323"/>
      <c r="F63" s="323"/>
      <c r="G63" s="323"/>
      <c r="H63" s="79" t="s">
        <v>1029</v>
      </c>
      <c r="I63" s="80" t="s">
        <v>1042</v>
      </c>
      <c r="J63" s="81" t="s">
        <v>1043</v>
      </c>
      <c r="K63" s="79" t="s">
        <v>1044</v>
      </c>
      <c r="L63" s="824" t="s">
        <v>1045</v>
      </c>
      <c r="M63" s="797"/>
      <c r="N63" s="82" t="s">
        <v>1035</v>
      </c>
    </row>
    <row r="64" spans="1:16">
      <c r="A64" t="s">
        <v>1479</v>
      </c>
      <c r="B64" s="52" t="str">
        <f>VLOOKUP(A64,TRANSPORTE!A5:D117,3,FALSE)</f>
        <v>Transporte de Equipos para Prueba (1)</v>
      </c>
      <c r="C64" s="326"/>
      <c r="D64" s="326"/>
      <c r="E64" s="326"/>
      <c r="F64" s="326"/>
      <c r="G64" s="326"/>
      <c r="H64" s="320" t="s">
        <v>1552</v>
      </c>
      <c r="I64" s="288">
        <v>0.05</v>
      </c>
      <c r="J64" s="295">
        <v>1</v>
      </c>
      <c r="K64" s="288">
        <f>I64*J64</f>
        <v>0.05</v>
      </c>
      <c r="L64" s="825">
        <f>VLOOKUP(A64,TRANSPORTE!A5:D117,4,FALSE)</f>
        <v>140845.26656409149</v>
      </c>
      <c r="M64" s="826"/>
      <c r="N64" s="296">
        <f>K64*L64</f>
        <v>7042.2633282045754</v>
      </c>
    </row>
    <row r="65" spans="1:16">
      <c r="B65" s="52"/>
      <c r="C65" s="53"/>
      <c r="D65" s="53"/>
      <c r="E65" s="53"/>
      <c r="F65" s="53"/>
      <c r="G65" s="53"/>
      <c r="H65" s="320"/>
      <c r="I65" s="288"/>
      <c r="J65" s="295"/>
      <c r="K65" s="288"/>
      <c r="L65" s="825"/>
      <c r="M65" s="826"/>
      <c r="N65" s="296"/>
    </row>
    <row r="66" spans="1:16">
      <c r="B66" s="52"/>
      <c r="C66" s="53"/>
      <c r="D66" s="53"/>
      <c r="E66" s="53"/>
      <c r="F66" s="53"/>
      <c r="G66" s="53"/>
      <c r="H66" s="320"/>
      <c r="I66" s="288"/>
      <c r="J66" s="295"/>
      <c r="K66" s="288"/>
      <c r="L66" s="825"/>
      <c r="M66" s="826"/>
      <c r="N66" s="296"/>
    </row>
    <row r="67" spans="1:16">
      <c r="B67" s="52"/>
      <c r="C67" s="53"/>
      <c r="D67" s="53"/>
      <c r="E67" s="53"/>
      <c r="F67" s="53"/>
      <c r="G67" s="53"/>
      <c r="H67" s="320"/>
      <c r="I67" s="288"/>
      <c r="J67" s="295"/>
      <c r="K67" s="288"/>
      <c r="L67" s="825"/>
      <c r="M67" s="826"/>
      <c r="N67" s="296"/>
    </row>
    <row r="68" spans="1:16">
      <c r="B68" s="52"/>
      <c r="C68" s="53"/>
      <c r="D68" s="53"/>
      <c r="E68" s="53"/>
      <c r="F68" s="53"/>
      <c r="G68" s="53"/>
      <c r="H68" s="297"/>
      <c r="I68" s="288"/>
      <c r="J68" s="288"/>
      <c r="K68" s="288"/>
      <c r="L68" s="298"/>
      <c r="M68" s="299"/>
      <c r="N68" s="300"/>
    </row>
    <row r="69" spans="1:16" ht="15" thickBot="1">
      <c r="B69" s="456"/>
      <c r="C69" s="457"/>
      <c r="D69" s="457"/>
      <c r="E69" s="457"/>
      <c r="F69" s="457"/>
      <c r="G69" s="457"/>
      <c r="H69" s="54"/>
      <c r="I69" s="132"/>
      <c r="J69" s="132"/>
      <c r="K69" s="132"/>
      <c r="L69" s="810"/>
      <c r="M69" s="811"/>
      <c r="N69" s="133"/>
    </row>
    <row r="70" spans="1:16" ht="15" thickBot="1">
      <c r="B70" s="827" t="s">
        <v>1037</v>
      </c>
      <c r="C70" s="828"/>
      <c r="D70" s="828"/>
      <c r="E70" s="828"/>
      <c r="F70" s="828"/>
      <c r="G70" s="828"/>
      <c r="H70" s="828"/>
      <c r="I70" s="828"/>
      <c r="J70" s="828"/>
      <c r="K70" s="828"/>
      <c r="L70" s="828"/>
      <c r="M70" s="829"/>
      <c r="N70" s="110">
        <f>N64+N65+N66+N67+N68</f>
        <v>7042.2633282045754</v>
      </c>
    </row>
    <row r="71" spans="1:16">
      <c r="B71" s="39"/>
      <c r="C71" s="40"/>
      <c r="D71" s="40"/>
      <c r="E71" s="40"/>
      <c r="F71" s="40"/>
      <c r="G71" s="40"/>
      <c r="H71" s="40"/>
      <c r="I71" s="40"/>
      <c r="J71" s="40"/>
      <c r="K71" s="40"/>
      <c r="L71" s="40"/>
      <c r="M71" s="40"/>
      <c r="N71" s="41"/>
    </row>
    <row r="72" spans="1:16">
      <c r="B72" s="70" t="s">
        <v>1046</v>
      </c>
      <c r="C72" s="71"/>
      <c r="D72" s="71"/>
      <c r="E72" s="71"/>
      <c r="F72" s="71"/>
      <c r="G72" s="71"/>
      <c r="H72" s="71"/>
      <c r="I72" s="71"/>
      <c r="J72" s="71"/>
      <c r="K72" s="71"/>
      <c r="L72" s="71"/>
      <c r="M72" s="71"/>
      <c r="N72" s="72"/>
    </row>
    <row r="73" spans="1:16" ht="15" thickBot="1">
      <c r="B73" s="74"/>
      <c r="C73" s="67"/>
      <c r="D73" s="67"/>
      <c r="E73" s="67"/>
      <c r="F73" s="67"/>
      <c r="G73" s="67"/>
      <c r="H73" s="67"/>
      <c r="I73" s="67"/>
      <c r="J73" s="67"/>
      <c r="K73" s="67"/>
      <c r="L73" s="67"/>
      <c r="M73" s="67"/>
      <c r="N73" s="69"/>
    </row>
    <row r="74" spans="1:16" ht="26.4">
      <c r="B74" s="847" t="s">
        <v>1047</v>
      </c>
      <c r="C74" s="848"/>
      <c r="D74" s="848"/>
      <c r="E74" s="848"/>
      <c r="F74" s="848"/>
      <c r="G74" s="848"/>
      <c r="H74" s="848"/>
      <c r="I74" s="79" t="s">
        <v>1048</v>
      </c>
      <c r="J74" s="81" t="s">
        <v>1494</v>
      </c>
      <c r="K74" s="80" t="s">
        <v>1050</v>
      </c>
      <c r="L74" s="849" t="s">
        <v>1034</v>
      </c>
      <c r="M74" s="850"/>
      <c r="N74" s="104" t="s">
        <v>1035</v>
      </c>
    </row>
    <row r="75" spans="1:16">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v>147543.4</v>
      </c>
      <c r="P75" s="120">
        <f>+I75/O75</f>
        <v>1.1225399999999999</v>
      </c>
    </row>
    <row r="76" spans="1:16">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c r="O76">
        <v>49181.133333333331</v>
      </c>
      <c r="P76" s="120">
        <f t="shared" ref="P76:P79" si="4">+I76/O76</f>
        <v>1.1225400000000001</v>
      </c>
    </row>
    <row r="77" spans="1:16">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c r="O77">
        <v>181413.20000000004</v>
      </c>
      <c r="P77" s="120">
        <f t="shared" si="4"/>
        <v>1.3365545616305756</v>
      </c>
    </row>
    <row r="78" spans="1:16">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c r="O78">
        <v>224256.02000000005</v>
      </c>
      <c r="P78" s="120">
        <f t="shared" si="4"/>
        <v>1.396567458924848</v>
      </c>
    </row>
    <row r="79" spans="1:16">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c r="O79">
        <v>24590.566666666666</v>
      </c>
      <c r="P79" s="120">
        <f t="shared" si="4"/>
        <v>1.1225400000000001</v>
      </c>
    </row>
    <row r="80" spans="1:16"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1180611.7871864284</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N47+N59+N70+N81</f>
        <v>61123290.884857275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12224658.176971456</v>
      </c>
      <c r="M88" s="856"/>
      <c r="N88" s="57"/>
    </row>
    <row r="89" spans="1:14">
      <c r="B89" s="95" t="s">
        <v>1057</v>
      </c>
      <c r="C89" s="96"/>
      <c r="D89" s="96"/>
      <c r="E89" s="96"/>
      <c r="F89" s="96"/>
      <c r="G89" s="96"/>
      <c r="H89" s="96"/>
      <c r="I89" s="93"/>
      <c r="J89" s="94"/>
      <c r="K89" s="313">
        <v>0.05</v>
      </c>
      <c r="L89" s="855">
        <f>N83*K89</f>
        <v>3056164.544242864</v>
      </c>
      <c r="M89" s="856"/>
      <c r="N89" s="57"/>
    </row>
    <row r="90" spans="1:14" ht="15" thickBot="1">
      <c r="B90" s="97" t="s">
        <v>1058</v>
      </c>
      <c r="C90" s="98"/>
      <c r="D90" s="98"/>
      <c r="E90" s="98"/>
      <c r="F90" s="98"/>
      <c r="G90" s="98"/>
      <c r="H90" s="98"/>
      <c r="I90" s="99"/>
      <c r="J90" s="100"/>
      <c r="K90" s="314">
        <v>0.05</v>
      </c>
      <c r="L90" s="857">
        <f>N83*K90</f>
        <v>3056164.544242864</v>
      </c>
      <c r="M90" s="858"/>
      <c r="N90" s="57"/>
    </row>
    <row r="91" spans="1:14" ht="15" thickBot="1">
      <c r="B91" s="821" t="s">
        <v>1037</v>
      </c>
      <c r="C91" s="822"/>
      <c r="D91" s="822"/>
      <c r="E91" s="822"/>
      <c r="F91" s="822"/>
      <c r="G91" s="822"/>
      <c r="H91" s="822"/>
      <c r="I91" s="822"/>
      <c r="J91" s="822"/>
      <c r="K91" s="822"/>
      <c r="L91" s="822"/>
      <c r="M91" s="823"/>
      <c r="N91" s="58">
        <f>L88+L89+L90</f>
        <v>18336987.265457183</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79460278.15031445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140</v>
      </c>
      <c r="B36" s="834" t="str">
        <f>VLOOKUP(A36,EQUIPOS!A6:D154,3,FALSE)</f>
        <v>Camisa para Pilote D=1.20m</v>
      </c>
      <c r="C36" s="835"/>
      <c r="D36" s="835"/>
      <c r="E36" s="835"/>
      <c r="F36" s="835"/>
      <c r="G36" s="835"/>
      <c r="H36" s="836"/>
      <c r="I36" s="276"/>
      <c r="J36" s="277"/>
      <c r="K36" s="278">
        <f>VLOOKUP(A36,EQUIPOS!A6:D163,4,FALSE)</f>
        <v>28050.16026203402</v>
      </c>
      <c r="L36" s="279"/>
      <c r="M36" s="280">
        <v>1</v>
      </c>
      <c r="N36" s="281">
        <f t="shared" ref="N36:N42" si="0">K36/M36</f>
        <v>28050.16026203402</v>
      </c>
    </row>
    <row r="37" spans="1:14">
      <c r="A37" s="119" t="s">
        <v>206</v>
      </c>
      <c r="B37" s="834" t="str">
        <f>VLOOKUP(A37,EQUIPOS!A7:D154,3,FALSE)</f>
        <v>Equipo de Soldadura</v>
      </c>
      <c r="C37" s="835"/>
      <c r="D37" s="835"/>
      <c r="E37" s="835"/>
      <c r="F37" s="835"/>
      <c r="G37" s="835"/>
      <c r="H37" s="836"/>
      <c r="I37" s="430"/>
      <c r="J37" s="431"/>
      <c r="K37" s="278">
        <f>VLOOKUP(A37,EQUIPOS!A7:D164,4,FALSE)</f>
        <v>5124</v>
      </c>
      <c r="L37" s="344"/>
      <c r="M37" s="345">
        <v>1</v>
      </c>
      <c r="N37" s="281">
        <f t="shared" si="0"/>
        <v>5124</v>
      </c>
    </row>
    <row r="38" spans="1:14">
      <c r="A38" s="119" t="s">
        <v>242</v>
      </c>
      <c r="B38" s="834" t="str">
        <f>VLOOKUP(A38,EQUIPOS!A8:D154,3,FALSE)</f>
        <v>Grúa con torre capacidad 1 ton en la punta.</v>
      </c>
      <c r="C38" s="835"/>
      <c r="D38" s="835"/>
      <c r="E38" s="835"/>
      <c r="F38" s="835"/>
      <c r="G38" s="835"/>
      <c r="H38" s="836"/>
      <c r="I38" s="430"/>
      <c r="J38" s="431"/>
      <c r="K38" s="447">
        <f>VLOOKUP(A38,EQUIPOS!A8:D165,4,FALSE)</f>
        <v>220182.83684618169</v>
      </c>
      <c r="L38" s="344"/>
      <c r="M38" s="345">
        <v>2.5</v>
      </c>
      <c r="N38" s="281">
        <f t="shared" si="0"/>
        <v>88073.134738472669</v>
      </c>
    </row>
    <row r="39" spans="1:14">
      <c r="A39" s="119" t="s">
        <v>267</v>
      </c>
      <c r="B39" s="834" t="str">
        <f>VLOOKUP(A39,EQUIPOS!A9:D154,3,FALSE)</f>
        <v>Motobomba de concreto</v>
      </c>
      <c r="C39" s="835"/>
      <c r="D39" s="835"/>
      <c r="E39" s="835"/>
      <c r="F39" s="835"/>
      <c r="G39" s="835"/>
      <c r="H39" s="836"/>
      <c r="I39" s="430"/>
      <c r="J39" s="431"/>
      <c r="K39" s="447">
        <f>VLOOKUP(A39,EQUIPOS!A9:D166,4,FALSE)</f>
        <v>75375.699398343422</v>
      </c>
      <c r="L39" s="344"/>
      <c r="M39" s="345">
        <v>2.5499800000000001</v>
      </c>
      <c r="N39" s="281">
        <f t="shared" si="0"/>
        <v>29559.329641151468</v>
      </c>
    </row>
    <row r="40" spans="1:14">
      <c r="A40" s="119" t="s">
        <v>277</v>
      </c>
      <c r="B40" s="834" t="str">
        <f>VLOOKUP(A40,EQUIPOS!A10:D154,3,FALSE)</f>
        <v>Pala auxiliar de piloteadora</v>
      </c>
      <c r="C40" s="835"/>
      <c r="D40" s="835"/>
      <c r="E40" s="835"/>
      <c r="F40" s="835"/>
      <c r="G40" s="835"/>
      <c r="H40" s="836"/>
      <c r="I40" s="430"/>
      <c r="J40" s="431"/>
      <c r="K40" s="447">
        <f>VLOOKUP(A40,EQUIPOS!A10:D167,4,FALSE)</f>
        <v>421551.59159826278</v>
      </c>
      <c r="L40" s="344"/>
      <c r="M40" s="345">
        <v>2.5</v>
      </c>
      <c r="N40" s="281">
        <f t="shared" si="0"/>
        <v>168620.6366393051</v>
      </c>
    </row>
    <row r="41" spans="1:14">
      <c r="A41" s="119" t="s">
        <v>282</v>
      </c>
      <c r="B41" s="834" t="str">
        <f>VLOOKUP(A41,EQUIPOS!A6:D154,3,FALSE)</f>
        <v>Piloteadora potencia 250KW, RPM 1800, fuerza elevadora 200KN</v>
      </c>
      <c r="C41" s="835"/>
      <c r="D41" s="835"/>
      <c r="E41" s="835"/>
      <c r="F41" s="835"/>
      <c r="G41" s="835"/>
      <c r="H41" s="836"/>
      <c r="I41" s="430"/>
      <c r="J41" s="431"/>
      <c r="K41" s="447">
        <f>VLOOKUP(A41,EQUIPOS!A6:D154,4,FALSE)</f>
        <v>652689.3736231589</v>
      </c>
      <c r="L41" s="344"/>
      <c r="M41" s="345">
        <v>1</v>
      </c>
      <c r="N41" s="281">
        <f t="shared" si="0"/>
        <v>652689.3736231589</v>
      </c>
    </row>
    <row r="42" spans="1:14">
      <c r="A42" s="119" t="s">
        <v>310</v>
      </c>
      <c r="B42" s="834" t="str">
        <f>VLOOKUP(A42,EQUIPOS!A12:D156,3,FALSE)</f>
        <v>Retroexcavadora A25C</v>
      </c>
      <c r="C42" s="835"/>
      <c r="D42" s="835"/>
      <c r="E42" s="835"/>
      <c r="F42" s="835"/>
      <c r="G42" s="835"/>
      <c r="H42" s="836"/>
      <c r="I42" s="337"/>
      <c r="J42" s="339"/>
      <c r="K42" s="447">
        <f>VLOOKUP(A42,EQUIPOS!A12:D169,4,FALSE)</f>
        <v>191124.4901963101</v>
      </c>
      <c r="L42" s="432"/>
      <c r="M42" s="433">
        <v>2.5</v>
      </c>
      <c r="N42" s="281">
        <f t="shared" si="0"/>
        <v>76449.796078524043</v>
      </c>
    </row>
    <row r="43" spans="1:14">
      <c r="B43" s="834"/>
      <c r="C43" s="835"/>
      <c r="D43" s="835"/>
      <c r="E43" s="835"/>
      <c r="F43" s="835"/>
      <c r="G43" s="835"/>
      <c r="H43" s="836"/>
      <c r="I43" s="42"/>
      <c r="J43" s="43"/>
      <c r="K43" s="447"/>
      <c r="L43" s="285"/>
      <c r="M43" s="286"/>
      <c r="N43" s="281"/>
    </row>
    <row r="44" spans="1:14">
      <c r="B44" s="329"/>
      <c r="C44" s="330"/>
      <c r="D44" s="330"/>
      <c r="E44" s="330"/>
      <c r="F44" s="332"/>
      <c r="G44" s="332"/>
      <c r="H44" s="131"/>
      <c r="I44" s="42"/>
      <c r="J44" s="43"/>
      <c r="K44" s="447"/>
      <c r="L44" s="285"/>
      <c r="M44" s="286"/>
      <c r="N44" s="282"/>
    </row>
    <row r="45" spans="1:14">
      <c r="B45" s="841" t="s">
        <v>1036</v>
      </c>
      <c r="C45" s="842"/>
      <c r="D45" s="842"/>
      <c r="E45" s="44"/>
      <c r="F45" s="45"/>
      <c r="G45" s="45"/>
      <c r="H45" s="46"/>
      <c r="I45" s="42"/>
      <c r="J45" s="43"/>
      <c r="K45" s="288"/>
      <c r="L45" s="285"/>
      <c r="M45" s="410">
        <v>0.1</v>
      </c>
      <c r="N45" s="353">
        <f>N83*M45</f>
        <v>8511.2008676833339</v>
      </c>
    </row>
    <row r="46" spans="1:14" ht="15" thickBot="1">
      <c r="B46" s="834"/>
      <c r="C46" s="835"/>
      <c r="D46" s="835"/>
      <c r="E46" s="835"/>
      <c r="F46" s="835"/>
      <c r="G46" s="835"/>
      <c r="H46" s="836"/>
      <c r="I46" s="843"/>
      <c r="J46" s="844"/>
      <c r="K46" s="47"/>
      <c r="L46" s="845"/>
      <c r="M46" s="846"/>
      <c r="N46" s="111"/>
    </row>
    <row r="47" spans="1:14" ht="15" thickBot="1">
      <c r="B47" s="821" t="s">
        <v>1037</v>
      </c>
      <c r="C47" s="822"/>
      <c r="D47" s="822"/>
      <c r="E47" s="822"/>
      <c r="F47" s="822"/>
      <c r="G47" s="822"/>
      <c r="H47" s="822"/>
      <c r="I47" s="822"/>
      <c r="J47" s="822"/>
      <c r="K47" s="822"/>
      <c r="L47" s="822"/>
      <c r="M47" s="823"/>
      <c r="N47" s="403">
        <f>SUM(N36:N46)</f>
        <v>1057077.6318503297</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12" t="s">
        <v>1028</v>
      </c>
      <c r="C51" s="813"/>
      <c r="D51" s="813"/>
      <c r="E51" s="813"/>
      <c r="F51" s="813"/>
      <c r="G51" s="813"/>
      <c r="H51" s="813"/>
      <c r="I51" s="814"/>
      <c r="J51" s="324" t="s">
        <v>1029</v>
      </c>
      <c r="K51" s="91" t="s">
        <v>1030</v>
      </c>
      <c r="L51" s="815" t="s">
        <v>1039</v>
      </c>
      <c r="M51" s="814"/>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1028</v>
      </c>
      <c r="N52" s="281">
        <f>K52*M52</f>
        <v>2420.94</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2567</v>
      </c>
      <c r="N53" s="281">
        <f>K53*M53</f>
        <v>317538.44095699687</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471228</v>
      </c>
      <c r="N54" s="281">
        <f>K54*M54</f>
        <v>388606.68602852541</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1" t="s">
        <v>1037</v>
      </c>
      <c r="C59" s="822"/>
      <c r="D59" s="822"/>
      <c r="E59" s="822"/>
      <c r="F59" s="822"/>
      <c r="G59" s="822"/>
      <c r="H59" s="822"/>
      <c r="I59" s="822"/>
      <c r="J59" s="822"/>
      <c r="K59" s="822"/>
      <c r="L59" s="822"/>
      <c r="M59" s="823"/>
      <c r="N59" s="403">
        <f>SUM(N52:N58)</f>
        <v>708566.06698552228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825">
        <f>VLOOKUP(A64,TRANSPORTE!A5:D117,4,FALSE)</f>
        <v>1343</v>
      </c>
      <c r="M64" s="826"/>
      <c r="N64" s="296">
        <f>K64*L64</f>
        <v>1745.9</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825">
        <f>VLOOKUP(A65,TRANSPORTE!A6:D117,4,FALSE)</f>
        <v>1343</v>
      </c>
      <c r="M65" s="826"/>
      <c r="N65" s="296">
        <f>K65*L65</f>
        <v>67.150000000000006</v>
      </c>
    </row>
    <row r="66" spans="1:15">
      <c r="B66" s="52"/>
      <c r="C66" s="53"/>
      <c r="D66" s="53"/>
      <c r="E66" s="53"/>
      <c r="F66" s="53"/>
      <c r="G66" s="53"/>
      <c r="H66" s="320"/>
      <c r="I66" s="288"/>
      <c r="J66" s="295"/>
      <c r="K66" s="288"/>
      <c r="L66" s="825"/>
      <c r="M66" s="826"/>
      <c r="N66" s="296"/>
    </row>
    <row r="67" spans="1:15">
      <c r="B67" s="52"/>
      <c r="C67" s="53"/>
      <c r="D67" s="53"/>
      <c r="E67" s="53"/>
      <c r="F67" s="53"/>
      <c r="G67" s="53"/>
      <c r="H67" s="320"/>
      <c r="I67" s="288"/>
      <c r="J67" s="295"/>
      <c r="K67" s="288"/>
      <c r="L67" s="825"/>
      <c r="M67" s="826"/>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1813.0500000000002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973"/>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 thickBot="1">
      <c r="B82" s="808"/>
      <c r="C82" s="809"/>
      <c r="D82" s="809"/>
      <c r="E82" s="809"/>
      <c r="F82" s="809"/>
      <c r="G82" s="809"/>
      <c r="H82" s="809"/>
      <c r="I82" s="132"/>
      <c r="J82" s="132"/>
      <c r="K82" s="132"/>
      <c r="L82" s="909"/>
      <c r="M82" s="909"/>
      <c r="N82" s="133"/>
    </row>
    <row r="83" spans="1:14" ht="15" thickBot="1">
      <c r="B83" s="827" t="s">
        <v>1037</v>
      </c>
      <c r="C83" s="828"/>
      <c r="D83" s="828"/>
      <c r="E83" s="828"/>
      <c r="F83" s="828"/>
      <c r="G83" s="828"/>
      <c r="H83" s="828"/>
      <c r="I83" s="828"/>
      <c r="J83" s="828"/>
      <c r="K83" s="828"/>
      <c r="L83" s="828"/>
      <c r="M83" s="829"/>
      <c r="N83" s="469">
        <f>SUM(N76:N82)</f>
        <v>85112.008676833328</v>
      </c>
    </row>
    <row r="84" spans="1:14" ht="15" thickBot="1">
      <c r="B84" s="39"/>
      <c r="C84" s="40"/>
      <c r="D84" s="40"/>
      <c r="E84" s="40"/>
      <c r="F84" s="40"/>
      <c r="G84" s="40"/>
      <c r="H84" s="40"/>
      <c r="I84" s="40"/>
      <c r="J84" s="40"/>
      <c r="K84" s="40"/>
      <c r="L84" s="40"/>
      <c r="M84" s="40"/>
      <c r="N84" s="41"/>
    </row>
    <row r="85" spans="1:14" ht="15" thickBot="1">
      <c r="B85" s="821" t="s">
        <v>1051</v>
      </c>
      <c r="C85" s="822"/>
      <c r="D85" s="822"/>
      <c r="E85" s="822"/>
      <c r="F85" s="822"/>
      <c r="G85" s="822"/>
      <c r="H85" s="822"/>
      <c r="I85" s="822"/>
      <c r="J85" s="822"/>
      <c r="K85" s="822"/>
      <c r="L85" s="822"/>
      <c r="M85" s="823"/>
      <c r="N85" s="105">
        <f>N47+N59+N70+N83</f>
        <v>1852568.7575126854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2" t="s">
        <v>1053</v>
      </c>
      <c r="C89" s="813"/>
      <c r="D89" s="813"/>
      <c r="E89" s="813"/>
      <c r="F89" s="813"/>
      <c r="G89" s="813"/>
      <c r="H89" s="813"/>
      <c r="I89" s="323"/>
      <c r="J89" s="343"/>
      <c r="K89" s="311" t="s">
        <v>1054</v>
      </c>
      <c r="L89" s="851" t="s">
        <v>1055</v>
      </c>
      <c r="M89" s="852"/>
      <c r="N89" s="312"/>
    </row>
    <row r="90" spans="1:14">
      <c r="B90" s="853" t="s">
        <v>1056</v>
      </c>
      <c r="C90" s="854"/>
      <c r="D90" s="854"/>
      <c r="E90" s="854"/>
      <c r="F90" s="854"/>
      <c r="G90" s="854"/>
      <c r="H90" s="854"/>
      <c r="I90" s="93"/>
      <c r="J90" s="94"/>
      <c r="K90" s="313">
        <v>0.2</v>
      </c>
      <c r="L90" s="855">
        <f>N85*K90</f>
        <v>370513.75150253711</v>
      </c>
      <c r="M90" s="856"/>
      <c r="N90" s="57"/>
    </row>
    <row r="91" spans="1:14">
      <c r="B91" s="95" t="s">
        <v>1057</v>
      </c>
      <c r="C91" s="96"/>
      <c r="D91" s="96"/>
      <c r="E91" s="96"/>
      <c r="F91" s="96"/>
      <c r="G91" s="96"/>
      <c r="H91" s="96"/>
      <c r="I91" s="93"/>
      <c r="J91" s="94"/>
      <c r="K91" s="313">
        <v>0.05</v>
      </c>
      <c r="L91" s="855">
        <f>N85*K91</f>
        <v>92628.437875634278</v>
      </c>
      <c r="M91" s="856"/>
      <c r="N91" s="57"/>
    </row>
    <row r="92" spans="1:14" ht="15" thickBot="1">
      <c r="B92" s="97" t="s">
        <v>1058</v>
      </c>
      <c r="C92" s="98"/>
      <c r="D92" s="98"/>
      <c r="E92" s="98"/>
      <c r="F92" s="98"/>
      <c r="G92" s="98"/>
      <c r="H92" s="98"/>
      <c r="I92" s="99"/>
      <c r="J92" s="100"/>
      <c r="K92" s="314">
        <v>0.05</v>
      </c>
      <c r="L92" s="857">
        <f>N85*K92</f>
        <v>92628.437875634278</v>
      </c>
      <c r="M92" s="858"/>
      <c r="N92" s="57"/>
    </row>
    <row r="93" spans="1:14" ht="15" thickBot="1">
      <c r="B93" s="821" t="s">
        <v>1037</v>
      </c>
      <c r="C93" s="822"/>
      <c r="D93" s="822"/>
      <c r="E93" s="822"/>
      <c r="F93" s="822"/>
      <c r="G93" s="822"/>
      <c r="H93" s="822"/>
      <c r="I93" s="822"/>
      <c r="J93" s="822"/>
      <c r="K93" s="822"/>
      <c r="L93" s="822"/>
      <c r="M93" s="823"/>
      <c r="N93" s="58">
        <f>L90+L91+L92</f>
        <v>555770.62725380564</v>
      </c>
    </row>
    <row r="94" spans="1:14" ht="15" thickBot="1">
      <c r="B94" s="39"/>
      <c r="C94" s="40"/>
      <c r="D94" s="40"/>
      <c r="E94" s="40"/>
      <c r="F94" s="40"/>
      <c r="G94" s="40"/>
      <c r="H94" s="40"/>
      <c r="I94" s="40"/>
      <c r="J94" s="40"/>
      <c r="K94" s="40"/>
      <c r="L94" s="40"/>
      <c r="M94" s="40"/>
      <c r="N94" s="41"/>
    </row>
    <row r="95" spans="1:14" ht="15" thickBot="1">
      <c r="A95" t="s">
        <v>2122</v>
      </c>
      <c r="B95" s="821" t="s">
        <v>1059</v>
      </c>
      <c r="C95" s="822"/>
      <c r="D95" s="822"/>
      <c r="E95" s="822"/>
      <c r="F95" s="822"/>
      <c r="G95" s="822"/>
      <c r="H95" s="822"/>
      <c r="I95" s="822"/>
      <c r="J95" s="822"/>
      <c r="K95" s="822"/>
      <c r="L95" s="822"/>
      <c r="M95" s="823"/>
      <c r="N95" s="196">
        <f>N85+N93</f>
        <v>2408339.3847664911</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3" t="s">
        <v>2324</v>
      </c>
      <c r="C112" s="964"/>
      <c r="D112" s="964"/>
      <c r="E112" s="964"/>
      <c r="F112" s="964"/>
      <c r="G112" s="964"/>
      <c r="H112" s="964"/>
      <c r="I112" s="964"/>
      <c r="J112" s="964"/>
      <c r="K112" s="964"/>
      <c r="L112" s="964"/>
      <c r="M112" s="964"/>
      <c r="N112" s="965"/>
    </row>
    <row r="113" spans="2:14" ht="15" customHeight="1">
      <c r="B113" s="963"/>
      <c r="C113" s="964"/>
      <c r="D113" s="964"/>
      <c r="E113" s="964"/>
      <c r="F113" s="964"/>
      <c r="G113" s="964"/>
      <c r="H113" s="964"/>
      <c r="I113" s="964"/>
      <c r="J113" s="964"/>
      <c r="K113" s="964"/>
      <c r="L113" s="964"/>
      <c r="M113" s="964"/>
      <c r="N113" s="965"/>
    </row>
    <row r="114" spans="2:14" ht="30" customHeight="1">
      <c r="B114" s="966" t="s">
        <v>2325</v>
      </c>
      <c r="C114" s="967"/>
      <c r="D114" s="967"/>
      <c r="E114" s="967"/>
      <c r="F114" s="967"/>
      <c r="G114" s="967"/>
      <c r="H114" s="967"/>
      <c r="I114" s="967"/>
      <c r="J114" s="967"/>
      <c r="K114" s="967"/>
      <c r="L114" s="967"/>
      <c r="M114" s="967"/>
      <c r="N114" s="968"/>
    </row>
    <row r="115" spans="2:14">
      <c r="B115" s="966"/>
      <c r="C115" s="967"/>
      <c r="D115" s="967"/>
      <c r="E115" s="967"/>
      <c r="F115" s="967"/>
      <c r="G115" s="967"/>
      <c r="H115" s="967"/>
      <c r="I115" s="967"/>
      <c r="J115" s="967"/>
      <c r="K115" s="967"/>
      <c r="L115" s="967"/>
      <c r="M115" s="967"/>
      <c r="N115" s="968"/>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9"/>
      <c r="K125" s="969"/>
      <c r="L125" s="969"/>
      <c r="M125" s="969"/>
      <c r="N125" s="970"/>
    </row>
    <row r="126" spans="2:14" ht="15" thickBot="1">
      <c r="B126" s="428" t="s">
        <v>2327</v>
      </c>
      <c r="C126" s="429"/>
      <c r="D126" s="429"/>
      <c r="E126" s="268"/>
      <c r="F126" s="268"/>
      <c r="G126" s="268"/>
      <c r="H126" s="268"/>
      <c r="I126" s="268"/>
      <c r="J126" s="971"/>
      <c r="K126" s="971"/>
      <c r="L126" s="971"/>
      <c r="M126" s="971"/>
      <c r="N126" s="972"/>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182</v>
      </c>
      <c r="B36" s="834" t="str">
        <f>VLOOKUP(A36,EQUIPOS!A6:D154,3,FALSE)</f>
        <v xml:space="preserve">Compresor para penetrar roca
</v>
      </c>
      <c r="C36" s="835"/>
      <c r="D36" s="835"/>
      <c r="E36" s="835"/>
      <c r="F36" s="835"/>
      <c r="G36" s="835"/>
      <c r="H36" s="836"/>
      <c r="I36" s="276"/>
      <c r="J36" s="277"/>
      <c r="K36" s="278">
        <f>VLOOKUP(A36,EQUIPOS!A6:D163,4,FALSE)</f>
        <v>71924.373634804346</v>
      </c>
      <c r="L36" s="279"/>
      <c r="M36" s="280">
        <v>0.125</v>
      </c>
      <c r="N36" s="281">
        <f>K36/M36</f>
        <v>575394.98907843477</v>
      </c>
    </row>
    <row r="37" spans="1:14">
      <c r="A37" s="119" t="s">
        <v>242</v>
      </c>
      <c r="B37" s="834" t="str">
        <f>VLOOKUP(A37,EQUIPOS!A7:D154,3,FALSE)</f>
        <v>Grúa con torre capacidad 1 ton en la punta.</v>
      </c>
      <c r="C37" s="835"/>
      <c r="D37" s="835"/>
      <c r="E37" s="835"/>
      <c r="F37" s="835"/>
      <c r="G37" s="835"/>
      <c r="H37" s="836"/>
      <c r="I37" s="430"/>
      <c r="J37" s="431"/>
      <c r="K37" s="278">
        <f>VLOOKUP(A37,EQUIPOS!A7:D164,4,FALSE)</f>
        <v>220182.83684618169</v>
      </c>
      <c r="L37" s="344"/>
      <c r="M37" s="345">
        <v>2.5</v>
      </c>
      <c r="N37" s="281">
        <f>K37/M37</f>
        <v>88073.134738472669</v>
      </c>
    </row>
    <row r="38" spans="1:14">
      <c r="A38" s="119" t="s">
        <v>267</v>
      </c>
      <c r="B38" s="834" t="str">
        <f>VLOOKUP(A38,EQUIPOS!A8:D154,3,FALSE)</f>
        <v>Motobomba de concreto</v>
      </c>
      <c r="C38" s="835"/>
      <c r="D38" s="835"/>
      <c r="E38" s="835"/>
      <c r="F38" s="835"/>
      <c r="G38" s="835"/>
      <c r="H38" s="836"/>
      <c r="I38" s="430"/>
      <c r="J38" s="431"/>
      <c r="K38" s="447">
        <f>VLOOKUP(A38,EQUIPOS!A8:D165,4,FALSE)</f>
        <v>75375.699398343422</v>
      </c>
      <c r="L38" s="344"/>
      <c r="M38" s="345">
        <v>0.65</v>
      </c>
      <c r="N38" s="281">
        <f>K38/M38</f>
        <v>115962.61445898988</v>
      </c>
    </row>
    <row r="39" spans="1:14">
      <c r="A39" s="119" t="s">
        <v>310</v>
      </c>
      <c r="B39" s="834" t="str">
        <f>VLOOKUP(A39,EQUIPOS!A9:D154,3,FALSE)</f>
        <v>Retroexcavadora A25C</v>
      </c>
      <c r="C39" s="835"/>
      <c r="D39" s="835"/>
      <c r="E39" s="835"/>
      <c r="F39" s="835"/>
      <c r="G39" s="835"/>
      <c r="H39" s="836"/>
      <c r="I39" s="430"/>
      <c r="J39" s="431"/>
      <c r="K39" s="447">
        <f>VLOOKUP(A39,EQUIPOS!A9:D166,4,FALSE)</f>
        <v>191124.4901963101</v>
      </c>
      <c r="L39" s="344"/>
      <c r="M39" s="345">
        <v>0.65</v>
      </c>
      <c r="N39" s="281">
        <f>K39/M39</f>
        <v>294037.67722509243</v>
      </c>
    </row>
    <row r="40" spans="1:14">
      <c r="A40" s="119"/>
      <c r="B40" s="834"/>
      <c r="C40" s="835"/>
      <c r="D40" s="835"/>
      <c r="E40" s="835"/>
      <c r="F40" s="835"/>
      <c r="G40" s="835"/>
      <c r="H40" s="836"/>
      <c r="I40" s="430"/>
      <c r="J40" s="431"/>
      <c r="K40" s="447"/>
      <c r="L40" s="344"/>
      <c r="M40" s="345"/>
      <c r="N40" s="281"/>
    </row>
    <row r="41" spans="1:14">
      <c r="A41" s="119"/>
      <c r="B41" s="834"/>
      <c r="C41" s="835"/>
      <c r="D41" s="835"/>
      <c r="E41" s="835"/>
      <c r="F41" s="835"/>
      <c r="G41" s="835"/>
      <c r="H41" s="836"/>
      <c r="I41" s="430"/>
      <c r="J41" s="431"/>
      <c r="K41" s="447"/>
      <c r="L41" s="344"/>
      <c r="M41" s="345"/>
      <c r="N41" s="281"/>
    </row>
    <row r="42" spans="1:14">
      <c r="A42" s="119"/>
      <c r="B42" s="834"/>
      <c r="C42" s="835"/>
      <c r="D42" s="835"/>
      <c r="E42" s="835"/>
      <c r="F42" s="835"/>
      <c r="G42" s="835"/>
      <c r="H42" s="836"/>
      <c r="I42" s="337"/>
      <c r="J42" s="339"/>
      <c r="K42" s="447"/>
      <c r="L42" s="432"/>
      <c r="M42" s="433"/>
      <c r="N42" s="281"/>
    </row>
    <row r="43" spans="1:14">
      <c r="B43" s="834"/>
      <c r="C43" s="835"/>
      <c r="D43" s="835"/>
      <c r="E43" s="835"/>
      <c r="F43" s="835"/>
      <c r="G43" s="835"/>
      <c r="H43" s="836"/>
      <c r="I43" s="42"/>
      <c r="J43" s="43"/>
      <c r="K43" s="447"/>
      <c r="L43" s="285"/>
      <c r="M43" s="286"/>
      <c r="N43" s="281"/>
    </row>
    <row r="44" spans="1:14">
      <c r="B44" s="329"/>
      <c r="C44" s="330"/>
      <c r="D44" s="330"/>
      <c r="E44" s="330"/>
      <c r="F44" s="332"/>
      <c r="G44" s="332"/>
      <c r="H44" s="131"/>
      <c r="I44" s="42"/>
      <c r="J44" s="43"/>
      <c r="K44" s="447"/>
      <c r="L44" s="285"/>
      <c r="M44" s="286"/>
      <c r="N44" s="282"/>
    </row>
    <row r="45" spans="1:14">
      <c r="B45" s="841" t="s">
        <v>1036</v>
      </c>
      <c r="C45" s="842"/>
      <c r="D45" s="842"/>
      <c r="E45" s="44"/>
      <c r="F45" s="45"/>
      <c r="G45" s="45"/>
      <c r="H45" s="46"/>
      <c r="I45" s="42"/>
      <c r="J45" s="43"/>
      <c r="K45" s="288"/>
      <c r="L45" s="285"/>
      <c r="M45" s="410">
        <v>0.1</v>
      </c>
      <c r="N45" s="353">
        <f>N87*M45</f>
        <v>44258.244511953337</v>
      </c>
    </row>
    <row r="46" spans="1:14" ht="15" thickBot="1">
      <c r="B46" s="834"/>
      <c r="C46" s="835"/>
      <c r="D46" s="835"/>
      <c r="E46" s="835"/>
      <c r="F46" s="835"/>
      <c r="G46" s="835"/>
      <c r="H46" s="836"/>
      <c r="I46" s="843"/>
      <c r="J46" s="844"/>
      <c r="K46" s="47"/>
      <c r="L46" s="845"/>
      <c r="M46" s="846"/>
      <c r="N46" s="111"/>
    </row>
    <row r="47" spans="1:14" ht="15" thickBot="1">
      <c r="B47" s="821" t="s">
        <v>1037</v>
      </c>
      <c r="C47" s="822"/>
      <c r="D47" s="822"/>
      <c r="E47" s="822"/>
      <c r="F47" s="822"/>
      <c r="G47" s="822"/>
      <c r="H47" s="822"/>
      <c r="I47" s="822"/>
      <c r="J47" s="822"/>
      <c r="K47" s="822"/>
      <c r="L47" s="822"/>
      <c r="M47" s="823"/>
      <c r="N47" s="403">
        <f>SUM(N36:N46)</f>
        <v>1117726.660012943</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12" t="s">
        <v>1028</v>
      </c>
      <c r="C51" s="813"/>
      <c r="D51" s="813"/>
      <c r="E51" s="813"/>
      <c r="F51" s="813"/>
      <c r="G51" s="813"/>
      <c r="H51" s="813"/>
      <c r="I51" s="814"/>
      <c r="J51" s="324" t="s">
        <v>1029</v>
      </c>
      <c r="K51" s="91" t="s">
        <v>1030</v>
      </c>
      <c r="L51" s="815" t="s">
        <v>1039</v>
      </c>
      <c r="M51" s="814"/>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2567</v>
      </c>
      <c r="N52" s="281">
        <f>K52*M52</f>
        <v>457255.35497807543</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471228</v>
      </c>
      <c r="N53" s="281">
        <f t="shared" ref="N53:N59" si="0">K53*M53</f>
        <v>559593.62788107665</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5299</v>
      </c>
      <c r="N54" s="281">
        <f t="shared" si="0"/>
        <v>1589.7</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2266</v>
      </c>
      <c r="N55" s="281">
        <f t="shared" si="0"/>
        <v>6798</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10828</v>
      </c>
      <c r="N56" s="281">
        <f t="shared" si="0"/>
        <v>2707</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1085</v>
      </c>
      <c r="N57" s="281">
        <f t="shared" si="0"/>
        <v>1085</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970</v>
      </c>
      <c r="N58" s="281">
        <f t="shared" si="0"/>
        <v>970</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6214</v>
      </c>
      <c r="N59" s="281">
        <f t="shared" si="0"/>
        <v>2846.0120000000002</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 thickBot="1">
      <c r="B62" s="49"/>
      <c r="C62" s="319"/>
      <c r="D62" s="319"/>
      <c r="E62" s="319"/>
      <c r="F62" s="319"/>
      <c r="G62" s="319"/>
      <c r="H62" s="319"/>
      <c r="I62" s="319"/>
      <c r="J62" s="444"/>
      <c r="K62" s="132"/>
      <c r="L62" s="334"/>
      <c r="M62" s="411"/>
      <c r="N62" s="281"/>
    </row>
    <row r="63" spans="1:14" ht="15" thickBot="1">
      <c r="B63" s="821" t="s">
        <v>1037</v>
      </c>
      <c r="C63" s="822"/>
      <c r="D63" s="822"/>
      <c r="E63" s="822"/>
      <c r="F63" s="822"/>
      <c r="G63" s="822"/>
      <c r="H63" s="822"/>
      <c r="I63" s="822"/>
      <c r="J63" s="822"/>
      <c r="K63" s="822"/>
      <c r="L63" s="822"/>
      <c r="M63" s="823"/>
      <c r="N63" s="403">
        <f>SUM(N52:N62)</f>
        <v>1032844.6948591521</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824" t="s">
        <v>1045</v>
      </c>
      <c r="M67" s="797"/>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825">
        <f>VLOOKUP(A68,TRANSPORTE!A5:D117,4,FALSE)</f>
        <v>1343</v>
      </c>
      <c r="M68" s="826"/>
      <c r="N68" s="296">
        <f>K68*L68</f>
        <v>1745.9</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825">
        <f>VLOOKUP(A69,TRANSPORTE!A6:D117,4,FALSE)</f>
        <v>1343</v>
      </c>
      <c r="M69" s="826"/>
      <c r="N69" s="296">
        <f>K69*L69</f>
        <v>67.150000000000006</v>
      </c>
    </row>
    <row r="70" spans="1:15">
      <c r="B70" s="52"/>
      <c r="C70" s="53"/>
      <c r="D70" s="53"/>
      <c r="E70" s="53"/>
      <c r="F70" s="53"/>
      <c r="G70" s="53"/>
      <c r="H70" s="320"/>
      <c r="I70" s="288"/>
      <c r="J70" s="295"/>
      <c r="K70" s="288"/>
      <c r="L70" s="825"/>
      <c r="M70" s="826"/>
      <c r="N70" s="296"/>
    </row>
    <row r="71" spans="1:15">
      <c r="B71" s="52"/>
      <c r="C71" s="53"/>
      <c r="D71" s="53"/>
      <c r="E71" s="53"/>
      <c r="F71" s="53"/>
      <c r="G71" s="53"/>
      <c r="H71" s="320"/>
      <c r="I71" s="288"/>
      <c r="J71" s="295"/>
      <c r="K71" s="288"/>
      <c r="L71" s="825"/>
      <c r="M71" s="826"/>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10"/>
      <c r="M73" s="811"/>
      <c r="N73" s="133"/>
    </row>
    <row r="74" spans="1:15" ht="15" thickBot="1">
      <c r="B74" s="827" t="s">
        <v>1037</v>
      </c>
      <c r="C74" s="828"/>
      <c r="D74" s="828"/>
      <c r="E74" s="828"/>
      <c r="F74" s="828"/>
      <c r="G74" s="828"/>
      <c r="H74" s="828"/>
      <c r="I74" s="828"/>
      <c r="J74" s="828"/>
      <c r="K74" s="828"/>
      <c r="L74" s="828"/>
      <c r="M74" s="829"/>
      <c r="N74" s="110">
        <f>N68+N69+N70+N71+N72</f>
        <v>1813.0500000000002</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47" t="s">
        <v>1047</v>
      </c>
      <c r="C78" s="848"/>
      <c r="D78" s="848"/>
      <c r="E78" s="848"/>
      <c r="F78" s="848"/>
      <c r="G78" s="848"/>
      <c r="H78" s="848"/>
      <c r="I78" s="79" t="s">
        <v>1048</v>
      </c>
      <c r="J78" s="81" t="s">
        <v>1494</v>
      </c>
      <c r="K78" s="80" t="s">
        <v>1050</v>
      </c>
      <c r="L78" s="849" t="s">
        <v>1034</v>
      </c>
      <c r="M78" s="973"/>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 thickBot="1">
      <c r="B86" s="808"/>
      <c r="C86" s="809"/>
      <c r="D86" s="809"/>
      <c r="E86" s="809"/>
      <c r="F86" s="809"/>
      <c r="G86" s="809"/>
      <c r="H86" s="809"/>
      <c r="I86" s="132"/>
      <c r="J86" s="132"/>
      <c r="K86" s="132"/>
      <c r="L86" s="909"/>
      <c r="M86" s="909"/>
      <c r="N86" s="51"/>
    </row>
    <row r="87" spans="1:14" ht="15" thickBot="1">
      <c r="B87" s="827" t="s">
        <v>1037</v>
      </c>
      <c r="C87" s="828"/>
      <c r="D87" s="828"/>
      <c r="E87" s="828"/>
      <c r="F87" s="828"/>
      <c r="G87" s="828"/>
      <c r="H87" s="828"/>
      <c r="I87" s="828"/>
      <c r="J87" s="828"/>
      <c r="K87" s="828"/>
      <c r="L87" s="828"/>
      <c r="M87" s="829"/>
      <c r="N87" s="310">
        <f>SUM(N80:N86)</f>
        <v>442582.44511953334</v>
      </c>
    </row>
    <row r="88" spans="1:14" ht="15" thickBot="1">
      <c r="B88" s="39"/>
      <c r="C88" s="40"/>
      <c r="D88" s="40"/>
      <c r="E88" s="40"/>
      <c r="F88" s="40"/>
      <c r="G88" s="40"/>
      <c r="H88" s="40"/>
      <c r="I88" s="40"/>
      <c r="J88" s="40"/>
      <c r="K88" s="40"/>
      <c r="L88" s="40"/>
      <c r="M88" s="40"/>
      <c r="N88" s="41"/>
    </row>
    <row r="89" spans="1:14" ht="15" thickBot="1">
      <c r="B89" s="821" t="s">
        <v>1051</v>
      </c>
      <c r="C89" s="822"/>
      <c r="D89" s="822"/>
      <c r="E89" s="822"/>
      <c r="F89" s="822"/>
      <c r="G89" s="822"/>
      <c r="H89" s="822"/>
      <c r="I89" s="822"/>
      <c r="J89" s="822"/>
      <c r="K89" s="822"/>
      <c r="L89" s="822"/>
      <c r="M89" s="823"/>
      <c r="N89" s="105">
        <f>N47+N63+N74+N87</f>
        <v>2594966.849991628</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12" t="s">
        <v>1053</v>
      </c>
      <c r="C93" s="813"/>
      <c r="D93" s="813"/>
      <c r="E93" s="813"/>
      <c r="F93" s="813"/>
      <c r="G93" s="813"/>
      <c r="H93" s="813"/>
      <c r="I93" s="323"/>
      <c r="J93" s="343"/>
      <c r="K93" s="311" t="s">
        <v>1054</v>
      </c>
      <c r="L93" s="851" t="s">
        <v>1055</v>
      </c>
      <c r="M93" s="852"/>
      <c r="N93" s="312"/>
    </row>
    <row r="94" spans="1:14">
      <c r="B94" s="853" t="s">
        <v>1056</v>
      </c>
      <c r="C94" s="854"/>
      <c r="D94" s="854"/>
      <c r="E94" s="854"/>
      <c r="F94" s="854"/>
      <c r="G94" s="854"/>
      <c r="H94" s="854"/>
      <c r="I94" s="93"/>
      <c r="J94" s="94"/>
      <c r="K94" s="313">
        <v>0.2</v>
      </c>
      <c r="L94" s="855">
        <f>N89*K94</f>
        <v>518993.36999832559</v>
      </c>
      <c r="M94" s="856"/>
      <c r="N94" s="57"/>
    </row>
    <row r="95" spans="1:14">
      <c r="B95" s="95" t="s">
        <v>1057</v>
      </c>
      <c r="C95" s="96"/>
      <c r="D95" s="96"/>
      <c r="E95" s="96"/>
      <c r="F95" s="96"/>
      <c r="G95" s="96"/>
      <c r="H95" s="96"/>
      <c r="I95" s="93"/>
      <c r="J95" s="94"/>
      <c r="K95" s="313">
        <v>0.05</v>
      </c>
      <c r="L95" s="855">
        <f>N89*K95</f>
        <v>129748.3424995814</v>
      </c>
      <c r="M95" s="856"/>
      <c r="N95" s="57"/>
    </row>
    <row r="96" spans="1:14" ht="15" thickBot="1">
      <c r="B96" s="97" t="s">
        <v>1058</v>
      </c>
      <c r="C96" s="98"/>
      <c r="D96" s="98"/>
      <c r="E96" s="98"/>
      <c r="F96" s="98"/>
      <c r="G96" s="98"/>
      <c r="H96" s="98"/>
      <c r="I96" s="99"/>
      <c r="J96" s="100"/>
      <c r="K96" s="314">
        <v>0.05</v>
      </c>
      <c r="L96" s="857">
        <f>N89*K96</f>
        <v>129748.3424995814</v>
      </c>
      <c r="M96" s="858"/>
      <c r="N96" s="57"/>
    </row>
    <row r="97" spans="1:14" ht="15" thickBot="1">
      <c r="B97" s="821" t="s">
        <v>1037</v>
      </c>
      <c r="C97" s="822"/>
      <c r="D97" s="822"/>
      <c r="E97" s="822"/>
      <c r="F97" s="822"/>
      <c r="G97" s="822"/>
      <c r="H97" s="822"/>
      <c r="I97" s="822"/>
      <c r="J97" s="822"/>
      <c r="K97" s="822"/>
      <c r="L97" s="822"/>
      <c r="M97" s="823"/>
      <c r="N97" s="58">
        <f>L94+L95+L96</f>
        <v>778490.05499748839</v>
      </c>
    </row>
    <row r="98" spans="1:14" ht="15" thickBot="1">
      <c r="B98" s="39"/>
      <c r="C98" s="40"/>
      <c r="D98" s="40"/>
      <c r="E98" s="40"/>
      <c r="F98" s="40"/>
      <c r="G98" s="40"/>
      <c r="H98" s="40"/>
      <c r="I98" s="40"/>
      <c r="J98" s="40"/>
      <c r="K98" s="40"/>
      <c r="L98" s="40"/>
      <c r="M98" s="40"/>
      <c r="N98" s="41"/>
    </row>
    <row r="99" spans="1:14" ht="15" thickBot="1">
      <c r="A99" t="s">
        <v>2122</v>
      </c>
      <c r="B99" s="821" t="s">
        <v>1059</v>
      </c>
      <c r="C99" s="822"/>
      <c r="D99" s="822"/>
      <c r="E99" s="822"/>
      <c r="F99" s="822"/>
      <c r="G99" s="822"/>
      <c r="H99" s="822"/>
      <c r="I99" s="822"/>
      <c r="J99" s="822"/>
      <c r="K99" s="822"/>
      <c r="L99" s="822"/>
      <c r="M99" s="823"/>
      <c r="N99" s="196">
        <f>N89+N97</f>
        <v>3373456.9049891164</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63" t="s">
        <v>2324</v>
      </c>
      <c r="C116" s="964"/>
      <c r="D116" s="964"/>
      <c r="E116" s="964"/>
      <c r="F116" s="964"/>
      <c r="G116" s="964"/>
      <c r="H116" s="964"/>
      <c r="I116" s="964"/>
      <c r="J116" s="964"/>
      <c r="K116" s="964"/>
      <c r="L116" s="964"/>
      <c r="M116" s="964"/>
      <c r="N116" s="965"/>
    </row>
    <row r="117" spans="2:14" ht="15" customHeight="1">
      <c r="B117" s="963"/>
      <c r="C117" s="964"/>
      <c r="D117" s="964"/>
      <c r="E117" s="964"/>
      <c r="F117" s="964"/>
      <c r="G117" s="964"/>
      <c r="H117" s="964"/>
      <c r="I117" s="964"/>
      <c r="J117" s="964"/>
      <c r="K117" s="964"/>
      <c r="L117" s="964"/>
      <c r="M117" s="964"/>
      <c r="N117" s="965"/>
    </row>
    <row r="118" spans="2:14" ht="30" customHeight="1">
      <c r="B118" s="966" t="s">
        <v>2325</v>
      </c>
      <c r="C118" s="967"/>
      <c r="D118" s="967"/>
      <c r="E118" s="967"/>
      <c r="F118" s="967"/>
      <c r="G118" s="967"/>
      <c r="H118" s="967"/>
      <c r="I118" s="967"/>
      <c r="J118" s="967"/>
      <c r="K118" s="967"/>
      <c r="L118" s="967"/>
      <c r="M118" s="967"/>
      <c r="N118" s="968"/>
    </row>
    <row r="119" spans="2:14">
      <c r="B119" s="966"/>
      <c r="C119" s="967"/>
      <c r="D119" s="967"/>
      <c r="E119" s="967"/>
      <c r="F119" s="967"/>
      <c r="G119" s="967"/>
      <c r="H119" s="967"/>
      <c r="I119" s="967"/>
      <c r="J119" s="967"/>
      <c r="K119" s="967"/>
      <c r="L119" s="967"/>
      <c r="M119" s="967"/>
      <c r="N119" s="968"/>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9"/>
      <c r="K129" s="969"/>
      <c r="L129" s="969"/>
      <c r="M129" s="969"/>
      <c r="N129" s="970"/>
    </row>
    <row r="130" spans="2:14" ht="15" thickBot="1">
      <c r="B130" s="428" t="s">
        <v>2327</v>
      </c>
      <c r="C130" s="429"/>
      <c r="D130" s="429"/>
      <c r="E130" s="268"/>
      <c r="F130" s="268"/>
      <c r="G130" s="268"/>
      <c r="H130" s="268"/>
      <c r="I130" s="268"/>
      <c r="J130" s="971"/>
      <c r="K130" s="971"/>
      <c r="L130" s="971"/>
      <c r="M130" s="971"/>
      <c r="N130" s="972"/>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10"/>
      <c r="C1" s="922"/>
      <c r="D1" s="923"/>
      <c r="E1" s="923"/>
      <c r="F1" s="923"/>
      <c r="G1" s="923"/>
      <c r="H1" s="923"/>
      <c r="I1" s="923"/>
      <c r="J1" s="924"/>
      <c r="K1" s="925" t="s">
        <v>1017</v>
      </c>
      <c r="L1" s="927" t="s">
        <v>2304</v>
      </c>
      <c r="M1" s="928"/>
      <c r="N1" s="929"/>
    </row>
    <row r="2" spans="2:14" ht="40.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2" hidden="1" customHeight="1" thickBot="1">
      <c r="B30" s="77" t="s">
        <v>1027</v>
      </c>
      <c r="C30" s="830" t="s">
        <v>1028</v>
      </c>
      <c r="D30" s="831"/>
      <c r="E30" s="831"/>
      <c r="F30" s="831"/>
      <c r="G30" s="831"/>
      <c r="H30" s="831"/>
      <c r="I30" s="831"/>
      <c r="J30" s="78"/>
      <c r="K30" s="316"/>
      <c r="L30" s="832" t="s">
        <v>1029</v>
      </c>
      <c r="M30" s="833"/>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180</v>
      </c>
      <c r="B36" s="834" t="str">
        <f>VLOOKUP(A36,EQUIPOS!A6:D154,3,FALSE)</f>
        <v>Compresor 120 HP, con martillo.</v>
      </c>
      <c r="C36" s="835"/>
      <c r="D36" s="835"/>
      <c r="E36" s="835"/>
      <c r="F36" s="835"/>
      <c r="G36" s="835"/>
      <c r="H36" s="836"/>
      <c r="I36" s="276"/>
      <c r="J36" s="277"/>
      <c r="K36" s="278">
        <f>VLOOKUP(A36,EQUIPOS!A6:D163,4,FALSE)</f>
        <v>96118.27819851182</v>
      </c>
      <c r="L36" s="279"/>
      <c r="M36" s="280">
        <v>0.16</v>
      </c>
      <c r="N36" s="281">
        <f>K36/M36</f>
        <v>600739.2387406989</v>
      </c>
    </row>
    <row r="37" spans="1:14">
      <c r="A37" s="119" t="s">
        <v>261</v>
      </c>
      <c r="B37" s="834" t="str">
        <f>VLOOKUP(A37,EQUIPOS!A7:D154,3,FALSE)</f>
        <v xml:space="preserve">Motobomba 3 PULGADAS (incluye operario)
</v>
      </c>
      <c r="C37" s="835"/>
      <c r="D37" s="835"/>
      <c r="E37" s="835"/>
      <c r="F37" s="835"/>
      <c r="G37" s="835"/>
      <c r="H37" s="836"/>
      <c r="I37" s="430"/>
      <c r="J37" s="431"/>
      <c r="K37" s="278">
        <f>VLOOKUP(A37,EQUIPOS!A7:D164,4,FALSE)</f>
        <v>6875</v>
      </c>
      <c r="L37" s="344"/>
      <c r="M37" s="345">
        <v>0.16</v>
      </c>
      <c r="N37" s="281">
        <f>K37/M37</f>
        <v>42968.75</v>
      </c>
    </row>
    <row r="38" spans="1:14">
      <c r="A38" s="119"/>
      <c r="B38" s="834"/>
      <c r="C38" s="835"/>
      <c r="D38" s="835"/>
      <c r="E38" s="835"/>
      <c r="F38" s="835"/>
      <c r="G38" s="835"/>
      <c r="H38" s="836"/>
      <c r="I38" s="430"/>
      <c r="J38" s="431"/>
      <c r="K38" s="447"/>
      <c r="L38" s="344"/>
      <c r="M38" s="345"/>
      <c r="N38" s="281"/>
    </row>
    <row r="39" spans="1:14">
      <c r="A39" s="119"/>
      <c r="B39" s="834"/>
      <c r="C39" s="835"/>
      <c r="D39" s="835"/>
      <c r="E39" s="835"/>
      <c r="F39" s="835"/>
      <c r="G39" s="835"/>
      <c r="H39" s="836"/>
      <c r="I39" s="430"/>
      <c r="J39" s="431"/>
      <c r="K39" s="447"/>
      <c r="L39" s="344"/>
      <c r="M39" s="345"/>
      <c r="N39" s="281"/>
    </row>
    <row r="40" spans="1:14">
      <c r="A40" s="119"/>
      <c r="B40" s="834"/>
      <c r="C40" s="835"/>
      <c r="D40" s="835"/>
      <c r="E40" s="835"/>
      <c r="F40" s="835"/>
      <c r="G40" s="835"/>
      <c r="H40" s="836"/>
      <c r="I40" s="337"/>
      <c r="J40" s="339"/>
      <c r="K40" s="447"/>
      <c r="L40" s="432"/>
      <c r="M40" s="433"/>
      <c r="N40" s="281"/>
    </row>
    <row r="41" spans="1:14">
      <c r="B41" s="834"/>
      <c r="C41" s="835"/>
      <c r="D41" s="835"/>
      <c r="E41" s="835"/>
      <c r="F41" s="835"/>
      <c r="G41" s="835"/>
      <c r="H41" s="836"/>
      <c r="I41" s="42"/>
      <c r="J41" s="43"/>
      <c r="K41" s="447"/>
      <c r="L41" s="285"/>
      <c r="M41" s="286"/>
      <c r="N41" s="281"/>
    </row>
    <row r="42" spans="1:14">
      <c r="B42" s="329"/>
      <c r="C42" s="330"/>
      <c r="D42" s="330"/>
      <c r="E42" s="330"/>
      <c r="F42" s="332"/>
      <c r="G42" s="332"/>
      <c r="H42" s="131"/>
      <c r="I42" s="42"/>
      <c r="J42" s="43"/>
      <c r="K42" s="447"/>
      <c r="L42" s="285"/>
      <c r="M42" s="286"/>
      <c r="N42" s="282"/>
    </row>
    <row r="43" spans="1:14">
      <c r="B43" s="841" t="s">
        <v>1036</v>
      </c>
      <c r="C43" s="842"/>
      <c r="D43" s="842"/>
      <c r="E43" s="44"/>
      <c r="F43" s="45"/>
      <c r="G43" s="45"/>
      <c r="H43" s="46"/>
      <c r="I43" s="42"/>
      <c r="J43" s="43"/>
      <c r="K43" s="288"/>
      <c r="L43" s="285"/>
      <c r="M43" s="410">
        <v>0.05</v>
      </c>
      <c r="N43" s="353">
        <f>N77*M43</f>
        <v>11968.876220179687</v>
      </c>
    </row>
    <row r="44" spans="1:14" ht="15" thickBot="1">
      <c r="B44" s="834"/>
      <c r="C44" s="835"/>
      <c r="D44" s="835"/>
      <c r="E44" s="835"/>
      <c r="F44" s="835"/>
      <c r="G44" s="835"/>
      <c r="H44" s="836"/>
      <c r="I44" s="843"/>
      <c r="J44" s="844"/>
      <c r="K44" s="47"/>
      <c r="L44" s="845"/>
      <c r="M44" s="846"/>
      <c r="N44" s="111"/>
    </row>
    <row r="45" spans="1:14" ht="15" thickBot="1">
      <c r="B45" s="821" t="s">
        <v>1037</v>
      </c>
      <c r="C45" s="822"/>
      <c r="D45" s="822"/>
      <c r="E45" s="822"/>
      <c r="F45" s="822"/>
      <c r="G45" s="822"/>
      <c r="H45" s="822"/>
      <c r="I45" s="822"/>
      <c r="J45" s="822"/>
      <c r="K45" s="822"/>
      <c r="L45" s="822"/>
      <c r="M45" s="823"/>
      <c r="N45" s="403">
        <f>SUM(N36:N44)</f>
        <v>655676.86496087862</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12" t="s">
        <v>1028</v>
      </c>
      <c r="C49" s="813"/>
      <c r="D49" s="813"/>
      <c r="E49" s="813"/>
      <c r="F49" s="813"/>
      <c r="G49" s="813"/>
      <c r="H49" s="813"/>
      <c r="I49" s="814"/>
      <c r="J49" s="324" t="s">
        <v>1029</v>
      </c>
      <c r="K49" s="91" t="s">
        <v>1030</v>
      </c>
      <c r="L49" s="815" t="s">
        <v>1039</v>
      </c>
      <c r="M49" s="814"/>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10828</v>
      </c>
      <c r="N50" s="281">
        <f>K50*M50</f>
        <v>2165.6</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1085</v>
      </c>
      <c r="N51" s="281">
        <f>K51*M51</f>
        <v>1085</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970</v>
      </c>
      <c r="N52" s="281">
        <f>K52*M52</f>
        <v>485</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2933</v>
      </c>
      <c r="N53" s="281">
        <f>K53*M53</f>
        <v>439950</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587641</v>
      </c>
      <c r="N54" s="281">
        <f>K54*M54</f>
        <v>587641</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21" t="s">
        <v>1037</v>
      </c>
      <c r="C58" s="822"/>
      <c r="D58" s="822"/>
      <c r="E58" s="822"/>
      <c r="F58" s="822"/>
      <c r="G58" s="822"/>
      <c r="H58" s="822"/>
      <c r="I58" s="822"/>
      <c r="J58" s="822"/>
      <c r="K58" s="822"/>
      <c r="L58" s="822"/>
      <c r="M58" s="823"/>
      <c r="N58" s="403">
        <f>SUM(N50:N57)</f>
        <v>1031326.6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825">
        <f>VLOOKUP(A63,TRANSPORTE!A5:D117,4,FALSE)</f>
        <v>1343</v>
      </c>
      <c r="M63" s="826"/>
      <c r="N63" s="296">
        <f>K63*L63</f>
        <v>1343</v>
      </c>
    </row>
    <row r="64" spans="1:14">
      <c r="B64" s="52"/>
      <c r="C64" s="53"/>
      <c r="D64" s="53"/>
      <c r="E64" s="53"/>
      <c r="F64" s="53"/>
      <c r="G64" s="53"/>
      <c r="H64" s="320"/>
      <c r="I64" s="288"/>
      <c r="J64" s="295"/>
      <c r="K64" s="288"/>
      <c r="L64" s="825"/>
      <c r="M64" s="826"/>
      <c r="N64" s="296"/>
    </row>
    <row r="65" spans="1:15">
      <c r="B65" s="52"/>
      <c r="C65" s="53"/>
      <c r="D65" s="53"/>
      <c r="E65" s="53"/>
      <c r="F65" s="53"/>
      <c r="G65" s="53"/>
      <c r="H65" s="320"/>
      <c r="I65" s="288"/>
      <c r="J65" s="295"/>
      <c r="K65" s="288"/>
      <c r="L65" s="825"/>
      <c r="M65" s="826"/>
      <c r="N65" s="296"/>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10"/>
      <c r="M67" s="811"/>
      <c r="N67" s="133"/>
    </row>
    <row r="68" spans="1:15" ht="15" thickBot="1">
      <c r="B68" s="827" t="s">
        <v>1037</v>
      </c>
      <c r="C68" s="828"/>
      <c r="D68" s="828"/>
      <c r="E68" s="828"/>
      <c r="F68" s="828"/>
      <c r="G68" s="828"/>
      <c r="H68" s="828"/>
      <c r="I68" s="828"/>
      <c r="J68" s="828"/>
      <c r="K68" s="828"/>
      <c r="L68" s="828"/>
      <c r="M68" s="829"/>
      <c r="N68" s="110">
        <f>SUM(N63:N67)</f>
        <v>1343</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7" t="s">
        <v>1047</v>
      </c>
      <c r="C72" s="848"/>
      <c r="D72" s="848"/>
      <c r="E72" s="848"/>
      <c r="F72" s="848"/>
      <c r="G72" s="848"/>
      <c r="H72" s="848"/>
      <c r="I72" s="79" t="s">
        <v>1048</v>
      </c>
      <c r="J72" s="81" t="s">
        <v>1494</v>
      </c>
      <c r="K72" s="80" t="s">
        <v>1050</v>
      </c>
      <c r="L72" s="849" t="s">
        <v>1034</v>
      </c>
      <c r="M72" s="850"/>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SUM(N73:N76)</f>
        <v>239377.52440359374</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N45+N58+N68+N77</f>
        <v>1927723.9893644725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385544.7978728945</v>
      </c>
      <c r="M84" s="856"/>
      <c r="N84" s="57"/>
    </row>
    <row r="85" spans="1:14">
      <c r="B85" s="95" t="s">
        <v>1057</v>
      </c>
      <c r="C85" s="96"/>
      <c r="D85" s="96"/>
      <c r="E85" s="96"/>
      <c r="F85" s="96"/>
      <c r="G85" s="96"/>
      <c r="H85" s="96"/>
      <c r="I85" s="93"/>
      <c r="J85" s="94"/>
      <c r="K85" s="313">
        <v>0.05</v>
      </c>
      <c r="L85" s="855">
        <f>N79*K85</f>
        <v>96386.199468223625</v>
      </c>
      <c r="M85" s="856"/>
      <c r="N85" s="57"/>
    </row>
    <row r="86" spans="1:14" ht="15" thickBot="1">
      <c r="B86" s="97" t="s">
        <v>1058</v>
      </c>
      <c r="C86" s="98"/>
      <c r="D86" s="98"/>
      <c r="E86" s="98"/>
      <c r="F86" s="98"/>
      <c r="G86" s="98"/>
      <c r="H86" s="98"/>
      <c r="I86" s="99"/>
      <c r="J86" s="100"/>
      <c r="K86" s="314">
        <v>0.05</v>
      </c>
      <c r="L86" s="857">
        <f>N79*K86</f>
        <v>96386.199468223625</v>
      </c>
      <c r="M86" s="858"/>
      <c r="N86" s="57"/>
    </row>
    <row r="87" spans="1:14" ht="15" thickBot="1">
      <c r="B87" s="821" t="s">
        <v>1037</v>
      </c>
      <c r="C87" s="822"/>
      <c r="D87" s="822"/>
      <c r="E87" s="822"/>
      <c r="F87" s="822"/>
      <c r="G87" s="822"/>
      <c r="H87" s="822"/>
      <c r="I87" s="822"/>
      <c r="J87" s="822"/>
      <c r="K87" s="822"/>
      <c r="L87" s="822"/>
      <c r="M87" s="823"/>
      <c r="N87" s="58">
        <f>L84+L85+L86</f>
        <v>578317.19680934178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2506041.1861738143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10"/>
      <c r="C1" s="922"/>
      <c r="D1" s="923"/>
      <c r="E1" s="923"/>
      <c r="F1" s="923"/>
      <c r="G1" s="923"/>
      <c r="H1" s="923"/>
      <c r="I1" s="923"/>
      <c r="J1" s="924"/>
      <c r="K1" s="925" t="s">
        <v>1017</v>
      </c>
      <c r="L1" s="927" t="s">
        <v>2304</v>
      </c>
      <c r="M1" s="928"/>
      <c r="N1" s="929"/>
    </row>
    <row r="2" spans="2:14" ht="38.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461"/>
      <c r="L30" s="832" t="s">
        <v>1029</v>
      </c>
      <c r="M30" s="833"/>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121</v>
      </c>
      <c r="B36" s="834" t="str">
        <f>VLOOKUP(A36,EQUIPOS!A6:D154,3,FALSE)</f>
        <v>Bomba eléctrica para accionar la celda</v>
      </c>
      <c r="C36" s="835"/>
      <c r="D36" s="835"/>
      <c r="E36" s="835"/>
      <c r="F36" s="835"/>
      <c r="G36" s="835"/>
      <c r="H36" s="836"/>
      <c r="I36" s="276"/>
      <c r="J36" s="277"/>
      <c r="K36" s="278">
        <f>VLOOKUP(A36,EQUIPOS!A6:D163,4,FALSE)</f>
        <v>71946.574457419221</v>
      </c>
      <c r="L36" s="279"/>
      <c r="M36" s="280">
        <v>0.01</v>
      </c>
      <c r="N36" s="281">
        <f t="shared" ref="N36:N41" si="0">K36/M36</f>
        <v>7194657.4457419217</v>
      </c>
    </row>
    <row r="37" spans="1:14">
      <c r="A37" s="119" t="s">
        <v>192</v>
      </c>
      <c r="B37" s="834" t="str">
        <f>VLOOKUP(A37,EQUIPOS!A7:D154,3,FALSE)</f>
        <v>Equipo de acarreo interno</v>
      </c>
      <c r="C37" s="835"/>
      <c r="D37" s="835"/>
      <c r="E37" s="835"/>
      <c r="F37" s="835"/>
      <c r="G37" s="835"/>
      <c r="H37" s="836"/>
      <c r="I37" s="430"/>
      <c r="J37" s="431"/>
      <c r="K37" s="278">
        <f>VLOOKUP(A37,EQUIPOS!A7:D164,4,FALSE)</f>
        <v>39314.639815687609</v>
      </c>
      <c r="L37" s="344"/>
      <c r="M37" s="345">
        <v>0.05</v>
      </c>
      <c r="N37" s="281">
        <f t="shared" si="0"/>
        <v>786292.79631375219</v>
      </c>
    </row>
    <row r="38" spans="1:14">
      <c r="A38" s="119" t="s">
        <v>217</v>
      </c>
      <c r="B38" s="834" t="str">
        <f>VLOOKUP(A38,EQUIPOS!A8:D154,3,FALSE)</f>
        <v>Equipo de soldadura y de acetileno (incluye soldadura)</v>
      </c>
      <c r="C38" s="835"/>
      <c r="D38" s="835"/>
      <c r="E38" s="835"/>
      <c r="F38" s="835"/>
      <c r="G38" s="835"/>
      <c r="H38" s="836"/>
      <c r="I38" s="430"/>
      <c r="J38" s="431"/>
      <c r="K38" s="278">
        <f>VLOOKUP(A38,EQUIPOS!A8:D165,4,FALSE)</f>
        <v>34199.831296733384</v>
      </c>
      <c r="L38" s="344"/>
      <c r="M38" s="345">
        <v>0.01</v>
      </c>
      <c r="N38" s="281">
        <f t="shared" si="0"/>
        <v>3419983.1296733385</v>
      </c>
    </row>
    <row r="39" spans="1:14">
      <c r="A39" s="119" t="s">
        <v>242</v>
      </c>
      <c r="B39" s="834" t="str">
        <f>VLOOKUP(A39,EQUIPOS!A9:D154,3,FALSE)</f>
        <v>Grúa con torre capacidad 1 ton en la punta.</v>
      </c>
      <c r="C39" s="835"/>
      <c r="D39" s="835"/>
      <c r="E39" s="835"/>
      <c r="F39" s="835"/>
      <c r="G39" s="835"/>
      <c r="H39" s="836"/>
      <c r="I39" s="430"/>
      <c r="J39" s="431"/>
      <c r="K39" s="278">
        <f>VLOOKUP(A39,EQUIPOS!A9:D166,4,FALSE)</f>
        <v>220182.83684618169</v>
      </c>
      <c r="L39" s="344"/>
      <c r="M39" s="345">
        <v>0.04</v>
      </c>
      <c r="N39" s="281">
        <f t="shared" si="0"/>
        <v>5504570.9211545419</v>
      </c>
    </row>
    <row r="40" spans="1:14">
      <c r="A40" s="119" t="s">
        <v>255</v>
      </c>
      <c r="B40" s="834" t="str">
        <f>VLOOKUP(A40,EQUIPOS!A10:D154,3,FALSE)</f>
        <v>Manómetro cable de acero para bajar la celda</v>
      </c>
      <c r="C40" s="835"/>
      <c r="D40" s="835"/>
      <c r="E40" s="835"/>
      <c r="F40" s="835"/>
      <c r="G40" s="835"/>
      <c r="H40" s="836"/>
      <c r="I40" s="337"/>
      <c r="J40" s="339"/>
      <c r="K40" s="278">
        <f>VLOOKUP(A40,EQUIPOS!A10:D167,4,FALSE)</f>
        <v>2001991.6452414042</v>
      </c>
      <c r="L40" s="432"/>
      <c r="M40" s="433">
        <v>1</v>
      </c>
      <c r="N40" s="281">
        <f t="shared" si="0"/>
        <v>2001991.6452414042</v>
      </c>
    </row>
    <row r="41" spans="1:14">
      <c r="A41" t="s">
        <v>320</v>
      </c>
      <c r="B41" s="834" t="str">
        <f>VLOOKUP(A41,EQUIPOS!A11:D155,3,FALSE)</f>
        <v>Retroexcavadora sobre llantas, motor 62HP, Profundidad de excavación de 5.41 metros.</v>
      </c>
      <c r="C41" s="835"/>
      <c r="D41" s="835"/>
      <c r="E41" s="835"/>
      <c r="F41" s="835"/>
      <c r="G41" s="835"/>
      <c r="H41" s="836"/>
      <c r="I41" s="42"/>
      <c r="J41" s="43"/>
      <c r="K41" s="278">
        <f>VLOOKUP(A41,EQUIPOS!A11:D168,4,FALSE)</f>
        <v>140000</v>
      </c>
      <c r="L41" s="285"/>
      <c r="M41" s="286">
        <v>0.2</v>
      </c>
      <c r="N41" s="281">
        <f t="shared" si="0"/>
        <v>700000</v>
      </c>
    </row>
    <row r="42" spans="1:14">
      <c r="B42" s="329"/>
      <c r="C42" s="330"/>
      <c r="D42" s="330"/>
      <c r="E42" s="330"/>
      <c r="F42" s="332"/>
      <c r="G42" s="332"/>
      <c r="H42" s="131"/>
      <c r="I42" s="42"/>
      <c r="J42" s="43"/>
      <c r="K42" s="447"/>
      <c r="L42" s="285"/>
      <c r="M42" s="286"/>
      <c r="N42" s="282"/>
    </row>
    <row r="43" spans="1:14">
      <c r="B43" s="841" t="s">
        <v>1036</v>
      </c>
      <c r="C43" s="842"/>
      <c r="D43" s="842"/>
      <c r="E43" s="44"/>
      <c r="F43" s="45"/>
      <c r="G43" s="45"/>
      <c r="H43" s="46"/>
      <c r="I43" s="42"/>
      <c r="J43" s="43"/>
      <c r="K43" s="288"/>
      <c r="L43" s="285"/>
      <c r="M43" s="410">
        <v>0.01</v>
      </c>
      <c r="N43" s="353">
        <f>N81*M43</f>
        <v>40222.408211598995</v>
      </c>
    </row>
    <row r="44" spans="1:14" ht="15" thickBot="1">
      <c r="B44" s="834"/>
      <c r="C44" s="835"/>
      <c r="D44" s="835"/>
      <c r="E44" s="835"/>
      <c r="F44" s="835"/>
      <c r="G44" s="835"/>
      <c r="H44" s="836"/>
      <c r="I44" s="843"/>
      <c r="J44" s="844"/>
      <c r="K44" s="47"/>
      <c r="L44" s="845"/>
      <c r="M44" s="846"/>
      <c r="N44" s="111"/>
    </row>
    <row r="45" spans="1:14" ht="15" thickBot="1">
      <c r="B45" s="821" t="s">
        <v>1037</v>
      </c>
      <c r="C45" s="822"/>
      <c r="D45" s="822"/>
      <c r="E45" s="822"/>
      <c r="F45" s="822"/>
      <c r="G45" s="822"/>
      <c r="H45" s="822"/>
      <c r="I45" s="822"/>
      <c r="J45" s="822"/>
      <c r="K45" s="822"/>
      <c r="L45" s="822"/>
      <c r="M45" s="823"/>
      <c r="N45" s="403">
        <f>SUM(N36:N44)</f>
        <v>19647718.346336558</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12" t="s">
        <v>1028</v>
      </c>
      <c r="C49" s="813"/>
      <c r="D49" s="813"/>
      <c r="E49" s="813"/>
      <c r="F49" s="813"/>
      <c r="G49" s="813"/>
      <c r="H49" s="813"/>
      <c r="I49" s="814"/>
      <c r="J49" s="324" t="s">
        <v>1029</v>
      </c>
      <c r="K49" s="91" t="s">
        <v>1030</v>
      </c>
      <c r="L49" s="815" t="s">
        <v>1039</v>
      </c>
      <c r="M49" s="814"/>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15545609</v>
      </c>
      <c r="N50" s="281">
        <f t="shared" ref="N50:N55" si="1">K50*M50</f>
        <v>15545609</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99280</v>
      </c>
      <c r="N51" s="281">
        <f t="shared" si="1"/>
        <v>2978400</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2122795</v>
      </c>
      <c r="N52" s="281">
        <f t="shared" si="1"/>
        <v>4245590</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918720</v>
      </c>
      <c r="N53" s="281">
        <f t="shared" si="1"/>
        <v>4593600</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60362</v>
      </c>
      <c r="N54" s="281">
        <f t="shared" si="1"/>
        <v>3621720</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39638</v>
      </c>
      <c r="N55" s="281">
        <f t="shared" si="1"/>
        <v>475656</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21" t="s">
        <v>1037</v>
      </c>
      <c r="C58" s="822"/>
      <c r="D58" s="822"/>
      <c r="E58" s="822"/>
      <c r="F58" s="822"/>
      <c r="G58" s="822"/>
      <c r="H58" s="822"/>
      <c r="I58" s="822"/>
      <c r="J58" s="822"/>
      <c r="K58" s="822"/>
      <c r="L58" s="822"/>
      <c r="M58" s="823"/>
      <c r="N58" s="403">
        <f>SUM(N50:N57)</f>
        <v>31460575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825">
        <f>VLOOKUP(A63,TRANSPORTE!A5:D117,4,FALSE)</f>
        <v>1152769.8811879689</v>
      </c>
      <c r="M63" s="826"/>
      <c r="N63" s="296">
        <f>K63*L63</f>
        <v>1152769.8811879689</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825">
        <f>VLOOKUP(A64,TRANSPORTE!A6:D117,4,FALSE)</f>
        <v>133289.88940071219</v>
      </c>
      <c r="M64" s="826"/>
      <c r="N64" s="296">
        <f>K64*L64</f>
        <v>1066319.1152056975</v>
      </c>
    </row>
    <row r="65" spans="1:15">
      <c r="A65" t="s">
        <v>1483</v>
      </c>
      <c r="B65" s="52" t="str">
        <f>VLOOKUP(A65,TRANSPORTE!A6:D117,3,FALSE)</f>
        <v>Pasajes aéreos</v>
      </c>
      <c r="C65" s="53"/>
      <c r="D65" s="53"/>
      <c r="E65" s="53"/>
      <c r="F65" s="53"/>
      <c r="G65" s="53"/>
      <c r="H65" s="320" t="s">
        <v>1029</v>
      </c>
      <c r="I65" s="288">
        <v>3</v>
      </c>
      <c r="J65" s="295">
        <v>1</v>
      </c>
      <c r="K65" s="288">
        <f>I65*J65</f>
        <v>3</v>
      </c>
      <c r="L65" s="825">
        <f>VLOOKUP(A65,TRANSPORTE!A6:D117,4,FALSE)</f>
        <v>368040.61581938027</v>
      </c>
      <c r="M65" s="826"/>
      <c r="N65" s="296">
        <f>K65*L65</f>
        <v>1104121.8474581409</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10"/>
      <c r="M67" s="811"/>
      <c r="N67" s="133"/>
    </row>
    <row r="68" spans="1:15" ht="15" thickBot="1">
      <c r="B68" s="827" t="s">
        <v>1037</v>
      </c>
      <c r="C68" s="828"/>
      <c r="D68" s="828"/>
      <c r="E68" s="828"/>
      <c r="F68" s="828"/>
      <c r="G68" s="828"/>
      <c r="H68" s="828"/>
      <c r="I68" s="828"/>
      <c r="J68" s="828"/>
      <c r="K68" s="828"/>
      <c r="L68" s="828"/>
      <c r="M68" s="829"/>
      <c r="N68" s="110">
        <f>SUM(N63:N67)</f>
        <v>3323210.8438518075</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7" t="s">
        <v>1047</v>
      </c>
      <c r="C72" s="848"/>
      <c r="D72" s="848"/>
      <c r="E72" s="848"/>
      <c r="F72" s="848"/>
      <c r="G72" s="848"/>
      <c r="H72" s="848"/>
      <c r="I72" s="79" t="s">
        <v>1048</v>
      </c>
      <c r="J72" s="81" t="s">
        <v>1494</v>
      </c>
      <c r="K72" s="80" t="s">
        <v>1050</v>
      </c>
      <c r="L72" s="849" t="s">
        <v>1034</v>
      </c>
      <c r="M72" s="850"/>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SUM(N73:N80)</f>
        <v>4022240.8211598997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N45+N58+N68+N81</f>
        <v>58453745.011348262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11690749.002269654</v>
      </c>
      <c r="M88" s="856"/>
      <c r="N88" s="57"/>
    </row>
    <row r="89" spans="1:14">
      <c r="B89" s="95" t="s">
        <v>1057</v>
      </c>
      <c r="C89" s="96"/>
      <c r="D89" s="96"/>
      <c r="E89" s="96"/>
      <c r="F89" s="96"/>
      <c r="G89" s="96"/>
      <c r="H89" s="96"/>
      <c r="I89" s="93"/>
      <c r="J89" s="94"/>
      <c r="K89" s="313">
        <v>0.05</v>
      </c>
      <c r="L89" s="855">
        <f>N83*K89</f>
        <v>2922687.2505674134</v>
      </c>
      <c r="M89" s="856"/>
      <c r="N89" s="57"/>
    </row>
    <row r="90" spans="1:14" ht="15" thickBot="1">
      <c r="B90" s="97" t="s">
        <v>1058</v>
      </c>
      <c r="C90" s="98"/>
      <c r="D90" s="98"/>
      <c r="E90" s="98"/>
      <c r="F90" s="98"/>
      <c r="G90" s="98"/>
      <c r="H90" s="98"/>
      <c r="I90" s="99"/>
      <c r="J90" s="100"/>
      <c r="K90" s="314">
        <v>0.05</v>
      </c>
      <c r="L90" s="857">
        <f>N83*K90</f>
        <v>2922687.2505674134</v>
      </c>
      <c r="M90" s="858"/>
      <c r="N90" s="57"/>
    </row>
    <row r="91" spans="1:14" ht="15" thickBot="1">
      <c r="B91" s="821" t="s">
        <v>1037</v>
      </c>
      <c r="C91" s="822"/>
      <c r="D91" s="822"/>
      <c r="E91" s="822"/>
      <c r="F91" s="822"/>
      <c r="G91" s="822"/>
      <c r="H91" s="822"/>
      <c r="I91" s="822"/>
      <c r="J91" s="822"/>
      <c r="K91" s="822"/>
      <c r="L91" s="822"/>
      <c r="M91" s="823"/>
      <c r="N91" s="58">
        <f>L88+L89+L90</f>
        <v>17536123.503404479</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75989868.514752746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10"/>
      <c r="C1" s="922"/>
      <c r="D1" s="923"/>
      <c r="E1" s="923"/>
      <c r="F1" s="923"/>
      <c r="G1" s="923"/>
      <c r="H1" s="923"/>
      <c r="I1" s="923"/>
      <c r="J1" s="924"/>
      <c r="K1" s="925" t="s">
        <v>1017</v>
      </c>
      <c r="L1" s="927" t="s">
        <v>2304</v>
      </c>
      <c r="M1" s="928"/>
      <c r="N1" s="929"/>
    </row>
    <row r="2" spans="2:14" ht="27"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119" t="s">
        <v>121</v>
      </c>
      <c r="B36" s="834" t="str">
        <f>VLOOKUP(A36,EQUIPOS!A6:D154,3,FALSE)</f>
        <v>Bomba eléctrica para accionar la celda</v>
      </c>
      <c r="C36" s="835"/>
      <c r="D36" s="835"/>
      <c r="E36" s="835"/>
      <c r="F36" s="835"/>
      <c r="G36" s="835"/>
      <c r="H36" s="836"/>
      <c r="I36" s="276"/>
      <c r="J36" s="277"/>
      <c r="K36" s="278">
        <f>VLOOKUP(A36,EQUIPOS!A6:D163,4,FALSE)</f>
        <v>71946.574457419221</v>
      </c>
      <c r="L36" s="279"/>
      <c r="M36" s="280">
        <v>0.01</v>
      </c>
      <c r="N36" s="281">
        <f>K36/M36</f>
        <v>7194657.4457419217</v>
      </c>
    </row>
    <row r="37" spans="1:16">
      <c r="A37" s="119" t="s">
        <v>217</v>
      </c>
      <c r="B37" s="834" t="str">
        <f>VLOOKUP(A37,EQUIPOS!A7:D154,3,FALSE)</f>
        <v>Equipo de soldadura y de acetileno (incluye soldadura)</v>
      </c>
      <c r="C37" s="835"/>
      <c r="D37" s="835"/>
      <c r="E37" s="835"/>
      <c r="F37" s="835"/>
      <c r="G37" s="835"/>
      <c r="H37" s="836"/>
      <c r="I37" s="430"/>
      <c r="J37" s="431"/>
      <c r="K37" s="278">
        <f>VLOOKUP(A37,EQUIPOS!A7:D164,4,FALSE)</f>
        <v>34199.831296733384</v>
      </c>
      <c r="L37" s="344"/>
      <c r="M37" s="345">
        <v>0.01</v>
      </c>
      <c r="N37" s="281">
        <f>K37/M37</f>
        <v>3419983.1296733385</v>
      </c>
    </row>
    <row r="38" spans="1:16">
      <c r="A38" s="119" t="s">
        <v>255</v>
      </c>
      <c r="B38" s="834" t="str">
        <f>VLOOKUP(A38,EQUIPOS!A8:D154,3,FALSE)</f>
        <v>Manómetro cable de acero para bajar la celda</v>
      </c>
      <c r="C38" s="835"/>
      <c r="D38" s="835"/>
      <c r="E38" s="835"/>
      <c r="F38" s="835"/>
      <c r="G38" s="835"/>
      <c r="H38" s="836"/>
      <c r="I38" s="430"/>
      <c r="J38" s="431"/>
      <c r="K38" s="278">
        <f>VLOOKUP(A38,EQUIPOS!A8:D165,4,FALSE)</f>
        <v>2001991.6452414042</v>
      </c>
      <c r="L38" s="344"/>
      <c r="M38" s="345">
        <v>1</v>
      </c>
      <c r="N38" s="281">
        <f>K38/M38</f>
        <v>2001991.6452414042</v>
      </c>
    </row>
    <row r="39" spans="1:16">
      <c r="A39" s="119"/>
      <c r="B39" s="834"/>
      <c r="C39" s="835"/>
      <c r="D39" s="835"/>
      <c r="E39" s="835"/>
      <c r="F39" s="835"/>
      <c r="G39" s="835"/>
      <c r="H39" s="836"/>
      <c r="I39" s="430"/>
      <c r="J39" s="431"/>
      <c r="K39" s="278"/>
      <c r="L39" s="344"/>
      <c r="M39" s="345"/>
      <c r="N39" s="281"/>
    </row>
    <row r="40" spans="1:16">
      <c r="A40" s="119"/>
      <c r="B40" s="834"/>
      <c r="C40" s="835"/>
      <c r="D40" s="835"/>
      <c r="E40" s="835"/>
      <c r="F40" s="835"/>
      <c r="G40" s="835"/>
      <c r="H40" s="836"/>
      <c r="I40" s="337"/>
      <c r="J40" s="339"/>
      <c r="K40" s="278"/>
      <c r="L40" s="432"/>
      <c r="M40" s="433"/>
      <c r="N40" s="281"/>
    </row>
    <row r="41" spans="1:16">
      <c r="B41" s="834"/>
      <c r="C41" s="835"/>
      <c r="D41" s="835"/>
      <c r="E41" s="835"/>
      <c r="F41" s="835"/>
      <c r="G41" s="835"/>
      <c r="H41" s="836"/>
      <c r="I41" s="42"/>
      <c r="J41" s="43"/>
      <c r="K41" s="278"/>
      <c r="L41" s="285"/>
      <c r="M41" s="286"/>
      <c r="N41" s="281"/>
    </row>
    <row r="42" spans="1:16">
      <c r="B42" s="329"/>
      <c r="C42" s="330"/>
      <c r="D42" s="330"/>
      <c r="E42" s="330"/>
      <c r="F42" s="332"/>
      <c r="G42" s="332"/>
      <c r="H42" s="131"/>
      <c r="I42" s="42"/>
      <c r="J42" s="43"/>
      <c r="K42" s="447"/>
      <c r="L42" s="285"/>
      <c r="M42" s="286"/>
      <c r="N42" s="282"/>
    </row>
    <row r="43" spans="1:16">
      <c r="B43" s="841" t="s">
        <v>1036</v>
      </c>
      <c r="C43" s="842"/>
      <c r="D43" s="842"/>
      <c r="E43" s="44"/>
      <c r="F43" s="45"/>
      <c r="G43" s="45"/>
      <c r="H43" s="46"/>
      <c r="I43" s="42"/>
      <c r="J43" s="43"/>
      <c r="K43" s="288"/>
      <c r="L43" s="285"/>
      <c r="M43" s="410">
        <v>0.01</v>
      </c>
      <c r="N43" s="353">
        <f>N81*M43</f>
        <v>40222.408211598995</v>
      </c>
    </row>
    <row r="44" spans="1:16" ht="15" thickBot="1">
      <c r="B44" s="834"/>
      <c r="C44" s="835"/>
      <c r="D44" s="835"/>
      <c r="E44" s="835"/>
      <c r="F44" s="835"/>
      <c r="G44" s="835"/>
      <c r="H44" s="836"/>
      <c r="I44" s="843"/>
      <c r="J44" s="844"/>
      <c r="K44" s="47"/>
      <c r="L44" s="845"/>
      <c r="M44" s="846"/>
      <c r="N44" s="111"/>
    </row>
    <row r="45" spans="1:16" ht="15" thickBot="1">
      <c r="B45" s="821" t="s">
        <v>1037</v>
      </c>
      <c r="C45" s="822"/>
      <c r="D45" s="822"/>
      <c r="E45" s="822"/>
      <c r="F45" s="822"/>
      <c r="G45" s="822"/>
      <c r="H45" s="822"/>
      <c r="I45" s="822"/>
      <c r="J45" s="822"/>
      <c r="K45" s="822"/>
      <c r="L45" s="822"/>
      <c r="M45" s="823"/>
      <c r="N45" s="403">
        <f>SUM(N36:N44)</f>
        <v>12656854.628868263</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12" t="s">
        <v>1028</v>
      </c>
      <c r="C49" s="813"/>
      <c r="D49" s="813"/>
      <c r="E49" s="813"/>
      <c r="F49" s="813"/>
      <c r="G49" s="813"/>
      <c r="H49" s="813"/>
      <c r="I49" s="814"/>
      <c r="J49" s="324" t="s">
        <v>1029</v>
      </c>
      <c r="K49" s="91" t="s">
        <v>1030</v>
      </c>
      <c r="L49" s="815" t="s">
        <v>1039</v>
      </c>
      <c r="M49" s="814"/>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15545609</v>
      </c>
      <c r="N50" s="281">
        <f t="shared" ref="N50:N55" si="0">K50*M50</f>
        <v>15545609</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99280</v>
      </c>
      <c r="N51" s="281">
        <f t="shared" si="0"/>
        <v>2978400</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2122795</v>
      </c>
      <c r="N52" s="281">
        <f t="shared" si="0"/>
        <v>4245590</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918720</v>
      </c>
      <c r="N53" s="281">
        <f t="shared" si="0"/>
        <v>4593600</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60362</v>
      </c>
      <c r="N54" s="281">
        <f t="shared" si="0"/>
        <v>3621720</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39638</v>
      </c>
      <c r="N55" s="281">
        <f t="shared" si="0"/>
        <v>475656</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21" t="s">
        <v>1037</v>
      </c>
      <c r="C58" s="822"/>
      <c r="D58" s="822"/>
      <c r="E58" s="822"/>
      <c r="F58" s="822"/>
      <c r="G58" s="822"/>
      <c r="H58" s="822"/>
      <c r="I58" s="822"/>
      <c r="J58" s="822"/>
      <c r="K58" s="822"/>
      <c r="L58" s="822"/>
      <c r="M58" s="823"/>
      <c r="N58" s="403">
        <f>SUM(N50:N57)</f>
        <v>31460575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825">
        <f>VLOOKUP(A63,TRANSPORTE!A5:D117,4,FALSE)</f>
        <v>368040.61581938027</v>
      </c>
      <c r="M63" s="826"/>
      <c r="N63" s="296">
        <f>K63*L63</f>
        <v>1104121.8474581409</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825">
        <f>VLOOKUP(A64,TRANSPORTE!A6:D117,4,FALSE)</f>
        <v>1152769.8811879689</v>
      </c>
      <c r="M64" s="826"/>
      <c r="N64" s="296">
        <f>K64*L64</f>
        <v>1152769.8811879689</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825">
        <f>VLOOKUP(A65,TRANSPORTE!A6:D118,4,FALSE)</f>
        <v>133289.88940071219</v>
      </c>
      <c r="M65" s="826"/>
      <c r="N65" s="296">
        <f>K65*L65</f>
        <v>1066319.1152056975</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10"/>
      <c r="M67" s="811"/>
      <c r="N67" s="133"/>
    </row>
    <row r="68" spans="1:15" ht="15" thickBot="1">
      <c r="B68" s="827" t="s">
        <v>1037</v>
      </c>
      <c r="C68" s="828"/>
      <c r="D68" s="828"/>
      <c r="E68" s="828"/>
      <c r="F68" s="828"/>
      <c r="G68" s="828"/>
      <c r="H68" s="828"/>
      <c r="I68" s="828"/>
      <c r="J68" s="828"/>
      <c r="K68" s="828"/>
      <c r="L68" s="828"/>
      <c r="M68" s="829"/>
      <c r="N68" s="110">
        <f>SUM(N63:N67)</f>
        <v>3323210.8438518075</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7" t="s">
        <v>1047</v>
      </c>
      <c r="C72" s="848"/>
      <c r="D72" s="848"/>
      <c r="E72" s="848"/>
      <c r="F72" s="848"/>
      <c r="G72" s="848"/>
      <c r="H72" s="848"/>
      <c r="I72" s="79" t="s">
        <v>1048</v>
      </c>
      <c r="J72" s="81" t="s">
        <v>1494</v>
      </c>
      <c r="K72" s="80" t="s">
        <v>1050</v>
      </c>
      <c r="L72" s="849" t="s">
        <v>1034</v>
      </c>
      <c r="M72" s="850"/>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 thickBot="1">
      <c r="B80" s="808"/>
      <c r="C80" s="809"/>
      <c r="D80" s="809"/>
      <c r="E80" s="809"/>
      <c r="F80" s="809"/>
      <c r="G80" s="809"/>
      <c r="H80" s="809"/>
      <c r="I80" s="50"/>
      <c r="J80" s="50"/>
      <c r="K80" s="50"/>
      <c r="L80" s="974"/>
      <c r="M80" s="975"/>
      <c r="N80" s="51"/>
    </row>
    <row r="81" spans="1:14" ht="15" thickBot="1">
      <c r="B81" s="821" t="s">
        <v>1037</v>
      </c>
      <c r="C81" s="822"/>
      <c r="D81" s="822"/>
      <c r="E81" s="822"/>
      <c r="F81" s="822"/>
      <c r="G81" s="822"/>
      <c r="H81" s="822"/>
      <c r="I81" s="828"/>
      <c r="J81" s="828"/>
      <c r="K81" s="828"/>
      <c r="L81" s="828"/>
      <c r="M81" s="829"/>
      <c r="N81" s="310">
        <f>SUM(N73:N80)</f>
        <v>4022240.8211598997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N45+N58+N68+N81</f>
        <v>51462881.293879971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10292576.258775994</v>
      </c>
      <c r="M88" s="856"/>
      <c r="N88" s="57"/>
    </row>
    <row r="89" spans="1:14">
      <c r="B89" s="95" t="s">
        <v>1057</v>
      </c>
      <c r="C89" s="96"/>
      <c r="D89" s="96"/>
      <c r="E89" s="96"/>
      <c r="F89" s="96"/>
      <c r="G89" s="96"/>
      <c r="H89" s="96"/>
      <c r="I89" s="93"/>
      <c r="J89" s="94"/>
      <c r="K89" s="313">
        <v>0.05</v>
      </c>
      <c r="L89" s="855">
        <f>N83*K89</f>
        <v>2573144.0646939985</v>
      </c>
      <c r="M89" s="856"/>
      <c r="N89" s="57"/>
    </row>
    <row r="90" spans="1:14" ht="15" thickBot="1">
      <c r="B90" s="97" t="s">
        <v>1058</v>
      </c>
      <c r="C90" s="98"/>
      <c r="D90" s="98"/>
      <c r="E90" s="98"/>
      <c r="F90" s="98"/>
      <c r="G90" s="98"/>
      <c r="H90" s="98"/>
      <c r="I90" s="99"/>
      <c r="J90" s="100"/>
      <c r="K90" s="314">
        <v>0.05</v>
      </c>
      <c r="L90" s="857">
        <f>N83*K90</f>
        <v>2573144.0646939985</v>
      </c>
      <c r="M90" s="858"/>
      <c r="N90" s="57"/>
    </row>
    <row r="91" spans="1:14" ht="15" thickBot="1">
      <c r="B91" s="821" t="s">
        <v>1037</v>
      </c>
      <c r="C91" s="822"/>
      <c r="D91" s="822"/>
      <c r="E91" s="822"/>
      <c r="F91" s="822"/>
      <c r="G91" s="822"/>
      <c r="H91" s="822"/>
      <c r="I91" s="822"/>
      <c r="J91" s="822"/>
      <c r="K91" s="822"/>
      <c r="L91" s="822"/>
      <c r="M91" s="823"/>
      <c r="N91" s="58">
        <f>L88+L89+L90</f>
        <v>15438864.388163991</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66901745.682043962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10"/>
      <c r="C1" s="922"/>
      <c r="D1" s="923"/>
      <c r="E1" s="923"/>
      <c r="F1" s="923"/>
      <c r="G1" s="923"/>
      <c r="H1" s="923"/>
      <c r="I1" s="923"/>
      <c r="J1" s="924"/>
      <c r="K1" s="925" t="s">
        <v>1017</v>
      </c>
      <c r="L1" s="927" t="s">
        <v>2304</v>
      </c>
      <c r="M1" s="928"/>
      <c r="N1" s="929"/>
    </row>
    <row r="2" spans="2:14" ht="2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259</v>
      </c>
      <c r="B36" s="834" t="str">
        <f>VLOOKUP(A36,EQUIPOS!A6:D154,3,FALSE)</f>
        <v>Montacargas</v>
      </c>
      <c r="C36" s="835"/>
      <c r="D36" s="835"/>
      <c r="E36" s="835"/>
      <c r="F36" s="835"/>
      <c r="G36" s="835"/>
      <c r="H36" s="836"/>
      <c r="I36" s="276"/>
      <c r="J36" s="277"/>
      <c r="K36" s="278">
        <f>VLOOKUP(A36,EQUIPOS!A6:D163,4,FALSE)</f>
        <v>81653.912414042701</v>
      </c>
      <c r="L36" s="279"/>
      <c r="M36" s="345">
        <v>1.5</v>
      </c>
      <c r="N36" s="281">
        <f>K36/M36</f>
        <v>54435.941609361798</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2553.3602603050003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56989.3018696668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8879</v>
      </c>
      <c r="N48" s="281">
        <f>K48*M48</f>
        <v>2780912.3857651539</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2780912.3857651539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51067.205206099999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2888968.8928409205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577793.77856818412</v>
      </c>
      <c r="M84" s="856"/>
      <c r="N84" s="57"/>
    </row>
    <row r="85" spans="1:14">
      <c r="B85" s="95" t="s">
        <v>1057</v>
      </c>
      <c r="C85" s="96"/>
      <c r="D85" s="96"/>
      <c r="E85" s="96"/>
      <c r="F85" s="96"/>
      <c r="G85" s="96"/>
      <c r="H85" s="96"/>
      <c r="I85" s="93"/>
      <c r="J85" s="94"/>
      <c r="K85" s="313">
        <v>0.05</v>
      </c>
      <c r="L85" s="855">
        <f>N79*K85</f>
        <v>144448.44464204603</v>
      </c>
      <c r="M85" s="856"/>
      <c r="N85" s="57"/>
    </row>
    <row r="86" spans="1:14" ht="15" thickBot="1">
      <c r="B86" s="97" t="s">
        <v>1058</v>
      </c>
      <c r="C86" s="98"/>
      <c r="D86" s="98"/>
      <c r="E86" s="98"/>
      <c r="F86" s="98"/>
      <c r="G86" s="98"/>
      <c r="H86" s="98"/>
      <c r="I86" s="99"/>
      <c r="J86" s="100"/>
      <c r="K86" s="314">
        <v>0.05</v>
      </c>
      <c r="L86" s="857">
        <f>N79*K86</f>
        <v>144448.44464204603</v>
      </c>
      <c r="M86" s="858"/>
      <c r="N86" s="57"/>
    </row>
    <row r="87" spans="1:14" ht="15" thickBot="1">
      <c r="B87" s="821" t="s">
        <v>1037</v>
      </c>
      <c r="C87" s="822"/>
      <c r="D87" s="822"/>
      <c r="E87" s="822"/>
      <c r="F87" s="822"/>
      <c r="G87" s="822"/>
      <c r="H87" s="822"/>
      <c r="I87" s="822"/>
      <c r="J87" s="822"/>
      <c r="K87" s="822"/>
      <c r="L87" s="822"/>
      <c r="M87" s="823"/>
      <c r="N87" s="58">
        <f>L84+L85+L86</f>
        <v>866690.66785227612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3755659.5606931965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267</v>
      </c>
      <c r="B36" s="834" t="str">
        <f>VLOOKUP(A36,EQUIPOS!A6:D154,3,FALSE)</f>
        <v>Motobomba de concreto</v>
      </c>
      <c r="C36" s="835"/>
      <c r="D36" s="835"/>
      <c r="E36" s="835"/>
      <c r="F36" s="835"/>
      <c r="G36" s="835"/>
      <c r="H36" s="836"/>
      <c r="I36" s="276"/>
      <c r="J36" s="277"/>
      <c r="K36" s="278">
        <f>VLOOKUP(A36,EQUIPOS!A6:D163,4,FALSE)</f>
        <v>75375.699398343422</v>
      </c>
      <c r="L36" s="279"/>
      <c r="M36" s="345">
        <v>2.5</v>
      </c>
      <c r="N36" s="281">
        <f>K36/M36</f>
        <v>30150.279759337369</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30150.279759337369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2567</v>
      </c>
      <c r="N48" s="281">
        <f>K48*M48</f>
        <v>120029.5306817448</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436047</v>
      </c>
      <c r="N49" s="281">
        <f>K49*M49</f>
        <v>291271.17126819951</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411300.70194994431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825">
        <f>VLOOKUP(A60,TRANSPORTE!A2:D117,4,FALSE)</f>
        <v>1343</v>
      </c>
      <c r="M60" s="826"/>
      <c r="N60" s="296">
        <f>K60*L60</f>
        <v>1166.228268781002</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1166.228268781002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442617.20997806266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88523.441995612535</v>
      </c>
      <c r="M84" s="856"/>
      <c r="N84" s="57"/>
    </row>
    <row r="85" spans="1:14">
      <c r="B85" s="95" t="s">
        <v>1057</v>
      </c>
      <c r="C85" s="96"/>
      <c r="D85" s="96"/>
      <c r="E85" s="96"/>
      <c r="F85" s="96"/>
      <c r="G85" s="96"/>
      <c r="H85" s="96"/>
      <c r="I85" s="93"/>
      <c r="J85" s="94"/>
      <c r="K85" s="313">
        <v>0.05</v>
      </c>
      <c r="L85" s="855">
        <f>N79*K85</f>
        <v>22130.860498903134</v>
      </c>
      <c r="M85" s="856"/>
      <c r="N85" s="57"/>
    </row>
    <row r="86" spans="1:14" ht="15" thickBot="1">
      <c r="B86" s="97" t="s">
        <v>1058</v>
      </c>
      <c r="C86" s="98"/>
      <c r="D86" s="98"/>
      <c r="E86" s="98"/>
      <c r="F86" s="98"/>
      <c r="G86" s="98"/>
      <c r="H86" s="98"/>
      <c r="I86" s="99"/>
      <c r="J86" s="100"/>
      <c r="K86" s="314">
        <v>0.05</v>
      </c>
      <c r="L86" s="857">
        <f>N79*K86</f>
        <v>22130.860498903134</v>
      </c>
      <c r="M86" s="858"/>
      <c r="N86" s="57"/>
    </row>
    <row r="87" spans="1:14" ht="15" thickBot="1">
      <c r="B87" s="821" t="s">
        <v>1037</v>
      </c>
      <c r="C87" s="822"/>
      <c r="D87" s="822"/>
      <c r="E87" s="822"/>
      <c r="F87" s="822"/>
      <c r="G87" s="822"/>
      <c r="H87" s="822"/>
      <c r="I87" s="822"/>
      <c r="J87" s="822"/>
      <c r="K87" s="822"/>
      <c r="L87" s="822"/>
      <c r="M87" s="823"/>
      <c r="N87" s="58">
        <f>L84+L85+L86</f>
        <v>132785.16299341881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575402.37297148141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121</v>
      </c>
      <c r="B36" s="834" t="str">
        <f>VLOOKUP(A36,EQUIPOS!A6:D154,3,FALSE)</f>
        <v>Bomba eléctrica para accionar la celda</v>
      </c>
      <c r="C36" s="835"/>
      <c r="D36" s="835"/>
      <c r="E36" s="835"/>
      <c r="F36" s="835"/>
      <c r="G36" s="835"/>
      <c r="H36" s="836"/>
      <c r="I36" s="276"/>
      <c r="J36" s="277"/>
      <c r="K36" s="278">
        <f>VLOOKUP(A36,EQUIPOS!A6:D163,4,FALSE)</f>
        <v>71946.574457419221</v>
      </c>
      <c r="L36" s="279"/>
      <c r="M36" s="280">
        <v>0.01</v>
      </c>
      <c r="N36" s="281">
        <f t="shared" ref="N36:N41" si="0">K36/M36</f>
        <v>7194657.4457419217</v>
      </c>
    </row>
    <row r="37" spans="1:14">
      <c r="A37" s="119" t="s">
        <v>192</v>
      </c>
      <c r="B37" s="834" t="str">
        <f>VLOOKUP(A37,EQUIPOS!A7:D154,3,FALSE)</f>
        <v>Equipo de acarreo interno</v>
      </c>
      <c r="C37" s="835"/>
      <c r="D37" s="835"/>
      <c r="E37" s="835"/>
      <c r="F37" s="835"/>
      <c r="G37" s="835"/>
      <c r="H37" s="836"/>
      <c r="I37" s="430"/>
      <c r="J37" s="431"/>
      <c r="K37" s="278">
        <f>VLOOKUP(A37,EQUIPOS!A7:D164,4,FALSE)</f>
        <v>39314.639815687609</v>
      </c>
      <c r="L37" s="344"/>
      <c r="M37" s="345">
        <v>0.05</v>
      </c>
      <c r="N37" s="281">
        <f t="shared" si="0"/>
        <v>786292.79631375219</v>
      </c>
    </row>
    <row r="38" spans="1:14">
      <c r="A38" s="119" t="s">
        <v>214</v>
      </c>
      <c r="B38" s="834" t="str">
        <f>VLOOKUP(A38,EQUIPOS!A8:D154,3,FALSE)</f>
        <v>Equipo de oxigeno y soldadura</v>
      </c>
      <c r="C38" s="835"/>
      <c r="D38" s="835"/>
      <c r="E38" s="835"/>
      <c r="F38" s="835"/>
      <c r="G38" s="835"/>
      <c r="H38" s="836"/>
      <c r="I38" s="430"/>
      <c r="J38" s="431"/>
      <c r="K38" s="447">
        <f>VLOOKUP(A38,EQUIPOS!A8:D165,4,FALSE)</f>
        <v>3875</v>
      </c>
      <c r="L38" s="344"/>
      <c r="M38" s="345">
        <v>0.01</v>
      </c>
      <c r="N38" s="281">
        <f t="shared" si="0"/>
        <v>387500</v>
      </c>
    </row>
    <row r="39" spans="1:14">
      <c r="A39" s="119" t="s">
        <v>248</v>
      </c>
      <c r="B39" s="834" t="str">
        <f>VLOOKUP(A39,EQUIPOS!A9:D154,3,FALSE)</f>
        <v>Grúa telescópica de 50 Ton.</v>
      </c>
      <c r="C39" s="835"/>
      <c r="D39" s="835"/>
      <c r="E39" s="835"/>
      <c r="F39" s="835"/>
      <c r="G39" s="835"/>
      <c r="H39" s="836"/>
      <c r="I39" s="430"/>
      <c r="J39" s="431"/>
      <c r="K39" s="447">
        <f>VLOOKUP(A39,EQUIPOS!A9:D166,4,FALSE)</f>
        <v>323618</v>
      </c>
      <c r="L39" s="344"/>
      <c r="M39" s="345">
        <v>0.04</v>
      </c>
      <c r="N39" s="281">
        <f t="shared" si="0"/>
        <v>8090450</v>
      </c>
    </row>
    <row r="40" spans="1:14">
      <c r="A40" s="119" t="s">
        <v>255</v>
      </c>
      <c r="B40" s="834" t="str">
        <f>VLOOKUP(A40,EQUIPOS!A10:D154,3,FALSE)</f>
        <v>Manómetro cable de acero para bajar la celda</v>
      </c>
      <c r="C40" s="835"/>
      <c r="D40" s="835"/>
      <c r="E40" s="835"/>
      <c r="F40" s="835"/>
      <c r="G40" s="835"/>
      <c r="H40" s="836"/>
      <c r="I40" s="430"/>
      <c r="J40" s="431"/>
      <c r="K40" s="447">
        <f>VLOOKUP(A40,EQUIPOS!A10:D167,4,FALSE)</f>
        <v>2001991.6452414042</v>
      </c>
      <c r="L40" s="344"/>
      <c r="M40" s="345">
        <v>1</v>
      </c>
      <c r="N40" s="281">
        <f t="shared" si="0"/>
        <v>2001991.6452414042</v>
      </c>
    </row>
    <row r="41" spans="1:14">
      <c r="A41" s="119" t="s">
        <v>322</v>
      </c>
      <c r="B41" s="834" t="str">
        <f>VLOOKUP(A41,EQUIPOS!A11:D155,3,FALSE)</f>
        <v xml:space="preserve">Retroexcavadora sobre llantas JD 410
</v>
      </c>
      <c r="C41" s="835"/>
      <c r="D41" s="835"/>
      <c r="E41" s="835"/>
      <c r="F41" s="835"/>
      <c r="G41" s="835"/>
      <c r="H41" s="836"/>
      <c r="I41" s="430"/>
      <c r="J41" s="431"/>
      <c r="K41" s="447">
        <f>VLOOKUP(A41,EQUIPOS!A11:D168,4,FALSE)</f>
        <v>120653</v>
      </c>
      <c r="L41" s="344"/>
      <c r="M41" s="345">
        <v>0.2</v>
      </c>
      <c r="N41" s="281">
        <f t="shared" si="0"/>
        <v>603265</v>
      </c>
    </row>
    <row r="42" spans="1:14">
      <c r="A42" s="119"/>
      <c r="B42" s="834"/>
      <c r="C42" s="835"/>
      <c r="D42" s="835"/>
      <c r="E42" s="835"/>
      <c r="F42" s="835"/>
      <c r="G42" s="835"/>
      <c r="H42" s="836"/>
      <c r="I42" s="337"/>
      <c r="J42" s="339"/>
      <c r="K42" s="447"/>
      <c r="L42" s="432"/>
      <c r="M42" s="433"/>
      <c r="N42" s="281"/>
    </row>
    <row r="43" spans="1:14">
      <c r="B43" s="834"/>
      <c r="C43" s="835"/>
      <c r="D43" s="835"/>
      <c r="E43" s="835"/>
      <c r="F43" s="835"/>
      <c r="G43" s="835"/>
      <c r="H43" s="836"/>
      <c r="I43" s="42"/>
      <c r="J43" s="43"/>
      <c r="K43" s="447"/>
      <c r="L43" s="285"/>
      <c r="M43" s="286"/>
      <c r="N43" s="281"/>
    </row>
    <row r="44" spans="1:14">
      <c r="B44" s="329"/>
      <c r="C44" s="330"/>
      <c r="D44" s="330"/>
      <c r="E44" s="330"/>
      <c r="F44" s="332"/>
      <c r="G44" s="332"/>
      <c r="H44" s="131"/>
      <c r="I44" s="42"/>
      <c r="J44" s="43"/>
      <c r="K44" s="447"/>
      <c r="L44" s="285"/>
      <c r="M44" s="286"/>
      <c r="N44" s="282"/>
    </row>
    <row r="45" spans="1:14">
      <c r="B45" s="841" t="s">
        <v>1036</v>
      </c>
      <c r="C45" s="842"/>
      <c r="D45" s="842"/>
      <c r="E45" s="44"/>
      <c r="F45" s="45"/>
      <c r="G45" s="45"/>
      <c r="H45" s="46"/>
      <c r="I45" s="42"/>
      <c r="J45" s="43"/>
      <c r="K45" s="288"/>
      <c r="L45" s="285"/>
      <c r="M45" s="410">
        <v>0.1</v>
      </c>
      <c r="N45" s="353">
        <f>N86*M45</f>
        <v>402224.08211598999</v>
      </c>
    </row>
    <row r="46" spans="1:14" ht="15" thickBot="1">
      <c r="B46" s="834"/>
      <c r="C46" s="835"/>
      <c r="D46" s="835"/>
      <c r="E46" s="835"/>
      <c r="F46" s="835"/>
      <c r="G46" s="835"/>
      <c r="H46" s="836"/>
      <c r="I46" s="843"/>
      <c r="J46" s="844"/>
      <c r="K46" s="47"/>
      <c r="L46" s="845"/>
      <c r="M46" s="846"/>
      <c r="N46" s="111"/>
    </row>
    <row r="47" spans="1:14" ht="15" thickBot="1">
      <c r="B47" s="821" t="s">
        <v>1037</v>
      </c>
      <c r="C47" s="822"/>
      <c r="D47" s="822"/>
      <c r="E47" s="822"/>
      <c r="F47" s="822"/>
      <c r="G47" s="822"/>
      <c r="H47" s="822"/>
      <c r="I47" s="822"/>
      <c r="J47" s="822"/>
      <c r="K47" s="822"/>
      <c r="L47" s="822"/>
      <c r="M47" s="823"/>
      <c r="N47" s="420">
        <f>SUM(N36:N45)</f>
        <v>19466380.969413068</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12" t="s">
        <v>1028</v>
      </c>
      <c r="C51" s="813"/>
      <c r="D51" s="813"/>
      <c r="E51" s="813"/>
      <c r="F51" s="813"/>
      <c r="G51" s="813"/>
      <c r="H51" s="813"/>
      <c r="I51" s="814"/>
      <c r="J51" s="324" t="s">
        <v>1029</v>
      </c>
      <c r="K51" s="91" t="s">
        <v>1030</v>
      </c>
      <c r="L51" s="815" t="s">
        <v>1039</v>
      </c>
      <c r="M51" s="814"/>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15545609</v>
      </c>
      <c r="N52" s="281">
        <f t="shared" ref="N52:N57" si="1">K52*M52</f>
        <v>15545609</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99280</v>
      </c>
      <c r="N53" s="281">
        <f t="shared" si="1"/>
        <v>2978400</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2122795</v>
      </c>
      <c r="N54" s="281">
        <f t="shared" si="1"/>
        <v>4245590</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918720</v>
      </c>
      <c r="N55" s="281">
        <f t="shared" si="1"/>
        <v>4593600</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79097</v>
      </c>
      <c r="N56" s="281">
        <f t="shared" si="1"/>
        <v>4745820</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39638</v>
      </c>
      <c r="N57" s="281">
        <f t="shared" si="1"/>
        <v>475656</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 thickBot="1">
      <c r="B62" s="49"/>
      <c r="C62" s="319"/>
      <c r="D62" s="319"/>
      <c r="E62" s="319"/>
      <c r="F62" s="319"/>
      <c r="G62" s="319"/>
      <c r="H62" s="319"/>
      <c r="I62" s="319"/>
      <c r="J62" s="444"/>
      <c r="K62" s="132"/>
      <c r="L62" s="334"/>
      <c r="M62" s="411"/>
      <c r="N62" s="281"/>
    </row>
    <row r="63" spans="1:17" ht="15" thickBot="1">
      <c r="B63" s="821" t="s">
        <v>1037</v>
      </c>
      <c r="C63" s="822"/>
      <c r="D63" s="822"/>
      <c r="E63" s="822"/>
      <c r="F63" s="822"/>
      <c r="G63" s="822"/>
      <c r="H63" s="822"/>
      <c r="I63" s="822"/>
      <c r="J63" s="822"/>
      <c r="K63" s="822"/>
      <c r="L63" s="822"/>
      <c r="M63" s="823"/>
      <c r="N63" s="403">
        <f>SUM(N52:N62)</f>
        <v>32584675</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824" t="s">
        <v>1045</v>
      </c>
      <c r="M67" s="797"/>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825">
        <f>VLOOKUP(A68,TRANSPORTE!A5:D117,4,FALSE)</f>
        <v>1152769.8811879689</v>
      </c>
      <c r="M68" s="826"/>
      <c r="N68" s="296">
        <f>K68*L68</f>
        <v>1152769.8811879689</v>
      </c>
    </row>
    <row r="69" spans="1:15">
      <c r="A69" t="s">
        <v>1483</v>
      </c>
      <c r="B69" s="52" t="str">
        <f>VLOOKUP(A69,TRANSPORTE!A5:D117,3,FALSE)</f>
        <v>Pasajes aéreos</v>
      </c>
      <c r="C69" s="53"/>
      <c r="D69" s="53"/>
      <c r="E69" s="53"/>
      <c r="F69" s="53"/>
      <c r="G69" s="53"/>
      <c r="H69" s="320" t="s">
        <v>1029</v>
      </c>
      <c r="I69" s="288">
        <v>3</v>
      </c>
      <c r="J69" s="295">
        <v>1</v>
      </c>
      <c r="K69" s="288">
        <f>I69*J69</f>
        <v>3</v>
      </c>
      <c r="L69" s="825">
        <f>VLOOKUP(A69,TRANSPORTE!A5:D117,4,FALSE)</f>
        <v>368040.61581938027</v>
      </c>
      <c r="M69" s="826"/>
      <c r="N69" s="296">
        <f>K69*L69</f>
        <v>1104121.8474581409</v>
      </c>
    </row>
    <row r="70" spans="1:15">
      <c r="B70" s="52"/>
      <c r="C70" s="53"/>
      <c r="D70" s="53"/>
      <c r="E70" s="53"/>
      <c r="F70" s="53"/>
      <c r="G70" s="53"/>
      <c r="H70" s="320"/>
      <c r="I70" s="288"/>
      <c r="J70" s="295"/>
      <c r="K70" s="288"/>
      <c r="L70" s="825"/>
      <c r="M70" s="826"/>
      <c r="N70" s="296"/>
    </row>
    <row r="71" spans="1:15">
      <c r="B71" s="52"/>
      <c r="C71" s="53"/>
      <c r="D71" s="53"/>
      <c r="E71" s="53"/>
      <c r="F71" s="53"/>
      <c r="G71" s="53"/>
      <c r="H71" s="320"/>
      <c r="I71" s="288"/>
      <c r="J71" s="295"/>
      <c r="K71" s="288"/>
      <c r="L71" s="825"/>
      <c r="M71" s="826"/>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10"/>
      <c r="M73" s="811"/>
      <c r="N73" s="133"/>
    </row>
    <row r="74" spans="1:15" ht="15" thickBot="1">
      <c r="B74" s="827" t="s">
        <v>1037</v>
      </c>
      <c r="C74" s="828"/>
      <c r="D74" s="828"/>
      <c r="E74" s="828"/>
      <c r="F74" s="828"/>
      <c r="G74" s="828"/>
      <c r="H74" s="828"/>
      <c r="I74" s="828"/>
      <c r="J74" s="828"/>
      <c r="K74" s="828"/>
      <c r="L74" s="828"/>
      <c r="M74" s="829"/>
      <c r="N74" s="110">
        <f>N68+N69+N70+N71+N72</f>
        <v>2256891.7286461098</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47" t="s">
        <v>1047</v>
      </c>
      <c r="C78" s="848"/>
      <c r="D78" s="848"/>
      <c r="E78" s="848"/>
      <c r="F78" s="848"/>
      <c r="G78" s="848"/>
      <c r="H78" s="848"/>
      <c r="I78" s="79" t="s">
        <v>1048</v>
      </c>
      <c r="J78" s="81" t="s">
        <v>1494</v>
      </c>
      <c r="K78" s="80" t="s">
        <v>1050</v>
      </c>
      <c r="L78" s="849" t="s">
        <v>1034</v>
      </c>
      <c r="M78" s="850"/>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 thickBot="1">
      <c r="A85" t="s">
        <v>96</v>
      </c>
      <c r="B85" s="808" t="str">
        <f>VLOOKUP(A85,'MANO DE OBRA'!A12:D73,3,FALSE)</f>
        <v>Estudios, análisis e informes</v>
      </c>
      <c r="C85" s="809" t="e">
        <f>VLOOKUP(B85,'MANO DE OBRA'!B12:E73,3,FALSE)</f>
        <v>#N/A</v>
      </c>
      <c r="D85" s="809" t="e">
        <f>VLOOKUP(C85,'MANO DE OBRA'!C12:F73,3,FALSE)</f>
        <v>#N/A</v>
      </c>
      <c r="E85" s="809" t="e">
        <f>VLOOKUP(D85,'MANO DE OBRA'!D12:G73,3,FALSE)</f>
        <v>#N/A</v>
      </c>
      <c r="F85" s="809" t="e">
        <f>VLOOKUP(E85,'MANO DE OBRA'!E12:H73,3,FALSE)</f>
        <v>#N/A</v>
      </c>
      <c r="G85" s="809" t="e">
        <f>VLOOKUP(F85,'MANO DE OBRA'!F12:I73,3,FALSE)</f>
        <v>#N/A</v>
      </c>
      <c r="H85" s="809" t="e">
        <f>VLOOKUP(G85,'MANO DE OBRA'!G12:J73,3,FALSE)</f>
        <v>#N/A</v>
      </c>
      <c r="I85" s="479"/>
      <c r="J85" s="480"/>
      <c r="K85" s="481">
        <f>VLOOKUP(A85,'MANO DE OBRA'!A12:D104,4,FALSE)</f>
        <v>2042688.2082439999</v>
      </c>
      <c r="L85" s="976">
        <v>1</v>
      </c>
      <c r="M85" s="976"/>
      <c r="N85" s="482">
        <f>K85*L85</f>
        <v>2042688.2082439999</v>
      </c>
    </row>
    <row r="86" spans="1:14" ht="15" thickBot="1">
      <c r="B86" s="827" t="s">
        <v>1037</v>
      </c>
      <c r="C86" s="828"/>
      <c r="D86" s="828"/>
      <c r="E86" s="828"/>
      <c r="F86" s="828"/>
      <c r="G86" s="828"/>
      <c r="H86" s="828"/>
      <c r="I86" s="828"/>
      <c r="J86" s="828"/>
      <c r="K86" s="828"/>
      <c r="L86" s="828"/>
      <c r="M86" s="829"/>
      <c r="N86" s="469">
        <f>SUM(N79:N85)</f>
        <v>4022240.8211598997</v>
      </c>
    </row>
    <row r="87" spans="1:14" ht="15" thickBot="1">
      <c r="B87" s="39"/>
      <c r="C87" s="40"/>
      <c r="D87" s="40"/>
      <c r="E87" s="40"/>
      <c r="F87" s="40"/>
      <c r="G87" s="40"/>
      <c r="H87" s="40"/>
      <c r="I87" s="40"/>
      <c r="J87" s="40"/>
      <c r="K87" s="40"/>
      <c r="L87" s="40"/>
      <c r="M87" s="40"/>
      <c r="N87" s="41"/>
    </row>
    <row r="88" spans="1:14" ht="15" thickBot="1">
      <c r="B88" s="821" t="s">
        <v>1051</v>
      </c>
      <c r="C88" s="822"/>
      <c r="D88" s="822"/>
      <c r="E88" s="822"/>
      <c r="F88" s="822"/>
      <c r="G88" s="822"/>
      <c r="H88" s="822"/>
      <c r="I88" s="822"/>
      <c r="J88" s="822"/>
      <c r="K88" s="822"/>
      <c r="L88" s="822"/>
      <c r="M88" s="823"/>
      <c r="N88" s="105">
        <f>N86+N74+N63+N47</f>
        <v>58330188.519219086</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12" t="s">
        <v>1053</v>
      </c>
      <c r="C92" s="813"/>
      <c r="D92" s="813"/>
      <c r="E92" s="813"/>
      <c r="F92" s="813"/>
      <c r="G92" s="813"/>
      <c r="H92" s="813"/>
      <c r="I92" s="323"/>
      <c r="J92" s="343"/>
      <c r="K92" s="311" t="s">
        <v>1054</v>
      </c>
      <c r="L92" s="851" t="s">
        <v>1055</v>
      </c>
      <c r="M92" s="852"/>
      <c r="N92" s="312"/>
    </row>
    <row r="93" spans="1:14">
      <c r="B93" s="853" t="s">
        <v>1056</v>
      </c>
      <c r="C93" s="854"/>
      <c r="D93" s="854"/>
      <c r="E93" s="854"/>
      <c r="F93" s="854"/>
      <c r="G93" s="854"/>
      <c r="H93" s="854"/>
      <c r="I93" s="93"/>
      <c r="J93" s="94"/>
      <c r="K93" s="313">
        <v>0.2</v>
      </c>
      <c r="L93" s="855">
        <f>N88*K93</f>
        <v>11666037.703843817</v>
      </c>
      <c r="M93" s="856"/>
      <c r="N93" s="57"/>
    </row>
    <row r="94" spans="1:14">
      <c r="B94" s="95" t="s">
        <v>1057</v>
      </c>
      <c r="C94" s="96"/>
      <c r="D94" s="96"/>
      <c r="E94" s="96"/>
      <c r="F94" s="96"/>
      <c r="G94" s="96"/>
      <c r="H94" s="96"/>
      <c r="I94" s="93"/>
      <c r="J94" s="94"/>
      <c r="K94" s="313">
        <v>0.05</v>
      </c>
      <c r="L94" s="855">
        <f>N88*K94</f>
        <v>2916509.4259609543</v>
      </c>
      <c r="M94" s="856"/>
      <c r="N94" s="57"/>
    </row>
    <row r="95" spans="1:14" ht="15" thickBot="1">
      <c r="B95" s="97" t="s">
        <v>1058</v>
      </c>
      <c r="C95" s="98"/>
      <c r="D95" s="98"/>
      <c r="E95" s="98"/>
      <c r="F95" s="98"/>
      <c r="G95" s="98"/>
      <c r="H95" s="98"/>
      <c r="I95" s="99"/>
      <c r="J95" s="100"/>
      <c r="K95" s="314">
        <v>0.05</v>
      </c>
      <c r="L95" s="857">
        <f>N88*K95</f>
        <v>2916509.4259609543</v>
      </c>
      <c r="M95" s="858"/>
      <c r="N95" s="57"/>
    </row>
    <row r="96" spans="1:14" ht="15" thickBot="1">
      <c r="B96" s="821" t="s">
        <v>1037</v>
      </c>
      <c r="C96" s="822"/>
      <c r="D96" s="822"/>
      <c r="E96" s="822"/>
      <c r="F96" s="822"/>
      <c r="G96" s="822"/>
      <c r="H96" s="822"/>
      <c r="I96" s="822"/>
      <c r="J96" s="822"/>
      <c r="K96" s="822"/>
      <c r="L96" s="822"/>
      <c r="M96" s="823"/>
      <c r="N96" s="58">
        <f>L93+L94+L95</f>
        <v>17499056.555765726</v>
      </c>
    </row>
    <row r="97" spans="1:14" ht="15" thickBot="1">
      <c r="B97" s="39"/>
      <c r="C97" s="40"/>
      <c r="D97" s="40"/>
      <c r="E97" s="40"/>
      <c r="F97" s="40"/>
      <c r="G97" s="40"/>
      <c r="H97" s="40"/>
      <c r="I97" s="40"/>
      <c r="J97" s="40"/>
      <c r="K97" s="40"/>
      <c r="L97" s="40"/>
      <c r="M97" s="40"/>
      <c r="N97" s="41"/>
    </row>
    <row r="98" spans="1:14" ht="15" thickBot="1">
      <c r="A98" t="s">
        <v>2122</v>
      </c>
      <c r="B98" s="821" t="s">
        <v>1059</v>
      </c>
      <c r="C98" s="822"/>
      <c r="D98" s="822"/>
      <c r="E98" s="822"/>
      <c r="F98" s="822"/>
      <c r="G98" s="822"/>
      <c r="H98" s="822"/>
      <c r="I98" s="822"/>
      <c r="J98" s="822"/>
      <c r="K98" s="822"/>
      <c r="L98" s="822"/>
      <c r="M98" s="823"/>
      <c r="N98" s="196">
        <f>N88+N96</f>
        <v>75829245.074984819</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63" t="s">
        <v>2324</v>
      </c>
      <c r="C115" s="964"/>
      <c r="D115" s="964"/>
      <c r="E115" s="964"/>
      <c r="F115" s="964"/>
      <c r="G115" s="964"/>
      <c r="H115" s="964"/>
      <c r="I115" s="964"/>
      <c r="J115" s="964"/>
      <c r="K115" s="964"/>
      <c r="L115" s="964"/>
      <c r="M115" s="964"/>
      <c r="N115" s="965"/>
    </row>
    <row r="116" spans="2:14" ht="15" customHeight="1">
      <c r="B116" s="963"/>
      <c r="C116" s="964"/>
      <c r="D116" s="964"/>
      <c r="E116" s="964"/>
      <c r="F116" s="964"/>
      <c r="G116" s="964"/>
      <c r="H116" s="964"/>
      <c r="I116" s="964"/>
      <c r="J116" s="964"/>
      <c r="K116" s="964"/>
      <c r="L116" s="964"/>
      <c r="M116" s="964"/>
      <c r="N116" s="965"/>
    </row>
    <row r="117" spans="2:14" ht="30" customHeight="1">
      <c r="B117" s="966" t="s">
        <v>2325</v>
      </c>
      <c r="C117" s="967"/>
      <c r="D117" s="967"/>
      <c r="E117" s="967"/>
      <c r="F117" s="967"/>
      <c r="G117" s="967"/>
      <c r="H117" s="967"/>
      <c r="I117" s="967"/>
      <c r="J117" s="967"/>
      <c r="K117" s="967"/>
      <c r="L117" s="967"/>
      <c r="M117" s="967"/>
      <c r="N117" s="968"/>
    </row>
    <row r="118" spans="2:14">
      <c r="B118" s="966"/>
      <c r="C118" s="967"/>
      <c r="D118" s="967"/>
      <c r="E118" s="967"/>
      <c r="F118" s="967"/>
      <c r="G118" s="967"/>
      <c r="H118" s="967"/>
      <c r="I118" s="967"/>
      <c r="J118" s="967"/>
      <c r="K118" s="967"/>
      <c r="L118" s="967"/>
      <c r="M118" s="967"/>
      <c r="N118" s="968"/>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9"/>
      <c r="K128" s="969"/>
      <c r="L128" s="969"/>
      <c r="M128" s="969"/>
      <c r="N128" s="970"/>
    </row>
    <row r="129" spans="2:14" ht="15" thickBot="1">
      <c r="B129" s="428" t="s">
        <v>2327</v>
      </c>
      <c r="C129" s="429"/>
      <c r="D129" s="429"/>
      <c r="E129" s="268"/>
      <c r="F129" s="268"/>
      <c r="G129" s="268"/>
      <c r="H129" s="268"/>
      <c r="I129" s="268"/>
      <c r="J129" s="971"/>
      <c r="K129" s="971"/>
      <c r="L129" s="971"/>
      <c r="M129" s="971"/>
      <c r="N129" s="972"/>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326</v>
      </c>
      <c r="B36" s="834" t="str">
        <f>VLOOKUP(A36,EQUIPOS!A6:D154,3,FALSE)</f>
        <v>Sensor de Impacto para prueba de integridad tipo</v>
      </c>
      <c r="C36" s="835"/>
      <c r="D36" s="835"/>
      <c r="E36" s="835"/>
      <c r="F36" s="835"/>
      <c r="G36" s="835"/>
      <c r="H36" s="836"/>
      <c r="I36" s="276"/>
      <c r="J36" s="277"/>
      <c r="K36" s="278">
        <f>VLOOKUP(A36,EQUIPOS!A6:D163,4,FALSE)</f>
        <v>94203.098078175884</v>
      </c>
      <c r="L36" s="279"/>
      <c r="M36" s="345">
        <v>1</v>
      </c>
      <c r="N36" s="281">
        <f>K36/M36</f>
        <v>94203.098078175884</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94203.098078175884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1946758.4055133341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2040961.50359151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408192.30071830202</v>
      </c>
      <c r="M84" s="856"/>
      <c r="N84" s="57"/>
    </row>
    <row r="85" spans="1:14">
      <c r="B85" s="95" t="s">
        <v>1057</v>
      </c>
      <c r="C85" s="96"/>
      <c r="D85" s="96"/>
      <c r="E85" s="96"/>
      <c r="F85" s="96"/>
      <c r="G85" s="96"/>
      <c r="H85" s="96"/>
      <c r="I85" s="93"/>
      <c r="J85" s="94"/>
      <c r="K85" s="313">
        <v>0.05</v>
      </c>
      <c r="L85" s="855">
        <f>N79*K85</f>
        <v>102048.07517957551</v>
      </c>
      <c r="M85" s="856"/>
      <c r="N85" s="57"/>
    </row>
    <row r="86" spans="1:14" ht="15" thickBot="1">
      <c r="B86" s="97" t="s">
        <v>1058</v>
      </c>
      <c r="C86" s="98"/>
      <c r="D86" s="98"/>
      <c r="E86" s="98"/>
      <c r="F86" s="98"/>
      <c r="G86" s="98"/>
      <c r="H86" s="98"/>
      <c r="I86" s="99"/>
      <c r="J86" s="100"/>
      <c r="K86" s="314">
        <v>0.05</v>
      </c>
      <c r="L86" s="857">
        <f>N79*K86</f>
        <v>102048.07517957551</v>
      </c>
      <c r="M86" s="858"/>
      <c r="N86" s="57"/>
    </row>
    <row r="87" spans="1:14" ht="15" thickBot="1">
      <c r="B87" s="821" t="s">
        <v>1037</v>
      </c>
      <c r="C87" s="822"/>
      <c r="D87" s="822"/>
      <c r="E87" s="822"/>
      <c r="F87" s="822"/>
      <c r="G87" s="822"/>
      <c r="H87" s="822"/>
      <c r="I87" s="822"/>
      <c r="J87" s="822"/>
      <c r="K87" s="822"/>
      <c r="L87" s="822"/>
      <c r="M87" s="823"/>
      <c r="N87" s="58">
        <f>L84+L85+L86</f>
        <v>612288.45107745298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2653249.9546689629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320</v>
      </c>
      <c r="B36" s="834" t="str">
        <f>VLOOKUP(A36,EQUIPOS!A6:D154,3,FALSE)</f>
        <v>Retroexcavadora sobre llantas, motor 62HP, Profundidad de excavación de 5.41 metros.</v>
      </c>
      <c r="C36" s="835"/>
      <c r="D36" s="835"/>
      <c r="E36" s="835"/>
      <c r="F36" s="835"/>
      <c r="G36" s="835"/>
      <c r="H36" s="836"/>
      <c r="I36" s="276"/>
      <c r="J36" s="277"/>
      <c r="K36" s="278">
        <f>VLOOKUP(A36,EQUIPOS!A6:D163,4,FALSE)</f>
        <v>140000</v>
      </c>
      <c r="L36" s="279"/>
      <c r="M36" s="345">
        <v>10</v>
      </c>
      <c r="N36" s="281">
        <f>K36/M36</f>
        <v>14000</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319.17003253812504</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14319.170032538124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20000</v>
      </c>
      <c r="N48" s="281">
        <f>K48*M48</f>
        <v>9777.7777777777792</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24000</v>
      </c>
      <c r="N49" s="281">
        <f>K49*M49</f>
        <v>32000</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4300</v>
      </c>
      <c r="N50" s="281">
        <f>K50*M50</f>
        <v>6450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48227.777777777781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3191.70032538125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65738.648135697149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13147.72962713943</v>
      </c>
      <c r="M84" s="856"/>
      <c r="N84" s="57"/>
    </row>
    <row r="85" spans="1:14">
      <c r="B85" s="95" t="s">
        <v>1057</v>
      </c>
      <c r="C85" s="96"/>
      <c r="D85" s="96"/>
      <c r="E85" s="96"/>
      <c r="F85" s="96"/>
      <c r="G85" s="96"/>
      <c r="H85" s="96"/>
      <c r="I85" s="93"/>
      <c r="J85" s="94"/>
      <c r="K85" s="313">
        <v>0.05</v>
      </c>
      <c r="L85" s="855">
        <f>N79*K85</f>
        <v>3286.9324067848574</v>
      </c>
      <c r="M85" s="856"/>
      <c r="N85" s="57"/>
    </row>
    <row r="86" spans="1:14" ht="15" thickBot="1">
      <c r="B86" s="97" t="s">
        <v>1058</v>
      </c>
      <c r="C86" s="98"/>
      <c r="D86" s="98"/>
      <c r="E86" s="98"/>
      <c r="F86" s="98"/>
      <c r="G86" s="98"/>
      <c r="H86" s="98"/>
      <c r="I86" s="99"/>
      <c r="J86" s="100"/>
      <c r="K86" s="314">
        <v>0.05</v>
      </c>
      <c r="L86" s="857">
        <f>N79*K86</f>
        <v>3286.9324067848574</v>
      </c>
      <c r="M86" s="858"/>
      <c r="N86" s="57"/>
    </row>
    <row r="87" spans="1:14" ht="15" thickBot="1">
      <c r="B87" s="821" t="s">
        <v>1037</v>
      </c>
      <c r="C87" s="822"/>
      <c r="D87" s="822"/>
      <c r="E87" s="822"/>
      <c r="F87" s="822"/>
      <c r="G87" s="822"/>
      <c r="H87" s="822"/>
      <c r="I87" s="822"/>
      <c r="J87" s="822"/>
      <c r="K87" s="822"/>
      <c r="L87" s="822"/>
      <c r="M87" s="823"/>
      <c r="N87" s="58">
        <f>L84+L85+L86</f>
        <v>19721.594440709145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85460.242576406294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ht="27"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204</v>
      </c>
      <c r="B36" s="834" t="str">
        <f>VLOOKUP(A36,EQUIPOS!A6:D154,3,FALSE)</f>
        <v xml:space="preserve">Equipo de soldadura 250 AMP
</v>
      </c>
      <c r="C36" s="835"/>
      <c r="D36" s="835"/>
      <c r="E36" s="835"/>
      <c r="F36" s="835"/>
      <c r="G36" s="835"/>
      <c r="H36" s="836"/>
      <c r="I36" s="276"/>
      <c r="J36" s="277"/>
      <c r="K36" s="278">
        <f>VLOOKUP(A36,EQUIPOS!A6:D163,4,FALSE)</f>
        <v>3793</v>
      </c>
      <c r="L36" s="279"/>
      <c r="M36" s="345">
        <v>10</v>
      </c>
      <c r="N36" s="281">
        <f>K36/M36</f>
        <v>379.3</v>
      </c>
    </row>
    <row r="37" spans="1:14">
      <c r="A37" s="119" t="s">
        <v>320</v>
      </c>
      <c r="B37" s="834" t="str">
        <f>VLOOKUP(A37,EQUIPOS!A7:D154,3,FALSE)</f>
        <v>Retroexcavadora sobre llantas, motor 62HP, Profundidad de excavación de 5.41 metros.</v>
      </c>
      <c r="C37" s="835"/>
      <c r="D37" s="835"/>
      <c r="E37" s="835"/>
      <c r="F37" s="835"/>
      <c r="G37" s="835"/>
      <c r="H37" s="836"/>
      <c r="I37" s="430"/>
      <c r="J37" s="431"/>
      <c r="K37" s="278">
        <f>VLOOKUP(A37,EQUIPOS!A7:D164,4,FALSE)</f>
        <v>140000</v>
      </c>
      <c r="L37" s="344"/>
      <c r="M37" s="345">
        <v>10</v>
      </c>
      <c r="N37" s="281">
        <f>K37/M37</f>
        <v>14000</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383.00403904575001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14762.30403904575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10930</v>
      </c>
      <c r="N48" s="281">
        <f>K48*M48</f>
        <v>360.69</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80602</v>
      </c>
      <c r="N49" s="281">
        <f>K49*M49</f>
        <v>241806</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706</v>
      </c>
      <c r="N50" s="281">
        <f>K50*M50</f>
        <v>7060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249226.69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3830.0403904574996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267819.03442950326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53563.806885900653</v>
      </c>
      <c r="M84" s="856"/>
      <c r="N84" s="57"/>
    </row>
    <row r="85" spans="1:14">
      <c r="B85" s="95" t="s">
        <v>1057</v>
      </c>
      <c r="C85" s="96"/>
      <c r="D85" s="96"/>
      <c r="E85" s="96"/>
      <c r="F85" s="96"/>
      <c r="G85" s="96"/>
      <c r="H85" s="96"/>
      <c r="I85" s="93"/>
      <c r="J85" s="94"/>
      <c r="K85" s="313">
        <v>0.05</v>
      </c>
      <c r="L85" s="855">
        <f>N79*K85</f>
        <v>13390.951721475163</v>
      </c>
      <c r="M85" s="856"/>
      <c r="N85" s="57"/>
    </row>
    <row r="86" spans="1:14" ht="15" thickBot="1">
      <c r="B86" s="97" t="s">
        <v>1058</v>
      </c>
      <c r="C86" s="98"/>
      <c r="D86" s="98"/>
      <c r="E86" s="98"/>
      <c r="F86" s="98"/>
      <c r="G86" s="98"/>
      <c r="H86" s="98"/>
      <c r="I86" s="99"/>
      <c r="J86" s="100"/>
      <c r="K86" s="314">
        <v>0.05</v>
      </c>
      <c r="L86" s="857">
        <f>N79*K86</f>
        <v>13390.951721475163</v>
      </c>
      <c r="M86" s="858"/>
      <c r="N86" s="57"/>
    </row>
    <row r="87" spans="1:14" ht="15" thickBot="1">
      <c r="B87" s="821" t="s">
        <v>1037</v>
      </c>
      <c r="C87" s="822"/>
      <c r="D87" s="822"/>
      <c r="E87" s="822"/>
      <c r="F87" s="822"/>
      <c r="G87" s="822"/>
      <c r="H87" s="822"/>
      <c r="I87" s="822"/>
      <c r="J87" s="822"/>
      <c r="K87" s="822"/>
      <c r="L87" s="822"/>
      <c r="M87" s="823"/>
      <c r="N87" s="58">
        <f>L84+L85+L86</f>
        <v>80345.710328850982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348164.74475835427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ht="2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282</v>
      </c>
      <c r="B36" s="834" t="str">
        <f>VLOOKUP(A36,EQUIPOS!A6:D154,3,FALSE)</f>
        <v>Piloteadora potencia 250KW, RPM 1800, fuerza elevadora 200KN</v>
      </c>
      <c r="C36" s="835"/>
      <c r="D36" s="835"/>
      <c r="E36" s="835"/>
      <c r="F36" s="835"/>
      <c r="G36" s="835"/>
      <c r="H36" s="836"/>
      <c r="I36" s="276"/>
      <c r="J36" s="277"/>
      <c r="K36" s="278">
        <f>VLOOKUP(A36,EQUIPOS!A6:D163,4,FALSE)</f>
        <v>652689.3736231589</v>
      </c>
      <c r="L36" s="279"/>
      <c r="M36" s="345">
        <v>2</v>
      </c>
      <c r="N36" s="281">
        <f>K36/M36</f>
        <v>326344.68681157945</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4468.3804555337501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330813.06726711319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2567</v>
      </c>
      <c r="N48" s="281">
        <f>K48*M48</f>
        <v>71876</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471228</v>
      </c>
      <c r="N49" s="281">
        <f>K49*M49</f>
        <v>164929.79999999999</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24738</v>
      </c>
      <c r="N50" s="281">
        <f>K50*M50</f>
        <v>74214</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311019.8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25">
        <f>VLOOKUP(A60,TRANSPORTE!A2:D117,4,FALSE)</f>
        <v>1343</v>
      </c>
      <c r="M60" s="826"/>
      <c r="N60" s="296">
        <f>K60*L60</f>
        <v>470.04999999999995</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470.04999999999995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44683.804555337498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686986.72182245075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137397.34436449016</v>
      </c>
      <c r="M84" s="856"/>
      <c r="N84" s="57"/>
    </row>
    <row r="85" spans="1:14">
      <c r="B85" s="95" t="s">
        <v>1057</v>
      </c>
      <c r="C85" s="96"/>
      <c r="D85" s="96"/>
      <c r="E85" s="96"/>
      <c r="F85" s="96"/>
      <c r="G85" s="96"/>
      <c r="H85" s="96"/>
      <c r="I85" s="93"/>
      <c r="J85" s="94"/>
      <c r="K85" s="313">
        <v>0.05</v>
      </c>
      <c r="L85" s="855">
        <f>N79*K85</f>
        <v>34349.336091122539</v>
      </c>
      <c r="M85" s="856"/>
      <c r="N85" s="57"/>
    </row>
    <row r="86" spans="1:14" ht="15" thickBot="1">
      <c r="B86" s="97" t="s">
        <v>1058</v>
      </c>
      <c r="C86" s="98"/>
      <c r="D86" s="98"/>
      <c r="E86" s="98"/>
      <c r="F86" s="98"/>
      <c r="G86" s="98"/>
      <c r="H86" s="98"/>
      <c r="I86" s="99"/>
      <c r="J86" s="100"/>
      <c r="K86" s="314">
        <v>0.05</v>
      </c>
      <c r="L86" s="857">
        <f>N79*K86</f>
        <v>34349.336091122539</v>
      </c>
      <c r="M86" s="858"/>
      <c r="N86" s="57"/>
    </row>
    <row r="87" spans="1:14" ht="15" thickBot="1">
      <c r="B87" s="821" t="s">
        <v>1037</v>
      </c>
      <c r="C87" s="822"/>
      <c r="D87" s="822"/>
      <c r="E87" s="822"/>
      <c r="F87" s="822"/>
      <c r="G87" s="822"/>
      <c r="H87" s="822"/>
      <c r="I87" s="822"/>
      <c r="J87" s="822"/>
      <c r="K87" s="822"/>
      <c r="L87" s="822"/>
      <c r="M87" s="823"/>
      <c r="N87" s="58">
        <f>L84+L85+L86</f>
        <v>206096.01654673522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893082.73836918594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282</v>
      </c>
      <c r="B36" s="834" t="str">
        <f>VLOOKUP(A36,EQUIPOS!A6:D154,3,FALSE)</f>
        <v>Piloteadora potencia 250KW, RPM 1800, fuerza elevadora 200KN</v>
      </c>
      <c r="C36" s="835"/>
      <c r="D36" s="835"/>
      <c r="E36" s="835"/>
      <c r="F36" s="835"/>
      <c r="G36" s="835"/>
      <c r="H36" s="836"/>
      <c r="I36" s="276"/>
      <c r="J36" s="277"/>
      <c r="K36" s="278">
        <f>VLOOKUP(A36,EQUIPOS!A6:D163,4,FALSE)</f>
        <v>652689.3736231589</v>
      </c>
      <c r="L36" s="279"/>
      <c r="M36" s="345">
        <v>2</v>
      </c>
      <c r="N36" s="281">
        <f>K36/M36</f>
        <v>326344.68681157945</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4468.3804555337501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330813.06726711319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2567</v>
      </c>
      <c r="N48" s="281">
        <f>K48*M48</f>
        <v>71876</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598694</v>
      </c>
      <c r="N49" s="281">
        <f>K49*M49</f>
        <v>209542.9</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24738</v>
      </c>
      <c r="N50" s="281">
        <f>K50*M50</f>
        <v>49476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330894.90000000002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25">
        <f>VLOOKUP(A60,TRANSPORTE!A2:D117,4,FALSE)</f>
        <v>1343</v>
      </c>
      <c r="M60" s="826"/>
      <c r="N60" s="296">
        <f>K60*L60</f>
        <v>470.04999999999995</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470.04999999999995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44683.804555337498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706861.82182245085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141372.36436449017</v>
      </c>
      <c r="M84" s="856"/>
      <c r="N84" s="57"/>
    </row>
    <row r="85" spans="1:14">
      <c r="B85" s="95" t="s">
        <v>1057</v>
      </c>
      <c r="C85" s="96"/>
      <c r="D85" s="96"/>
      <c r="E85" s="96"/>
      <c r="F85" s="96"/>
      <c r="G85" s="96"/>
      <c r="H85" s="96"/>
      <c r="I85" s="93"/>
      <c r="J85" s="94"/>
      <c r="K85" s="313">
        <v>0.05</v>
      </c>
      <c r="L85" s="855">
        <f>N79*K85</f>
        <v>35343.091091122544</v>
      </c>
      <c r="M85" s="856"/>
      <c r="N85" s="57"/>
    </row>
    <row r="86" spans="1:14" ht="15" thickBot="1">
      <c r="B86" s="97" t="s">
        <v>1058</v>
      </c>
      <c r="C86" s="98"/>
      <c r="D86" s="98"/>
      <c r="E86" s="98"/>
      <c r="F86" s="98"/>
      <c r="G86" s="98"/>
      <c r="H86" s="98"/>
      <c r="I86" s="99"/>
      <c r="J86" s="100"/>
      <c r="K86" s="314">
        <v>0.05</v>
      </c>
      <c r="L86" s="857">
        <f>N79*K86</f>
        <v>35343.091091122544</v>
      </c>
      <c r="M86" s="858"/>
      <c r="N86" s="57"/>
    </row>
    <row r="87" spans="1:14" ht="15" thickBot="1">
      <c r="B87" s="821" t="s">
        <v>1037</v>
      </c>
      <c r="C87" s="822"/>
      <c r="D87" s="822"/>
      <c r="E87" s="822"/>
      <c r="F87" s="822"/>
      <c r="G87" s="822"/>
      <c r="H87" s="822"/>
      <c r="I87" s="822"/>
      <c r="J87" s="822"/>
      <c r="K87" s="822"/>
      <c r="L87" s="822"/>
      <c r="M87" s="823"/>
      <c r="N87" s="58">
        <f>L84+L85+L86</f>
        <v>212058.54654673525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918920.36836918606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195</v>
      </c>
      <c r="B36" s="834" t="str">
        <f>VLOOKUP(A36,EQUIPOS!A6:D154,3,FALSE)</f>
        <v xml:space="preserve">Equipo de oxicorte, Capacidad de corte: hasta 6´´ (152mm) </v>
      </c>
      <c r="C36" s="835"/>
      <c r="D36" s="835"/>
      <c r="E36" s="835"/>
      <c r="F36" s="835"/>
      <c r="G36" s="835"/>
      <c r="H36" s="836"/>
      <c r="I36" s="276"/>
      <c r="J36" s="277"/>
      <c r="K36" s="278">
        <f>VLOOKUP(A36,EQUIPOS!A6:D163,4,FALSE)</f>
        <v>6250</v>
      </c>
      <c r="L36" s="279"/>
      <c r="M36" s="345">
        <v>1.1299999999999999</v>
      </c>
      <c r="N36" s="281">
        <f>K36/M36</f>
        <v>5530.9734513274343</v>
      </c>
    </row>
    <row r="37" spans="1:14">
      <c r="A37" s="119" t="s">
        <v>332</v>
      </c>
      <c r="B37" s="834" t="str">
        <f>VLOOKUP(A37,EQUIPOS!A7:D154,3,FALSE)</f>
        <v xml:space="preserve">Taladro de 1/2´´, pulidora, lijadora y circular
</v>
      </c>
      <c r="C37" s="835"/>
      <c r="D37" s="835"/>
      <c r="E37" s="835"/>
      <c r="F37" s="835"/>
      <c r="G37" s="835"/>
      <c r="H37" s="836"/>
      <c r="I37" s="430"/>
      <c r="J37" s="431"/>
      <c r="K37" s="278">
        <f>VLOOKUP(A37,EQUIPOS!A7:D164,4,FALSE)</f>
        <v>3121</v>
      </c>
      <c r="L37" s="344"/>
      <c r="M37" s="345">
        <v>0.53</v>
      </c>
      <c r="N37" s="281">
        <f>K37/M37</f>
        <v>5888.6792452830186</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2553.3602603050003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13973.012956915454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34900</v>
      </c>
      <c r="N48" s="281">
        <f>K48*M48</f>
        <v>698</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7000</v>
      </c>
      <c r="N49" s="281">
        <f>K49*M49</f>
        <v>3500</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59900</v>
      </c>
      <c r="N50" s="281">
        <f>K50*M50</f>
        <v>4792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8990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48496.615559965452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9699.3231119930915</v>
      </c>
      <c r="M84" s="856"/>
      <c r="N84" s="57"/>
    </row>
    <row r="85" spans="1:14">
      <c r="B85" s="95" t="s">
        <v>1057</v>
      </c>
      <c r="C85" s="96"/>
      <c r="D85" s="96"/>
      <c r="E85" s="96"/>
      <c r="F85" s="96"/>
      <c r="G85" s="96"/>
      <c r="H85" s="96"/>
      <c r="I85" s="93"/>
      <c r="J85" s="94"/>
      <c r="K85" s="313">
        <v>0.05</v>
      </c>
      <c r="L85" s="855">
        <f>N79*K85</f>
        <v>2424.8307779982729</v>
      </c>
      <c r="M85" s="856"/>
      <c r="N85" s="57"/>
    </row>
    <row r="86" spans="1:14" ht="15" thickBot="1">
      <c r="B86" s="97" t="s">
        <v>1058</v>
      </c>
      <c r="C86" s="98"/>
      <c r="D86" s="98"/>
      <c r="E86" s="98"/>
      <c r="F86" s="98"/>
      <c r="G86" s="98"/>
      <c r="H86" s="98"/>
      <c r="I86" s="99"/>
      <c r="J86" s="100"/>
      <c r="K86" s="314">
        <v>0.05</v>
      </c>
      <c r="L86" s="857">
        <f>N79*K86</f>
        <v>2424.8307779982729</v>
      </c>
      <c r="M86" s="858"/>
      <c r="N86" s="57"/>
    </row>
    <row r="87" spans="1:14" ht="15" thickBot="1">
      <c r="B87" s="821" t="s">
        <v>1037</v>
      </c>
      <c r="C87" s="822"/>
      <c r="D87" s="822"/>
      <c r="E87" s="822"/>
      <c r="F87" s="822"/>
      <c r="G87" s="822"/>
      <c r="H87" s="822"/>
      <c r="I87" s="822"/>
      <c r="J87" s="822"/>
      <c r="K87" s="822"/>
      <c r="L87" s="822"/>
      <c r="M87" s="823"/>
      <c r="N87" s="58">
        <f>L84+L85+L86</f>
        <v>14548.984667989638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63045.600227955088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7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123</v>
      </c>
      <c r="B36" s="834" t="str">
        <f>VLOOKUP(A36,EQUIPOS!A6:D154,3,FALSE)</f>
        <v>Bomba de inyección de lechada</v>
      </c>
      <c r="C36" s="835"/>
      <c r="D36" s="835"/>
      <c r="E36" s="835"/>
      <c r="F36" s="835"/>
      <c r="G36" s="835"/>
      <c r="H36" s="836"/>
      <c r="I36" s="276"/>
      <c r="J36" s="277"/>
      <c r="K36" s="278">
        <f>VLOOKUP(A36,EQUIPOS!A6:D163,4,FALSE)</f>
        <v>22192.880662851814</v>
      </c>
      <c r="L36" s="279"/>
      <c r="M36" s="345">
        <v>12</v>
      </c>
      <c r="N36" s="281">
        <f t="shared" ref="N36:N42" si="0">K36/M36</f>
        <v>1849.4067219043179</v>
      </c>
    </row>
    <row r="37" spans="1:14">
      <c r="A37" s="119" t="s">
        <v>288</v>
      </c>
      <c r="B37" s="834" t="str">
        <f>VLOOKUP(A37,EQUIPOS!A7:D154,3,FALSE)</f>
        <v xml:space="preserve">Planta eléctrica </v>
      </c>
      <c r="C37" s="835"/>
      <c r="D37" s="835"/>
      <c r="E37" s="835"/>
      <c r="F37" s="835"/>
      <c r="G37" s="835"/>
      <c r="H37" s="836"/>
      <c r="I37" s="276"/>
      <c r="J37" s="277"/>
      <c r="K37" s="278">
        <f>VLOOKUP(A37,EQUIPOS!A7:D164,4,FALSE)</f>
        <v>10100</v>
      </c>
      <c r="L37" s="279"/>
      <c r="M37" s="345">
        <v>1.3</v>
      </c>
      <c r="N37" s="281">
        <f t="shared" si="0"/>
        <v>7769.2307692307686</v>
      </c>
    </row>
    <row r="38" spans="1:14">
      <c r="A38" s="119" t="s">
        <v>125</v>
      </c>
      <c r="B38" s="834" t="str">
        <f>VLOOKUP(A38,EQUIPOS!A8:D154,3,FALSE)</f>
        <v>Bomba para gato de tensionamiento</v>
      </c>
      <c r="C38" s="835"/>
      <c r="D38" s="835"/>
      <c r="E38" s="835"/>
      <c r="F38" s="835"/>
      <c r="G38" s="835"/>
      <c r="H38" s="836"/>
      <c r="I38" s="276"/>
      <c r="J38" s="277"/>
      <c r="K38" s="278">
        <f>VLOOKUP(A38,EQUIPOS!A8:D165,4,FALSE)</f>
        <v>53792.576824466159</v>
      </c>
      <c r="L38" s="279"/>
      <c r="M38" s="345">
        <v>12</v>
      </c>
      <c r="N38" s="281">
        <f t="shared" si="0"/>
        <v>4482.7147353721803</v>
      </c>
    </row>
    <row r="39" spans="1:14">
      <c r="A39" s="119" t="s">
        <v>180</v>
      </c>
      <c r="B39" s="834" t="str">
        <f>VLOOKUP(A39,EQUIPOS!A9:D154,3,FALSE)</f>
        <v>Compresor 120 HP, con martillo.</v>
      </c>
      <c r="C39" s="835"/>
      <c r="D39" s="835"/>
      <c r="E39" s="835"/>
      <c r="F39" s="835"/>
      <c r="G39" s="835"/>
      <c r="H39" s="836"/>
      <c r="I39" s="276"/>
      <c r="J39" s="277"/>
      <c r="K39" s="278">
        <f>VLOOKUP(A39,EQUIPOS!A9:D166,4,FALSE)</f>
        <v>96118.27819851182</v>
      </c>
      <c r="L39" s="279"/>
      <c r="M39" s="345">
        <v>1.3</v>
      </c>
      <c r="N39" s="281">
        <f t="shared" si="0"/>
        <v>73937.137075778315</v>
      </c>
    </row>
    <row r="40" spans="1:14">
      <c r="A40" s="119" t="s">
        <v>197</v>
      </c>
      <c r="B40" s="834" t="str">
        <f>VLOOKUP(A40,EQUIPOS!A10:D154,3,FALSE)</f>
        <v>Equipo de perforación (TRACKDRILL), potencia 40 HP, 2100 golpes / minuto</v>
      </c>
      <c r="C40" s="835"/>
      <c r="D40" s="835"/>
      <c r="E40" s="835"/>
      <c r="F40" s="835"/>
      <c r="G40" s="835"/>
      <c r="H40" s="836"/>
      <c r="I40" s="276"/>
      <c r="J40" s="277"/>
      <c r="K40" s="278">
        <f>VLOOKUP(A40,EQUIPOS!A10:D167,4,FALSE)</f>
        <v>245370</v>
      </c>
      <c r="L40" s="279"/>
      <c r="M40" s="345">
        <v>1.3</v>
      </c>
      <c r="N40" s="281">
        <f t="shared" si="0"/>
        <v>188746.15384615384</v>
      </c>
    </row>
    <row r="41" spans="1:14">
      <c r="A41" s="119" t="s">
        <v>195</v>
      </c>
      <c r="B41" s="834" t="str">
        <f>VLOOKUP(A41,EQUIPOS!A11:D155,3,FALSE)</f>
        <v xml:space="preserve">Equipo de oxicorte, Capacidad de corte: hasta 6´´ (152mm) </v>
      </c>
      <c r="C41" s="835"/>
      <c r="D41" s="835"/>
      <c r="E41" s="835"/>
      <c r="F41" s="835"/>
      <c r="G41" s="835"/>
      <c r="H41" s="836"/>
      <c r="I41" s="276"/>
      <c r="J41" s="277"/>
      <c r="K41" s="278">
        <f>VLOOKUP(A41,EQUIPOS!A11:D168,4,FALSE)</f>
        <v>6250</v>
      </c>
      <c r="L41" s="279"/>
      <c r="M41" s="345">
        <v>15</v>
      </c>
      <c r="N41" s="281">
        <f t="shared" si="0"/>
        <v>416.66666666666669</v>
      </c>
    </row>
    <row r="42" spans="1:14">
      <c r="A42" s="119" t="s">
        <v>240</v>
      </c>
      <c r="B42" s="834" t="str">
        <f>VLOOKUP(A42,EQUIPOS!A12:D156,3,FALSE)</f>
        <v>Gato para tensionamiento, fuerza Max 200 ton, área de tensión 314 cm2.</v>
      </c>
      <c r="C42" s="835"/>
      <c r="D42" s="835"/>
      <c r="E42" s="835"/>
      <c r="F42" s="835"/>
      <c r="G42" s="835"/>
      <c r="H42" s="836"/>
      <c r="I42" s="276"/>
      <c r="J42" s="277"/>
      <c r="K42" s="278">
        <f>VLOOKUP(A42,EQUIPOS!A12:D169,4,FALSE)</f>
        <v>164462.20701483893</v>
      </c>
      <c r="L42" s="279"/>
      <c r="M42" s="345">
        <v>12</v>
      </c>
      <c r="N42" s="281">
        <f t="shared" si="0"/>
        <v>13705.183917903245</v>
      </c>
    </row>
    <row r="43" spans="1:14">
      <c r="A43" s="119"/>
      <c r="B43" s="834"/>
      <c r="C43" s="835"/>
      <c r="D43" s="835"/>
      <c r="E43" s="835"/>
      <c r="F43" s="835"/>
      <c r="G43" s="835"/>
      <c r="H43" s="836"/>
      <c r="I43" s="430"/>
      <c r="J43" s="431"/>
      <c r="K43" s="278"/>
      <c r="L43" s="344"/>
      <c r="M43" s="345"/>
      <c r="N43" s="281"/>
    </row>
    <row r="44" spans="1:14">
      <c r="A44" s="119"/>
      <c r="B44" s="834"/>
      <c r="C44" s="835"/>
      <c r="D44" s="835"/>
      <c r="E44" s="835"/>
      <c r="F44" s="835"/>
      <c r="G44" s="835"/>
      <c r="H44" s="836"/>
      <c r="I44" s="337"/>
      <c r="J44" s="339"/>
      <c r="K44" s="278"/>
      <c r="L44" s="432"/>
      <c r="M44" s="433"/>
      <c r="N44" s="281"/>
    </row>
    <row r="45" spans="1:14">
      <c r="B45" s="834"/>
      <c r="C45" s="835"/>
      <c r="D45" s="835"/>
      <c r="E45" s="835"/>
      <c r="F45" s="835"/>
      <c r="G45" s="835"/>
      <c r="H45" s="836"/>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294834.7402873247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4370</v>
      </c>
      <c r="N54" s="281">
        <f>K54*M54</f>
        <v>874</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6958</v>
      </c>
      <c r="N55" s="281">
        <f t="shared" ref="N55:N67" si="1">K55*M55</f>
        <v>38477.740000000005</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40943</v>
      </c>
      <c r="N56" s="281">
        <f t="shared" si="1"/>
        <v>327.54399999999998</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43878</v>
      </c>
      <c r="N57" s="281">
        <f t="shared" si="1"/>
        <v>965.31599999999992</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1000</v>
      </c>
      <c r="N58" s="281">
        <f t="shared" si="1"/>
        <v>300</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1673</v>
      </c>
      <c r="N59" s="281">
        <f t="shared" si="1"/>
        <v>167.3</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12964</v>
      </c>
      <c r="N60" s="281">
        <f t="shared" si="1"/>
        <v>6482</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73349</v>
      </c>
      <c r="N61" s="281">
        <f t="shared" si="1"/>
        <v>7334.9000000000005</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1103</v>
      </c>
      <c r="N62" s="281">
        <f t="shared" si="1"/>
        <v>11030</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18553</v>
      </c>
      <c r="N63" s="281">
        <f t="shared" si="1"/>
        <v>18553</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90000</v>
      </c>
      <c r="N64" s="281">
        <f t="shared" si="1"/>
        <v>45000</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5000</v>
      </c>
      <c r="N65" s="281">
        <f t="shared" si="1"/>
        <v>2750</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4300</v>
      </c>
      <c r="N66" s="281">
        <f t="shared" si="1"/>
        <v>215</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4085</v>
      </c>
      <c r="N67" s="281">
        <f t="shared" si="1"/>
        <v>4085</v>
      </c>
    </row>
    <row r="68" spans="1:14" ht="15" thickBot="1">
      <c r="B68" s="49"/>
      <c r="C68" s="319"/>
      <c r="D68" s="319"/>
      <c r="E68" s="319"/>
      <c r="F68" s="319"/>
      <c r="G68" s="319"/>
      <c r="H68" s="319"/>
      <c r="I68" s="319"/>
      <c r="J68" s="444"/>
      <c r="K68" s="132"/>
      <c r="L68" s="334"/>
      <c r="M68" s="411"/>
      <c r="N68" s="281"/>
    </row>
    <row r="69" spans="1:14" ht="15" thickBot="1">
      <c r="B69" s="821" t="s">
        <v>1037</v>
      </c>
      <c r="C69" s="822"/>
      <c r="D69" s="822"/>
      <c r="E69" s="822"/>
      <c r="F69" s="822"/>
      <c r="G69" s="822"/>
      <c r="H69" s="822"/>
      <c r="I69" s="822"/>
      <c r="J69" s="822"/>
      <c r="K69" s="822"/>
      <c r="L69" s="822"/>
      <c r="M69" s="823"/>
      <c r="N69" s="403">
        <f>SUM(N54:N68)</f>
        <v>136561.80000000002</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2" t="s">
        <v>1041</v>
      </c>
      <c r="C73" s="323"/>
      <c r="D73" s="323"/>
      <c r="E73" s="323"/>
      <c r="F73" s="323"/>
      <c r="G73" s="323"/>
      <c r="H73" s="79" t="s">
        <v>1029</v>
      </c>
      <c r="I73" s="80" t="s">
        <v>1042</v>
      </c>
      <c r="J73" s="81" t="s">
        <v>1043</v>
      </c>
      <c r="K73" s="79" t="s">
        <v>1044</v>
      </c>
      <c r="L73" s="824" t="s">
        <v>1045</v>
      </c>
      <c r="M73" s="797"/>
      <c r="N73" s="82" t="s">
        <v>1035</v>
      </c>
    </row>
    <row r="74" spans="1:14">
      <c r="B74" s="52"/>
      <c r="C74" s="326"/>
      <c r="D74" s="326"/>
      <c r="E74" s="326"/>
      <c r="F74" s="326"/>
      <c r="G74" s="326"/>
      <c r="H74" s="320"/>
      <c r="I74" s="288"/>
      <c r="J74" s="295"/>
      <c r="K74" s="288"/>
      <c r="L74" s="825"/>
      <c r="M74" s="826"/>
      <c r="N74" s="296"/>
    </row>
    <row r="75" spans="1:14">
      <c r="B75" s="52"/>
      <c r="C75" s="53"/>
      <c r="D75" s="53"/>
      <c r="E75" s="53"/>
      <c r="F75" s="53"/>
      <c r="G75" s="53"/>
      <c r="H75" s="320"/>
      <c r="I75" s="288"/>
      <c r="J75" s="295"/>
      <c r="K75" s="288"/>
      <c r="L75" s="825"/>
      <c r="M75" s="826"/>
      <c r="N75" s="296"/>
    </row>
    <row r="76" spans="1:14">
      <c r="B76" s="52"/>
      <c r="C76" s="53"/>
      <c r="D76" s="53"/>
      <c r="E76" s="53"/>
      <c r="F76" s="53"/>
      <c r="G76" s="53"/>
      <c r="H76" s="320"/>
      <c r="I76" s="288"/>
      <c r="J76" s="295"/>
      <c r="K76" s="288"/>
      <c r="L76" s="825"/>
      <c r="M76" s="826"/>
      <c r="N76" s="296"/>
    </row>
    <row r="77" spans="1:14">
      <c r="B77" s="52"/>
      <c r="C77" s="53"/>
      <c r="D77" s="53"/>
      <c r="E77" s="53"/>
      <c r="F77" s="53"/>
      <c r="G77" s="53"/>
      <c r="H77" s="320"/>
      <c r="I77" s="288"/>
      <c r="J77" s="295"/>
      <c r="K77" s="288"/>
      <c r="L77" s="825"/>
      <c r="M77" s="826"/>
      <c r="N77" s="296"/>
    </row>
    <row r="78" spans="1:14">
      <c r="B78" s="52"/>
      <c r="C78" s="53"/>
      <c r="D78" s="53"/>
      <c r="E78" s="53"/>
      <c r="F78" s="53"/>
      <c r="G78" s="53"/>
      <c r="H78" s="297"/>
      <c r="I78" s="288"/>
      <c r="J78" s="288"/>
      <c r="K78" s="288"/>
      <c r="L78" s="298"/>
      <c r="M78" s="299"/>
      <c r="N78" s="300"/>
    </row>
    <row r="79" spans="1:14" ht="15" thickBot="1">
      <c r="B79" s="456"/>
      <c r="C79" s="457"/>
      <c r="D79" s="457"/>
      <c r="E79" s="457"/>
      <c r="F79" s="457"/>
      <c r="G79" s="457"/>
      <c r="H79" s="54"/>
      <c r="I79" s="132"/>
      <c r="J79" s="132"/>
      <c r="K79" s="132"/>
      <c r="L79" s="810"/>
      <c r="M79" s="811"/>
      <c r="N79" s="133"/>
    </row>
    <row r="80" spans="1:14" ht="15" thickBot="1">
      <c r="B80" s="827" t="s">
        <v>1037</v>
      </c>
      <c r="C80" s="828"/>
      <c r="D80" s="828"/>
      <c r="E80" s="828"/>
      <c r="F80" s="828"/>
      <c r="G80" s="828"/>
      <c r="H80" s="828"/>
      <c r="I80" s="828"/>
      <c r="J80" s="828"/>
      <c r="K80" s="828"/>
      <c r="L80" s="828"/>
      <c r="M80" s="829"/>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47" t="s">
        <v>1047</v>
      </c>
      <c r="C84" s="848"/>
      <c r="D84" s="848"/>
      <c r="E84" s="848"/>
      <c r="F84" s="848"/>
      <c r="G84" s="848"/>
      <c r="H84" s="848"/>
      <c r="I84" s="79" t="s">
        <v>1048</v>
      </c>
      <c r="J84" s="81" t="s">
        <v>1494</v>
      </c>
      <c r="K84" s="80" t="s">
        <v>1050</v>
      </c>
      <c r="L84" s="849" t="s">
        <v>1034</v>
      </c>
      <c r="M84" s="850"/>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 thickBot="1">
      <c r="B90" s="808"/>
      <c r="C90" s="809"/>
      <c r="D90" s="809"/>
      <c r="E90" s="809"/>
      <c r="F90" s="809"/>
      <c r="G90" s="809"/>
      <c r="H90" s="809"/>
      <c r="I90" s="132"/>
      <c r="J90" s="132"/>
      <c r="K90" s="132"/>
      <c r="L90" s="909"/>
      <c r="M90" s="909"/>
      <c r="N90" s="51"/>
    </row>
    <row r="91" spans="1:15" ht="15" thickBot="1">
      <c r="B91" s="827" t="s">
        <v>1037</v>
      </c>
      <c r="C91" s="828"/>
      <c r="D91" s="828"/>
      <c r="E91" s="828"/>
      <c r="F91" s="828"/>
      <c r="G91" s="828"/>
      <c r="H91" s="828"/>
      <c r="I91" s="828"/>
      <c r="J91" s="828"/>
      <c r="K91" s="828"/>
      <c r="L91" s="828"/>
      <c r="M91" s="829"/>
      <c r="N91" s="310">
        <f>SUM(N85:N90)</f>
        <v>39282.465543153841</v>
      </c>
    </row>
    <row r="92" spans="1:15" ht="15" thickBot="1">
      <c r="B92" s="39"/>
      <c r="C92" s="40"/>
      <c r="D92" s="40"/>
      <c r="E92" s="40"/>
      <c r="F92" s="40"/>
      <c r="G92" s="40"/>
      <c r="H92" s="40"/>
      <c r="I92" s="40"/>
      <c r="J92" s="40"/>
      <c r="K92" s="40"/>
      <c r="L92" s="40"/>
      <c r="M92" s="40"/>
      <c r="N92" s="41"/>
    </row>
    <row r="93" spans="1:15" ht="15" thickBot="1">
      <c r="B93" s="821" t="s">
        <v>1051</v>
      </c>
      <c r="C93" s="822"/>
      <c r="D93" s="822"/>
      <c r="E93" s="822"/>
      <c r="F93" s="822"/>
      <c r="G93" s="822"/>
      <c r="H93" s="822"/>
      <c r="I93" s="822"/>
      <c r="J93" s="822"/>
      <c r="K93" s="822"/>
      <c r="L93" s="822"/>
      <c r="M93" s="823"/>
      <c r="N93" s="105">
        <f>N49+N69+N80+N91</f>
        <v>470679.00583047851</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12" t="s">
        <v>1053</v>
      </c>
      <c r="C97" s="813"/>
      <c r="D97" s="813"/>
      <c r="E97" s="813"/>
      <c r="F97" s="813"/>
      <c r="G97" s="813"/>
      <c r="H97" s="813"/>
      <c r="I97" s="323"/>
      <c r="J97" s="343"/>
      <c r="K97" s="311" t="s">
        <v>1054</v>
      </c>
      <c r="L97" s="851" t="s">
        <v>1055</v>
      </c>
      <c r="M97" s="852"/>
      <c r="N97" s="312"/>
    </row>
    <row r="98" spans="1:14">
      <c r="B98" s="853" t="s">
        <v>1056</v>
      </c>
      <c r="C98" s="854"/>
      <c r="D98" s="854"/>
      <c r="E98" s="854"/>
      <c r="F98" s="854"/>
      <c r="G98" s="854"/>
      <c r="H98" s="854"/>
      <c r="I98" s="93"/>
      <c r="J98" s="94"/>
      <c r="K98" s="313">
        <v>0.2</v>
      </c>
      <c r="L98" s="855">
        <f>N93*K98</f>
        <v>94135.801166095713</v>
      </c>
      <c r="M98" s="856"/>
      <c r="N98" s="57"/>
    </row>
    <row r="99" spans="1:14">
      <c r="B99" s="95" t="s">
        <v>1057</v>
      </c>
      <c r="C99" s="96"/>
      <c r="D99" s="96"/>
      <c r="E99" s="96"/>
      <c r="F99" s="96"/>
      <c r="G99" s="96"/>
      <c r="H99" s="96"/>
      <c r="I99" s="93"/>
      <c r="J99" s="94"/>
      <c r="K99" s="313">
        <v>0.05</v>
      </c>
      <c r="L99" s="855">
        <f>N93*K99</f>
        <v>23533.950291523928</v>
      </c>
      <c r="M99" s="856"/>
      <c r="N99" s="57"/>
    </row>
    <row r="100" spans="1:14" ht="15" thickBot="1">
      <c r="B100" s="97" t="s">
        <v>1058</v>
      </c>
      <c r="C100" s="98"/>
      <c r="D100" s="98"/>
      <c r="E100" s="98"/>
      <c r="F100" s="98"/>
      <c r="G100" s="98"/>
      <c r="H100" s="98"/>
      <c r="I100" s="99"/>
      <c r="J100" s="100"/>
      <c r="K100" s="314">
        <v>0.05</v>
      </c>
      <c r="L100" s="857">
        <f>N93*K100</f>
        <v>23533.950291523928</v>
      </c>
      <c r="M100" s="858"/>
      <c r="N100" s="57"/>
    </row>
    <row r="101" spans="1:14" ht="15" thickBot="1">
      <c r="B101" s="821" t="s">
        <v>1037</v>
      </c>
      <c r="C101" s="822"/>
      <c r="D101" s="822"/>
      <c r="E101" s="822"/>
      <c r="F101" s="822"/>
      <c r="G101" s="822"/>
      <c r="H101" s="822"/>
      <c r="I101" s="822"/>
      <c r="J101" s="822"/>
      <c r="K101" s="822"/>
      <c r="L101" s="822"/>
      <c r="M101" s="823"/>
      <c r="N101" s="58">
        <f>L98+L99+L100</f>
        <v>141203.70174914357</v>
      </c>
    </row>
    <row r="102" spans="1:14" ht="15" thickBot="1">
      <c r="B102" s="39"/>
      <c r="C102" s="40"/>
      <c r="D102" s="40"/>
      <c r="E102" s="40"/>
      <c r="F102" s="40"/>
      <c r="G102" s="40"/>
      <c r="H102" s="40"/>
      <c r="I102" s="40"/>
      <c r="J102" s="40"/>
      <c r="K102" s="40"/>
      <c r="L102" s="40"/>
      <c r="M102" s="40"/>
      <c r="N102" s="41"/>
    </row>
    <row r="103" spans="1:14" ht="15" thickBot="1">
      <c r="A103" t="s">
        <v>2122</v>
      </c>
      <c r="B103" s="821" t="s">
        <v>1059</v>
      </c>
      <c r="C103" s="822"/>
      <c r="D103" s="822"/>
      <c r="E103" s="822"/>
      <c r="F103" s="822"/>
      <c r="G103" s="822"/>
      <c r="H103" s="822"/>
      <c r="I103" s="822"/>
      <c r="J103" s="822"/>
      <c r="K103" s="822"/>
      <c r="L103" s="822"/>
      <c r="M103" s="823"/>
      <c r="N103" s="196">
        <f>N93+N101</f>
        <v>611882.70757962205</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63" t="s">
        <v>2324</v>
      </c>
      <c r="C120" s="964"/>
      <c r="D120" s="964"/>
      <c r="E120" s="964"/>
      <c r="F120" s="964"/>
      <c r="G120" s="964"/>
      <c r="H120" s="964"/>
      <c r="I120" s="964"/>
      <c r="J120" s="964"/>
      <c r="K120" s="964"/>
      <c r="L120" s="964"/>
      <c r="M120" s="964"/>
      <c r="N120" s="965"/>
    </row>
    <row r="121" spans="2:14" ht="15" customHeight="1">
      <c r="B121" s="963"/>
      <c r="C121" s="964"/>
      <c r="D121" s="964"/>
      <c r="E121" s="964"/>
      <c r="F121" s="964"/>
      <c r="G121" s="964"/>
      <c r="H121" s="964"/>
      <c r="I121" s="964"/>
      <c r="J121" s="964"/>
      <c r="K121" s="964"/>
      <c r="L121" s="964"/>
      <c r="M121" s="964"/>
      <c r="N121" s="965"/>
    </row>
    <row r="122" spans="2:14" ht="30" customHeight="1">
      <c r="B122" s="966" t="s">
        <v>2325</v>
      </c>
      <c r="C122" s="967"/>
      <c r="D122" s="967"/>
      <c r="E122" s="967"/>
      <c r="F122" s="967"/>
      <c r="G122" s="967"/>
      <c r="H122" s="967"/>
      <c r="I122" s="967"/>
      <c r="J122" s="967"/>
      <c r="K122" s="967"/>
      <c r="L122" s="967"/>
      <c r="M122" s="967"/>
      <c r="N122" s="968"/>
    </row>
    <row r="123" spans="2:14">
      <c r="B123" s="966"/>
      <c r="C123" s="967"/>
      <c r="D123" s="967"/>
      <c r="E123" s="967"/>
      <c r="F123" s="967"/>
      <c r="G123" s="967"/>
      <c r="H123" s="967"/>
      <c r="I123" s="967"/>
      <c r="J123" s="967"/>
      <c r="K123" s="967"/>
      <c r="L123" s="967"/>
      <c r="M123" s="967"/>
      <c r="N123" s="968"/>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9"/>
      <c r="K133" s="969"/>
      <c r="L133" s="969"/>
      <c r="M133" s="969"/>
      <c r="N133" s="970"/>
    </row>
    <row r="134" spans="2:14" ht="15" thickBot="1">
      <c r="B134" s="428" t="s">
        <v>2327</v>
      </c>
      <c r="C134" s="429"/>
      <c r="D134" s="429"/>
      <c r="E134" s="268"/>
      <c r="F134" s="268"/>
      <c r="G134" s="268"/>
      <c r="H134" s="268"/>
      <c r="I134" s="268"/>
      <c r="J134" s="971"/>
      <c r="K134" s="971"/>
      <c r="L134" s="971"/>
      <c r="M134" s="971"/>
      <c r="N134" s="972"/>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224</v>
      </c>
      <c r="B36" s="834" t="str">
        <f>VLOOKUP(A36,EQUIPOS!A6:D154,3,FALSE)</f>
        <v>Equipo de Medición (Deformimetros Eléctricos, Mecánicos, Celdas de Carga,  Etc.)</v>
      </c>
      <c r="C36" s="835"/>
      <c r="D36" s="835"/>
      <c r="E36" s="835"/>
      <c r="F36" s="835"/>
      <c r="G36" s="835"/>
      <c r="H36" s="836"/>
      <c r="I36" s="276"/>
      <c r="J36" s="277"/>
      <c r="K36" s="278">
        <f>VLOOKUP(A36,EQUIPOS!A6:D163,4,FALSE)</f>
        <v>166085.42308013808</v>
      </c>
      <c r="L36" s="279"/>
      <c r="M36" s="345">
        <v>3.3333333330000001</v>
      </c>
      <c r="N36" s="281">
        <f>K36/M36</f>
        <v>49825.626929023987</v>
      </c>
    </row>
    <row r="37" spans="1:14">
      <c r="A37" s="119" t="s">
        <v>125</v>
      </c>
      <c r="B37" s="834" t="str">
        <f>VLOOKUP(A37,EQUIPOS!A7:D154,3,FALSE)</f>
        <v>Bomba para gato de tensionamiento</v>
      </c>
      <c r="C37" s="835"/>
      <c r="D37" s="835"/>
      <c r="E37" s="835"/>
      <c r="F37" s="835"/>
      <c r="G37" s="835"/>
      <c r="H37" s="836"/>
      <c r="I37" s="430"/>
      <c r="J37" s="431"/>
      <c r="K37" s="278">
        <f>VLOOKUP(A37,EQUIPOS!A7:D164,4,FALSE)</f>
        <v>53792.576824466159</v>
      </c>
      <c r="L37" s="344"/>
      <c r="M37" s="345">
        <v>0.1</v>
      </c>
      <c r="N37" s="281">
        <f>K37/M37</f>
        <v>537925.76824466151</v>
      </c>
    </row>
    <row r="38" spans="1:14">
      <c r="A38" s="119" t="s">
        <v>240</v>
      </c>
      <c r="B38" s="834" t="str">
        <f>VLOOKUP(A38,EQUIPOS!A8:D154,3,FALSE)</f>
        <v>Gato para tensionamiento, fuerza Max 200 ton, área de tensión 314 cm2.</v>
      </c>
      <c r="C38" s="835"/>
      <c r="D38" s="835"/>
      <c r="E38" s="835"/>
      <c r="F38" s="835"/>
      <c r="G38" s="835"/>
      <c r="H38" s="836"/>
      <c r="I38" s="337"/>
      <c r="J38" s="339"/>
      <c r="K38" s="278">
        <f>VLOOKUP(A38,EQUIPOS!A8:D165,4,FALSE)</f>
        <v>164462.20701483893</v>
      </c>
      <c r="L38" s="432"/>
      <c r="M38" s="433">
        <v>0.1</v>
      </c>
      <c r="N38" s="281">
        <f>K38/M38</f>
        <v>1644622.0701483893</v>
      </c>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2232373.4653220749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825">
        <f>VLOOKUP(A60,TRANSPORTE!A2:D117,4,FALSE)</f>
        <v>5258.6983922486934</v>
      </c>
      <c r="M60" s="826"/>
      <c r="N60" s="296">
        <f>K60*L60</f>
        <v>78880.475883730396</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78880.475883730396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5840.7159380840721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2317094.6571438895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463418.93142877793</v>
      </c>
      <c r="M84" s="856"/>
      <c r="N84" s="57"/>
    </row>
    <row r="85" spans="1:14">
      <c r="B85" s="95" t="s">
        <v>1057</v>
      </c>
      <c r="C85" s="96"/>
      <c r="D85" s="96"/>
      <c r="E85" s="96"/>
      <c r="F85" s="96"/>
      <c r="G85" s="96"/>
      <c r="H85" s="96"/>
      <c r="I85" s="93"/>
      <c r="J85" s="94"/>
      <c r="K85" s="313">
        <v>0.05</v>
      </c>
      <c r="L85" s="855">
        <f>N79*K85</f>
        <v>115854.73285719448</v>
      </c>
      <c r="M85" s="856"/>
      <c r="N85" s="57"/>
    </row>
    <row r="86" spans="1:14" ht="15" thickBot="1">
      <c r="B86" s="97" t="s">
        <v>1058</v>
      </c>
      <c r="C86" s="98"/>
      <c r="D86" s="98"/>
      <c r="E86" s="98"/>
      <c r="F86" s="98"/>
      <c r="G86" s="98"/>
      <c r="H86" s="98"/>
      <c r="I86" s="99"/>
      <c r="J86" s="100"/>
      <c r="K86" s="314">
        <v>0.05</v>
      </c>
      <c r="L86" s="857">
        <f>N79*K86</f>
        <v>115854.73285719448</v>
      </c>
      <c r="M86" s="858"/>
      <c r="N86" s="57"/>
    </row>
    <row r="87" spans="1:14" ht="15" thickBot="1">
      <c r="B87" s="821" t="s">
        <v>1037</v>
      </c>
      <c r="C87" s="822"/>
      <c r="D87" s="822"/>
      <c r="E87" s="822"/>
      <c r="F87" s="822"/>
      <c r="G87" s="822"/>
      <c r="H87" s="822"/>
      <c r="I87" s="822"/>
      <c r="J87" s="822"/>
      <c r="K87" s="822"/>
      <c r="L87" s="822"/>
      <c r="M87" s="823"/>
      <c r="N87" s="58">
        <f>L84+L85+L86</f>
        <v>695128.39714316686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3012223.0542870564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112</v>
      </c>
      <c r="B36" s="834" t="str">
        <f>VLOOKUP(A36,EQUIPOS!A6:D154,3,FALSE)</f>
        <v xml:space="preserve">Aspersor manual
</v>
      </c>
      <c r="C36" s="835"/>
      <c r="D36" s="835"/>
      <c r="E36" s="835"/>
      <c r="F36" s="835"/>
      <c r="G36" s="835"/>
      <c r="H36" s="836"/>
      <c r="I36" s="276"/>
      <c r="J36" s="277"/>
      <c r="K36" s="278">
        <f>VLOOKUP(A36,EQUIPOS!A6:D163,4,FALSE)</f>
        <v>3113.0554107853782</v>
      </c>
      <c r="L36" s="279"/>
      <c r="M36" s="345">
        <v>2</v>
      </c>
      <c r="N36" s="281">
        <f>K36/M36</f>
        <v>1556.5277053926891</v>
      </c>
    </row>
    <row r="37" spans="1:14">
      <c r="A37" s="119" t="s">
        <v>363</v>
      </c>
      <c r="B37" s="834" t="str">
        <f>VLOOKUP(A37,EQUIPOS!A7:D154,3,FALSE)</f>
        <v>Vibrador de concreto, Motor de 3 hp a 18.000 rpm Mangueras de 4 mt</v>
      </c>
      <c r="C37" s="835"/>
      <c r="D37" s="835"/>
      <c r="E37" s="835"/>
      <c r="F37" s="835"/>
      <c r="G37" s="835"/>
      <c r="H37" s="836"/>
      <c r="I37" s="430"/>
      <c r="J37" s="431"/>
      <c r="K37" s="278">
        <f>VLOOKUP(A37,EQUIPOS!A7:D164,4,FALSE)</f>
        <v>4705</v>
      </c>
      <c r="L37" s="344"/>
      <c r="M37" s="345">
        <v>2</v>
      </c>
      <c r="N37" s="281">
        <f>K37/M37</f>
        <v>2352.5</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1595.850162690625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5504.8778680833148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54877</v>
      </c>
      <c r="N48" s="281">
        <f>K48*M48</f>
        <v>252434.19999999998</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v>
      </c>
      <c r="N49" s="281">
        <f>K49*M49</f>
        <v>5870</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598694</v>
      </c>
      <c r="N50" s="281">
        <f>K50*M50</f>
        <v>598694</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14901</v>
      </c>
      <c r="N51" s="281">
        <f>K51*M51</f>
        <v>68544.599999999991</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925542.79999999993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5">
        <f>VLOOKUP(A60,TRANSPORTE!A2:D117,4,FALSE)</f>
        <v>1343</v>
      </c>
      <c r="M60" s="826"/>
      <c r="N60" s="296">
        <f>K60*L60</f>
        <v>1343</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1343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31917.003253812498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964307.68112189579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192861.53622437918</v>
      </c>
      <c r="M84" s="856"/>
      <c r="N84" s="57"/>
    </row>
    <row r="85" spans="1:14">
      <c r="B85" s="95" t="s">
        <v>1057</v>
      </c>
      <c r="C85" s="96"/>
      <c r="D85" s="96"/>
      <c r="E85" s="96"/>
      <c r="F85" s="96"/>
      <c r="G85" s="96"/>
      <c r="H85" s="96"/>
      <c r="I85" s="93"/>
      <c r="J85" s="94"/>
      <c r="K85" s="313">
        <v>0.05</v>
      </c>
      <c r="L85" s="855">
        <f>N79*K85</f>
        <v>48215.384056094794</v>
      </c>
      <c r="M85" s="856"/>
      <c r="N85" s="57"/>
    </row>
    <row r="86" spans="1:14" ht="15" thickBot="1">
      <c r="B86" s="97" t="s">
        <v>1058</v>
      </c>
      <c r="C86" s="98"/>
      <c r="D86" s="98"/>
      <c r="E86" s="98"/>
      <c r="F86" s="98"/>
      <c r="G86" s="98"/>
      <c r="H86" s="98"/>
      <c r="I86" s="99"/>
      <c r="J86" s="100"/>
      <c r="K86" s="314">
        <v>0.05</v>
      </c>
      <c r="L86" s="857">
        <f>N79*K86</f>
        <v>48215.384056094794</v>
      </c>
      <c r="M86" s="858"/>
      <c r="N86" s="57"/>
    </row>
    <row r="87" spans="1:14" ht="15" thickBot="1">
      <c r="B87" s="821" t="s">
        <v>1037</v>
      </c>
      <c r="C87" s="822"/>
      <c r="D87" s="822"/>
      <c r="E87" s="822"/>
      <c r="F87" s="822"/>
      <c r="G87" s="822"/>
      <c r="H87" s="822"/>
      <c r="I87" s="822"/>
      <c r="J87" s="822"/>
      <c r="K87" s="822"/>
      <c r="L87" s="822"/>
      <c r="M87" s="823"/>
      <c r="N87" s="58">
        <f>L84+L85+L86</f>
        <v>289292.30433656875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1253599.9854584646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112</v>
      </c>
      <c r="B36" s="834" t="str">
        <f>VLOOKUP(A36,EQUIPOS!A6:D154,3,FALSE)</f>
        <v xml:space="preserve">Aspersor manual
</v>
      </c>
      <c r="C36" s="835"/>
      <c r="D36" s="835"/>
      <c r="E36" s="835"/>
      <c r="F36" s="835"/>
      <c r="G36" s="835"/>
      <c r="H36" s="836"/>
      <c r="I36" s="276"/>
      <c r="J36" s="277"/>
      <c r="K36" s="278">
        <f>VLOOKUP(A36,EQUIPOS!A6:D163,4,FALSE)</f>
        <v>3113.0554107853782</v>
      </c>
      <c r="L36" s="279"/>
      <c r="M36" s="345">
        <v>2</v>
      </c>
      <c r="N36" s="281">
        <f>K36/M36</f>
        <v>1556.5277053926891</v>
      </c>
    </row>
    <row r="37" spans="1:14">
      <c r="A37" s="119" t="s">
        <v>363</v>
      </c>
      <c r="B37" s="834" t="str">
        <f>VLOOKUP(A37,EQUIPOS!A7:D154,3,FALSE)</f>
        <v>Vibrador de concreto, Motor de 3 hp a 18.000 rpm Mangueras de 4 mt</v>
      </c>
      <c r="C37" s="835"/>
      <c r="D37" s="835"/>
      <c r="E37" s="835"/>
      <c r="F37" s="835"/>
      <c r="G37" s="835"/>
      <c r="H37" s="836"/>
      <c r="I37" s="430"/>
      <c r="J37" s="431"/>
      <c r="K37" s="278">
        <f>VLOOKUP(A37,EQUIPOS!A7:D164,4,FALSE)</f>
        <v>4705</v>
      </c>
      <c r="L37" s="344"/>
      <c r="M37" s="345">
        <v>2</v>
      </c>
      <c r="N37" s="281">
        <f>K37/M37</f>
        <v>2352.5</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1276.6801301525002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5185.7078355451895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54877</v>
      </c>
      <c r="N48" s="281">
        <f>K48*M48</f>
        <v>252434.19999999998</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v>
      </c>
      <c r="N49" s="281">
        <f>K49*M49</f>
        <v>5870</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587641</v>
      </c>
      <c r="N50" s="281">
        <f>K50*M50</f>
        <v>587641</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14901</v>
      </c>
      <c r="N51" s="281">
        <f>K51*M51</f>
        <v>68544.599999999991</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914489.79999999993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5">
        <f>VLOOKUP(A60,TRANSPORTE!A2:D117,4,FALSE)</f>
        <v>1343</v>
      </c>
      <c r="M60" s="826"/>
      <c r="N60" s="296">
        <f>K60*L60</f>
        <v>1343</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1343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946552.11043859506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189310.42208771902</v>
      </c>
      <c r="M84" s="856"/>
      <c r="N84" s="57"/>
    </row>
    <row r="85" spans="1:14">
      <c r="B85" s="95" t="s">
        <v>1057</v>
      </c>
      <c r="C85" s="96"/>
      <c r="D85" s="96"/>
      <c r="E85" s="96"/>
      <c r="F85" s="96"/>
      <c r="G85" s="96"/>
      <c r="H85" s="96"/>
      <c r="I85" s="93"/>
      <c r="J85" s="94"/>
      <c r="K85" s="313">
        <v>0.05</v>
      </c>
      <c r="L85" s="855">
        <f>N79*K85</f>
        <v>47327.605521929756</v>
      </c>
      <c r="M85" s="856"/>
      <c r="N85" s="57"/>
    </row>
    <row r="86" spans="1:14" ht="15" thickBot="1">
      <c r="B86" s="97" t="s">
        <v>1058</v>
      </c>
      <c r="C86" s="98"/>
      <c r="D86" s="98"/>
      <c r="E86" s="98"/>
      <c r="F86" s="98"/>
      <c r="G86" s="98"/>
      <c r="H86" s="98"/>
      <c r="I86" s="99"/>
      <c r="J86" s="100"/>
      <c r="K86" s="314">
        <v>0.05</v>
      </c>
      <c r="L86" s="857">
        <f>N79*K86</f>
        <v>47327.605521929756</v>
      </c>
      <c r="M86" s="858"/>
      <c r="N86" s="57"/>
    </row>
    <row r="87" spans="1:14" ht="15" thickBot="1">
      <c r="B87" s="821" t="s">
        <v>1037</v>
      </c>
      <c r="C87" s="822"/>
      <c r="D87" s="822"/>
      <c r="E87" s="822"/>
      <c r="F87" s="822"/>
      <c r="G87" s="822"/>
      <c r="H87" s="822"/>
      <c r="I87" s="822"/>
      <c r="J87" s="822"/>
      <c r="K87" s="822"/>
      <c r="L87" s="822"/>
      <c r="M87" s="823"/>
      <c r="N87" s="58">
        <f>L84+L85+L86</f>
        <v>283965.63313157851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1230517.7435701736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112</v>
      </c>
      <c r="B36" s="834" t="str">
        <f>VLOOKUP(A36,EQUIPOS!A6:D154,3,FALSE)</f>
        <v xml:space="preserve">Aspersor manual
</v>
      </c>
      <c r="C36" s="835"/>
      <c r="D36" s="835"/>
      <c r="E36" s="835"/>
      <c r="F36" s="835"/>
      <c r="G36" s="835"/>
      <c r="H36" s="836"/>
      <c r="I36" s="276"/>
      <c r="J36" s="277"/>
      <c r="K36" s="278">
        <f>VLOOKUP(A36,EQUIPOS!A6:D163,4,FALSE)</f>
        <v>3113.0554107853782</v>
      </c>
      <c r="L36" s="279"/>
      <c r="M36" s="345">
        <v>2</v>
      </c>
      <c r="N36" s="281">
        <f>K36/M36</f>
        <v>1556.5277053926891</v>
      </c>
    </row>
    <row r="37" spans="1:14">
      <c r="A37" s="119" t="s">
        <v>363</v>
      </c>
      <c r="B37" s="834" t="str">
        <f>VLOOKUP(A37,EQUIPOS!A7:D154,3,FALSE)</f>
        <v>Vibrador de concreto, Motor de 3 hp a 18.000 rpm Mangueras de 4 mt</v>
      </c>
      <c r="C37" s="835"/>
      <c r="D37" s="835"/>
      <c r="E37" s="835"/>
      <c r="F37" s="835"/>
      <c r="G37" s="835"/>
      <c r="H37" s="836"/>
      <c r="I37" s="430"/>
      <c r="J37" s="431"/>
      <c r="K37" s="278">
        <f>VLOOKUP(A37,EQUIPOS!A7:D164,4,FALSE)</f>
        <v>4705</v>
      </c>
      <c r="L37" s="344"/>
      <c r="M37" s="345">
        <v>2</v>
      </c>
      <c r="N37" s="281">
        <f>K37/M37</f>
        <v>2352.5</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1276.6801301525002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5185.7078355451895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471228</v>
      </c>
      <c r="N48" s="281">
        <f>K48*M48</f>
        <v>471228</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v>
      </c>
      <c r="N49" s="281">
        <f>K49*M49</f>
        <v>5870</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14901</v>
      </c>
      <c r="N50" s="281">
        <f>K50*M50</f>
        <v>68544.599999999991</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545642.6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5">
        <f>VLOOKUP(A60,TRANSPORTE!A2:D117,4,FALSE)</f>
        <v>1343</v>
      </c>
      <c r="M60" s="826"/>
      <c r="N60" s="296">
        <f>K60*L60</f>
        <v>1343</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1343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577704.91043859511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115540.98208771902</v>
      </c>
      <c r="M84" s="856"/>
      <c r="N84" s="57"/>
    </row>
    <row r="85" spans="1:14">
      <c r="B85" s="95" t="s">
        <v>1057</v>
      </c>
      <c r="C85" s="96"/>
      <c r="D85" s="96"/>
      <c r="E85" s="96"/>
      <c r="F85" s="96"/>
      <c r="G85" s="96"/>
      <c r="H85" s="96"/>
      <c r="I85" s="93"/>
      <c r="J85" s="94"/>
      <c r="K85" s="313">
        <v>0.05</v>
      </c>
      <c r="L85" s="855">
        <f>N79*K85</f>
        <v>28885.245521929755</v>
      </c>
      <c r="M85" s="856"/>
      <c r="N85" s="57"/>
    </row>
    <row r="86" spans="1:14" ht="15" thickBot="1">
      <c r="B86" s="97" t="s">
        <v>1058</v>
      </c>
      <c r="C86" s="98"/>
      <c r="D86" s="98"/>
      <c r="E86" s="98"/>
      <c r="F86" s="98"/>
      <c r="G86" s="98"/>
      <c r="H86" s="98"/>
      <c r="I86" s="99"/>
      <c r="J86" s="100"/>
      <c r="K86" s="314">
        <v>0.05</v>
      </c>
      <c r="L86" s="857">
        <f>N79*K86</f>
        <v>28885.245521929755</v>
      </c>
      <c r="M86" s="858"/>
      <c r="N86" s="57"/>
    </row>
    <row r="87" spans="1:14" ht="15" thickBot="1">
      <c r="B87" s="821" t="s">
        <v>1037</v>
      </c>
      <c r="C87" s="822"/>
      <c r="D87" s="822"/>
      <c r="E87" s="822"/>
      <c r="F87" s="822"/>
      <c r="G87" s="822"/>
      <c r="H87" s="822"/>
      <c r="I87" s="822"/>
      <c r="J87" s="822"/>
      <c r="K87" s="822"/>
      <c r="L87" s="822"/>
      <c r="M87" s="823"/>
      <c r="N87" s="58">
        <f>L84+L85+L86</f>
        <v>173311.47313157853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751016.38357017364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112</v>
      </c>
      <c r="B36" s="834" t="str">
        <f>VLOOKUP(A36,EQUIPOS!A6:D154,3,FALSE)</f>
        <v xml:space="preserve">Aspersor manual
</v>
      </c>
      <c r="C36" s="835"/>
      <c r="D36" s="835"/>
      <c r="E36" s="835"/>
      <c r="F36" s="835"/>
      <c r="G36" s="835"/>
      <c r="H36" s="836"/>
      <c r="I36" s="276"/>
      <c r="J36" s="277"/>
      <c r="K36" s="278">
        <f>VLOOKUP(A36,EQUIPOS!A6:D163,4,FALSE)</f>
        <v>3113.0554107853782</v>
      </c>
      <c r="L36" s="279"/>
      <c r="M36" s="345">
        <v>2</v>
      </c>
      <c r="N36" s="281">
        <f>K36/M36</f>
        <v>1556.5277053926891</v>
      </c>
    </row>
    <row r="37" spans="1:14">
      <c r="A37" s="119" t="s">
        <v>363</v>
      </c>
      <c r="B37" s="834" t="str">
        <f>VLOOKUP(A37,EQUIPOS!A7:D154,3,FALSE)</f>
        <v>Vibrador de concreto, Motor de 3 hp a 18.000 rpm Mangueras de 4 mt</v>
      </c>
      <c r="C37" s="835"/>
      <c r="D37" s="835"/>
      <c r="E37" s="835"/>
      <c r="F37" s="835"/>
      <c r="G37" s="835"/>
      <c r="H37" s="836"/>
      <c r="I37" s="430"/>
      <c r="J37" s="431"/>
      <c r="K37" s="278">
        <f>VLOOKUP(A37,EQUIPOS!A7:D164,4,FALSE)</f>
        <v>4705</v>
      </c>
      <c r="L37" s="344"/>
      <c r="M37" s="345">
        <v>2</v>
      </c>
      <c r="N37" s="281">
        <f>K37/M37</f>
        <v>2352.5</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1276.6801301525002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5185.7078355451895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436047</v>
      </c>
      <c r="N48" s="281">
        <f>K48*M48</f>
        <v>436047</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v>
      </c>
      <c r="N49" s="281">
        <f>K49*M49</f>
        <v>5870</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6397</v>
      </c>
      <c r="N50" s="281">
        <f>K50*M50</f>
        <v>29426.199999999997</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471343.2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5">
        <f>VLOOKUP(A60,TRANSPORTE!A2:D117,4,FALSE)</f>
        <v>1343</v>
      </c>
      <c r="M60" s="826"/>
      <c r="N60" s="296">
        <f>K60*L60</f>
        <v>1343</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1343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503405.5104385952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100681.10208771905</v>
      </c>
      <c r="M84" s="856"/>
      <c r="N84" s="57"/>
    </row>
    <row r="85" spans="1:14">
      <c r="B85" s="95" t="s">
        <v>1057</v>
      </c>
      <c r="C85" s="96"/>
      <c r="D85" s="96"/>
      <c r="E85" s="96"/>
      <c r="F85" s="96"/>
      <c r="G85" s="96"/>
      <c r="H85" s="96"/>
      <c r="I85" s="93"/>
      <c r="J85" s="94"/>
      <c r="K85" s="313">
        <v>0.05</v>
      </c>
      <c r="L85" s="855">
        <f>N79*K85</f>
        <v>25170.275521929761</v>
      </c>
      <c r="M85" s="856"/>
      <c r="N85" s="57"/>
    </row>
    <row r="86" spans="1:14" ht="15" thickBot="1">
      <c r="B86" s="97" t="s">
        <v>1058</v>
      </c>
      <c r="C86" s="98"/>
      <c r="D86" s="98"/>
      <c r="E86" s="98"/>
      <c r="F86" s="98"/>
      <c r="G86" s="98"/>
      <c r="H86" s="98"/>
      <c r="I86" s="99"/>
      <c r="J86" s="100"/>
      <c r="K86" s="314">
        <v>0.05</v>
      </c>
      <c r="L86" s="857">
        <f>N79*K86</f>
        <v>25170.275521929761</v>
      </c>
      <c r="M86" s="858"/>
      <c r="N86" s="57"/>
    </row>
    <row r="87" spans="1:14" ht="15" thickBot="1">
      <c r="B87" s="821" t="s">
        <v>1037</v>
      </c>
      <c r="C87" s="822"/>
      <c r="D87" s="822"/>
      <c r="E87" s="822"/>
      <c r="F87" s="822"/>
      <c r="G87" s="822"/>
      <c r="H87" s="822"/>
      <c r="I87" s="822"/>
      <c r="J87" s="822"/>
      <c r="K87" s="822"/>
      <c r="L87" s="822"/>
      <c r="M87" s="823"/>
      <c r="N87" s="58">
        <f>L84+L85+L86</f>
        <v>151021.65313157855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654427.16357017378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ht="25.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257</v>
      </c>
      <c r="B36" s="834" t="str">
        <f>VLOOKUP(A36,EQUIPOS!A6:D154,3,FALSE)</f>
        <v>Mezcladora de concreto 1 bulto</v>
      </c>
      <c r="C36" s="835"/>
      <c r="D36" s="835"/>
      <c r="E36" s="835"/>
      <c r="F36" s="835"/>
      <c r="G36" s="835"/>
      <c r="H36" s="836"/>
      <c r="I36" s="276"/>
      <c r="J36" s="277"/>
      <c r="K36" s="278">
        <f>VLOOKUP(A36,EQUIPOS!A6:D163,4,FALSE)</f>
        <v>6875</v>
      </c>
      <c r="L36" s="279"/>
      <c r="M36" s="345">
        <v>1</v>
      </c>
      <c r="N36" s="281">
        <f>K36/M36</f>
        <v>6875</v>
      </c>
    </row>
    <row r="37" spans="1:14">
      <c r="A37" s="119" t="s">
        <v>363</v>
      </c>
      <c r="B37" s="834" t="str">
        <f>VLOOKUP(A37,EQUIPOS!A7:D154,3,FALSE)</f>
        <v>Vibrador de concreto, Motor de 3 hp a 18.000 rpm Mangueras de 4 mt</v>
      </c>
      <c r="C37" s="835"/>
      <c r="D37" s="835"/>
      <c r="E37" s="835"/>
      <c r="F37" s="835"/>
      <c r="G37" s="835"/>
      <c r="H37" s="836"/>
      <c r="I37" s="430"/>
      <c r="J37" s="431"/>
      <c r="K37" s="278">
        <f>VLOOKUP(A37,EQUIPOS!A7:D164,4,FALSE)</f>
        <v>4705</v>
      </c>
      <c r="L37" s="344"/>
      <c r="M37" s="345">
        <v>1</v>
      </c>
      <c r="N37" s="281">
        <f>K37/M37</f>
        <v>4705</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N81*M41</f>
        <v>3191.7003253812504</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14771.700325381251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58310</v>
      </c>
      <c r="N48" s="281">
        <f>K48*M48</f>
        <v>55394.5</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58</v>
      </c>
      <c r="N49" s="281">
        <f>K49*M49</f>
        <v>9860</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0</v>
      </c>
      <c r="N50" s="281">
        <f>K50*M50</f>
        <v>0</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446</v>
      </c>
      <c r="N51" s="281">
        <f>K51*M51</f>
        <v>133800</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6397</v>
      </c>
      <c r="N52" s="281">
        <f>K52*M52</f>
        <v>19830.7</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1" t="s">
        <v>1037</v>
      </c>
      <c r="C59" s="822"/>
      <c r="D59" s="822"/>
      <c r="E59" s="822"/>
      <c r="F59" s="822"/>
      <c r="G59" s="822"/>
      <c r="H59" s="822"/>
      <c r="I59" s="822"/>
      <c r="J59" s="822"/>
      <c r="K59" s="822"/>
      <c r="L59" s="822"/>
      <c r="M59" s="823"/>
      <c r="N59" s="403">
        <f>SUM(N48:N58)</f>
        <v>218885.2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825">
        <f>VLOOKUP(A64,TRANSPORTE!A2:D117,4,FALSE)</f>
        <v>1343</v>
      </c>
      <c r="M64" s="826"/>
      <c r="N64" s="296">
        <f>K64*L64</f>
        <v>738.65000000000009</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825">
        <f>VLOOKUP(A65,TRANSPORTE!A3:D117,4,FALSE)</f>
        <v>1343</v>
      </c>
      <c r="M65" s="826"/>
      <c r="N65" s="296">
        <f>K65*L65</f>
        <v>1275.8499999999999</v>
      </c>
    </row>
    <row r="66" spans="1:15">
      <c r="B66" s="52"/>
      <c r="C66" s="53"/>
      <c r="D66" s="53"/>
      <c r="E66" s="53"/>
      <c r="F66" s="53"/>
      <c r="G66" s="53"/>
      <c r="H66" s="320"/>
      <c r="I66" s="288"/>
      <c r="J66" s="295"/>
      <c r="K66" s="288"/>
      <c r="L66" s="825"/>
      <c r="M66" s="826"/>
      <c r="N66" s="296"/>
    </row>
    <row r="67" spans="1:15">
      <c r="B67" s="52"/>
      <c r="C67" s="53"/>
      <c r="D67" s="53"/>
      <c r="E67" s="53"/>
      <c r="F67" s="53"/>
      <c r="G67" s="53"/>
      <c r="H67" s="320"/>
      <c r="I67" s="288"/>
      <c r="J67" s="295"/>
      <c r="K67" s="288"/>
      <c r="L67" s="825"/>
      <c r="M67" s="826"/>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2014.5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63834.006507625003</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N43+N59+N70+N81</f>
        <v>299505.40683300624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59901.081366601255</v>
      </c>
      <c r="M88" s="856"/>
      <c r="N88" s="57"/>
    </row>
    <row r="89" spans="1:14">
      <c r="B89" s="95" t="s">
        <v>1057</v>
      </c>
      <c r="C89" s="96"/>
      <c r="D89" s="96"/>
      <c r="E89" s="96"/>
      <c r="F89" s="96"/>
      <c r="G89" s="96"/>
      <c r="H89" s="96"/>
      <c r="I89" s="93"/>
      <c r="J89" s="94"/>
      <c r="K89" s="313">
        <v>0.05</v>
      </c>
      <c r="L89" s="855">
        <f>N83*K89</f>
        <v>14975.270341650314</v>
      </c>
      <c r="M89" s="856"/>
      <c r="N89" s="57"/>
    </row>
    <row r="90" spans="1:14" ht="15" thickBot="1">
      <c r="B90" s="97" t="s">
        <v>1058</v>
      </c>
      <c r="C90" s="98"/>
      <c r="D90" s="98"/>
      <c r="E90" s="98"/>
      <c r="F90" s="98"/>
      <c r="G90" s="98"/>
      <c r="H90" s="98"/>
      <c r="I90" s="99"/>
      <c r="J90" s="100"/>
      <c r="K90" s="314">
        <v>0.05</v>
      </c>
      <c r="L90" s="857">
        <f>N83*K90</f>
        <v>14975.270341650314</v>
      </c>
      <c r="M90" s="858"/>
      <c r="N90" s="57"/>
    </row>
    <row r="91" spans="1:14" ht="15" thickBot="1">
      <c r="B91" s="821" t="s">
        <v>1037</v>
      </c>
      <c r="C91" s="822"/>
      <c r="D91" s="822"/>
      <c r="E91" s="822"/>
      <c r="F91" s="822"/>
      <c r="G91" s="822"/>
      <c r="H91" s="822"/>
      <c r="I91" s="822"/>
      <c r="J91" s="822"/>
      <c r="K91" s="822"/>
      <c r="L91" s="822"/>
      <c r="M91" s="823"/>
      <c r="N91" s="58">
        <f>L88+L89+L90</f>
        <v>89851.622049901896</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389357.02888290817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257</v>
      </c>
      <c r="B36" s="834" t="str">
        <f>VLOOKUP(A36,EQUIPOS!A6:D154,3,FALSE)</f>
        <v>Mezcladora de concreto 1 bulto</v>
      </c>
      <c r="C36" s="835"/>
      <c r="D36" s="835"/>
      <c r="E36" s="835"/>
      <c r="F36" s="835"/>
      <c r="G36" s="835"/>
      <c r="H36" s="836"/>
      <c r="I36" s="276"/>
      <c r="J36" s="277"/>
      <c r="K36" s="278">
        <f>VLOOKUP(A36,EQUIPOS!A6:D163,4,FALSE)</f>
        <v>6875</v>
      </c>
      <c r="L36" s="279"/>
      <c r="M36" s="345">
        <v>1</v>
      </c>
      <c r="N36" s="281">
        <f>K36/M36</f>
        <v>6875</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N81*M41</f>
        <v>3191.7003253812504</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10066.700325381251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58310</v>
      </c>
      <c r="N48" s="281">
        <f>K48*M48</f>
        <v>48980.4</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58</v>
      </c>
      <c r="N49" s="281">
        <f>K49*M49</f>
        <v>10730</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0</v>
      </c>
      <c r="N50" s="281">
        <f>K50*M50</f>
        <v>0</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446</v>
      </c>
      <c r="N51" s="281">
        <f>K51*M51</f>
        <v>115960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1" t="s">
        <v>1037</v>
      </c>
      <c r="C59" s="822"/>
      <c r="D59" s="822"/>
      <c r="E59" s="822"/>
      <c r="F59" s="822"/>
      <c r="G59" s="822"/>
      <c r="H59" s="822"/>
      <c r="I59" s="822"/>
      <c r="J59" s="822"/>
      <c r="K59" s="822"/>
      <c r="L59" s="822"/>
      <c r="M59" s="823"/>
      <c r="N59" s="403">
        <f>SUM(N48:N58)</f>
        <v>175670.39999999999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825">
        <f>VLOOKUP(A64,TRANSPORTE!A2:D117,4,FALSE)</f>
        <v>1343</v>
      </c>
      <c r="M64" s="826"/>
      <c r="N64" s="296">
        <f>K64*L64</f>
        <v>846.09</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825">
        <f>VLOOKUP(A65,TRANSPORTE!A3:D117,4,FALSE)</f>
        <v>1343</v>
      </c>
      <c r="M65" s="826"/>
      <c r="N65" s="296">
        <f>K65*L65</f>
        <v>1128.1199999999999</v>
      </c>
    </row>
    <row r="66" spans="1:15">
      <c r="B66" s="52"/>
      <c r="C66" s="53"/>
      <c r="D66" s="53"/>
      <c r="E66" s="53"/>
      <c r="F66" s="53"/>
      <c r="G66" s="53"/>
      <c r="H66" s="320"/>
      <c r="I66" s="288"/>
      <c r="J66" s="295"/>
      <c r="K66" s="288"/>
      <c r="L66" s="825"/>
      <c r="M66" s="826"/>
      <c r="N66" s="296"/>
    </row>
    <row r="67" spans="1:15">
      <c r="B67" s="52"/>
      <c r="C67" s="53"/>
      <c r="D67" s="53"/>
      <c r="E67" s="53"/>
      <c r="F67" s="53"/>
      <c r="G67" s="53"/>
      <c r="H67" s="320"/>
      <c r="I67" s="288"/>
      <c r="J67" s="295"/>
      <c r="K67" s="288"/>
      <c r="L67" s="825"/>
      <c r="M67" s="826"/>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1974.21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63834.006507625003</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N43+N59+N70+N81</f>
        <v>251545.31683300622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50309.063366601244</v>
      </c>
      <c r="M88" s="856"/>
      <c r="N88" s="57"/>
    </row>
    <row r="89" spans="1:14">
      <c r="B89" s="95" t="s">
        <v>1057</v>
      </c>
      <c r="C89" s="96"/>
      <c r="D89" s="96"/>
      <c r="E89" s="96"/>
      <c r="F89" s="96"/>
      <c r="G89" s="96"/>
      <c r="H89" s="96"/>
      <c r="I89" s="93"/>
      <c r="J89" s="94"/>
      <c r="K89" s="313">
        <v>0.05</v>
      </c>
      <c r="L89" s="855">
        <f>N83*K89</f>
        <v>12577.265841650311</v>
      </c>
      <c r="M89" s="856"/>
      <c r="N89" s="57"/>
    </row>
    <row r="90" spans="1:14" ht="15" thickBot="1">
      <c r="B90" s="97" t="s">
        <v>1058</v>
      </c>
      <c r="C90" s="98"/>
      <c r="D90" s="98"/>
      <c r="E90" s="98"/>
      <c r="F90" s="98"/>
      <c r="G90" s="98"/>
      <c r="H90" s="98"/>
      <c r="I90" s="99"/>
      <c r="J90" s="100"/>
      <c r="K90" s="314">
        <v>0.05</v>
      </c>
      <c r="L90" s="857">
        <f>N83*K90</f>
        <v>12577.265841650311</v>
      </c>
      <c r="M90" s="858"/>
      <c r="N90" s="57"/>
    </row>
    <row r="91" spans="1:14" ht="15" thickBot="1">
      <c r="B91" s="821" t="s">
        <v>1037</v>
      </c>
      <c r="C91" s="822"/>
      <c r="D91" s="822"/>
      <c r="E91" s="822"/>
      <c r="F91" s="822"/>
      <c r="G91" s="822"/>
      <c r="H91" s="822"/>
      <c r="I91" s="822"/>
      <c r="J91" s="822"/>
      <c r="K91" s="822"/>
      <c r="L91" s="822"/>
      <c r="M91" s="823"/>
      <c r="N91" s="58">
        <f>L88+L89+L90</f>
        <v>75463.595049901865</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327008.91188290808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257</v>
      </c>
      <c r="B36" s="834" t="str">
        <f>VLOOKUP(A36,EQUIPOS!A6:D154,3,FALSE)</f>
        <v>Mezcladora de concreto 1 bulto</v>
      </c>
      <c r="C36" s="835"/>
      <c r="D36" s="835"/>
      <c r="E36" s="835"/>
      <c r="F36" s="835"/>
      <c r="G36" s="835"/>
      <c r="H36" s="836"/>
      <c r="I36" s="276"/>
      <c r="J36" s="277"/>
      <c r="K36" s="278">
        <f>VLOOKUP(A36,EQUIPOS!A6:D163,4,FALSE)</f>
        <v>6875</v>
      </c>
      <c r="L36" s="279"/>
      <c r="M36" s="345">
        <v>1</v>
      </c>
      <c r="N36" s="281">
        <f>K36/M36</f>
        <v>6875</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N81*M41</f>
        <v>2553.3602603050003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9428.3602603050003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58310</v>
      </c>
      <c r="N48" s="281">
        <f>K48*M48</f>
        <v>29388.240000000002</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58</v>
      </c>
      <c r="N49" s="281">
        <f>K49*M49</f>
        <v>6438</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14000</v>
      </c>
      <c r="N50" s="281">
        <f>K50*M50</f>
        <v>5600</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0</v>
      </c>
      <c r="N51" s="281">
        <f>K51*M51</f>
        <v>0</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446</v>
      </c>
      <c r="N52" s="281">
        <f>K52*M52</f>
        <v>69576</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1" t="s">
        <v>1037</v>
      </c>
      <c r="C59" s="822"/>
      <c r="D59" s="822"/>
      <c r="E59" s="822"/>
      <c r="F59" s="822"/>
      <c r="G59" s="822"/>
      <c r="H59" s="822"/>
      <c r="I59" s="822"/>
      <c r="J59" s="822"/>
      <c r="K59" s="822"/>
      <c r="L59" s="822"/>
      <c r="M59" s="823"/>
      <c r="N59" s="403">
        <f>SUM(N48:N58)</f>
        <v>111002.24000000001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825">
        <f>VLOOKUP(A64,TRANSPORTE!A2:D117,4,FALSE)</f>
        <v>1343</v>
      </c>
      <c r="M64" s="826"/>
      <c r="N64" s="296">
        <f>K64*L64</f>
        <v>507.654</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825">
        <f>VLOOKUP(A65,TRANSPORTE!A3:D117,4,FALSE)</f>
        <v>1343</v>
      </c>
      <c r="M65" s="826"/>
      <c r="N65" s="296">
        <f>K65*L65</f>
        <v>676.87199999999996</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825">
        <f>VLOOKUP(A66,TRANSPORTE!A3:D117,4,FALSE)</f>
        <v>1343</v>
      </c>
      <c r="M66" s="826"/>
      <c r="N66" s="296">
        <f>K66*L66</f>
        <v>537.20000000000005</v>
      </c>
    </row>
    <row r="67" spans="1:15">
      <c r="B67" s="52"/>
      <c r="C67" s="53"/>
      <c r="D67" s="53"/>
      <c r="E67" s="53"/>
      <c r="F67" s="53"/>
      <c r="G67" s="53"/>
      <c r="H67" s="320"/>
      <c r="I67" s="288"/>
      <c r="J67" s="295"/>
      <c r="K67" s="288"/>
      <c r="L67" s="825"/>
      <c r="M67" s="826"/>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1721.7259999999999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51067.205206099999</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N43+N59+N70+N81</f>
        <v>173219.53146640499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34643.906293280997</v>
      </c>
      <c r="M88" s="856"/>
      <c r="N88" s="57"/>
    </row>
    <row r="89" spans="1:14">
      <c r="B89" s="95" t="s">
        <v>1057</v>
      </c>
      <c r="C89" s="96"/>
      <c r="D89" s="96"/>
      <c r="E89" s="96"/>
      <c r="F89" s="96"/>
      <c r="G89" s="96"/>
      <c r="H89" s="96"/>
      <c r="I89" s="93"/>
      <c r="J89" s="94"/>
      <c r="K89" s="313">
        <v>0.05</v>
      </c>
      <c r="L89" s="855">
        <f>N83*K89</f>
        <v>8660.9765733202494</v>
      </c>
      <c r="M89" s="856"/>
      <c r="N89" s="57"/>
    </row>
    <row r="90" spans="1:14" ht="15" thickBot="1">
      <c r="B90" s="97" t="s">
        <v>1058</v>
      </c>
      <c r="C90" s="98"/>
      <c r="D90" s="98"/>
      <c r="E90" s="98"/>
      <c r="F90" s="98"/>
      <c r="G90" s="98"/>
      <c r="H90" s="98"/>
      <c r="I90" s="99"/>
      <c r="J90" s="100"/>
      <c r="K90" s="314">
        <v>0.05</v>
      </c>
      <c r="L90" s="857">
        <f>N83*K90</f>
        <v>8660.9765733202494</v>
      </c>
      <c r="M90" s="858"/>
      <c r="N90" s="57"/>
    </row>
    <row r="91" spans="1:14" ht="15" thickBot="1">
      <c r="B91" s="821" t="s">
        <v>1037</v>
      </c>
      <c r="C91" s="822"/>
      <c r="D91" s="822"/>
      <c r="E91" s="822"/>
      <c r="F91" s="822"/>
      <c r="G91" s="822"/>
      <c r="H91" s="822"/>
      <c r="I91" s="822"/>
      <c r="J91" s="822"/>
      <c r="K91" s="822"/>
      <c r="L91" s="822"/>
      <c r="M91" s="823"/>
      <c r="N91" s="58">
        <f>L88+L89+L90</f>
        <v>51965.8594399215</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225185.3909063265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363</v>
      </c>
      <c r="B36" s="834" t="str">
        <f>VLOOKUP(A36,EQUIPOS!A6:D154,3,FALSE)</f>
        <v>Vibrador de concreto, Motor de 3 hp a 18.000 rpm Mangueras de 4 mt</v>
      </c>
      <c r="C36" s="835"/>
      <c r="D36" s="835"/>
      <c r="E36" s="835"/>
      <c r="F36" s="835"/>
      <c r="G36" s="835"/>
      <c r="H36" s="836"/>
      <c r="I36" s="276"/>
      <c r="J36" s="277"/>
      <c r="K36" s="278">
        <f>VLOOKUP(A36,EQUIPOS!A6:D163,4,FALSE)</f>
        <v>4705</v>
      </c>
      <c r="L36" s="279"/>
      <c r="M36" s="345">
        <v>1</v>
      </c>
      <c r="N36" s="281">
        <f>K36/M36</f>
        <v>4705</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N78*M41</f>
        <v>1501.9766237088236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6206.9766237088234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2567</v>
      </c>
      <c r="N48" s="281">
        <f>K48*M48</f>
        <v>87565.504000000001</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37900</v>
      </c>
      <c r="N49" s="281">
        <f>K49*M49</f>
        <v>5685</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436047</v>
      </c>
      <c r="N50" s="281">
        <f>K50*M50</f>
        <v>54941.921999999999</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25417</v>
      </c>
      <c r="N51" s="281">
        <f>K51*M51</f>
        <v>25417</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1" t="s">
        <v>1037</v>
      </c>
      <c r="C56" s="822"/>
      <c r="D56" s="822"/>
      <c r="E56" s="822"/>
      <c r="F56" s="822"/>
      <c r="G56" s="822"/>
      <c r="H56" s="822"/>
      <c r="I56" s="822"/>
      <c r="J56" s="822"/>
      <c r="K56" s="822"/>
      <c r="L56" s="822"/>
      <c r="M56" s="823"/>
      <c r="N56" s="403">
        <f>SUM(N48:N55)</f>
        <v>173609.42600000001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825">
        <f>VLOOKUP(A61,TRANSPORTE!A3:D117,4,FALSE)</f>
        <v>1343</v>
      </c>
      <c r="M61" s="826"/>
      <c r="N61" s="296">
        <f>K61*L61</f>
        <v>169.21799999999999</v>
      </c>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f>N61+N62+N63+N64+N65</f>
        <v>169.21799999999999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973"/>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09"/>
      <c r="I77" s="132"/>
      <c r="J77" s="132"/>
      <c r="K77" s="132"/>
      <c r="L77" s="909"/>
      <c r="M77" s="909"/>
      <c r="N77" s="51"/>
    </row>
    <row r="78" spans="1:15" ht="15" thickBot="1">
      <c r="B78" s="827" t="s">
        <v>1037</v>
      </c>
      <c r="C78" s="828"/>
      <c r="D78" s="828"/>
      <c r="E78" s="828"/>
      <c r="F78" s="828"/>
      <c r="G78" s="828"/>
      <c r="H78" s="828"/>
      <c r="I78" s="828"/>
      <c r="J78" s="828"/>
      <c r="K78" s="828"/>
      <c r="L78" s="828"/>
      <c r="M78" s="829"/>
      <c r="N78" s="310">
        <f>SUM(N72:N77)</f>
        <v>75098.831185441173</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255084.45180914999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51016.890361830003</v>
      </c>
      <c r="M85" s="856"/>
      <c r="N85" s="57"/>
    </row>
    <row r="86" spans="1:14">
      <c r="B86" s="95" t="s">
        <v>1057</v>
      </c>
      <c r="C86" s="96"/>
      <c r="D86" s="96"/>
      <c r="E86" s="96"/>
      <c r="F86" s="96"/>
      <c r="G86" s="96"/>
      <c r="H86" s="96"/>
      <c r="I86" s="93"/>
      <c r="J86" s="94"/>
      <c r="K86" s="313">
        <v>0.05</v>
      </c>
      <c r="L86" s="855">
        <f>N80*K86</f>
        <v>12754.222590457501</v>
      </c>
      <c r="M86" s="856"/>
      <c r="N86" s="57"/>
    </row>
    <row r="87" spans="1:14" ht="15" thickBot="1">
      <c r="B87" s="97" t="s">
        <v>1058</v>
      </c>
      <c r="C87" s="98"/>
      <c r="D87" s="98"/>
      <c r="E87" s="98"/>
      <c r="F87" s="98"/>
      <c r="G87" s="98"/>
      <c r="H87" s="98"/>
      <c r="I87" s="99"/>
      <c r="J87" s="100"/>
      <c r="K87" s="314">
        <v>0.05</v>
      </c>
      <c r="L87" s="857">
        <f>N80*K87</f>
        <v>12754.222590457501</v>
      </c>
      <c r="M87" s="858"/>
      <c r="N87" s="57"/>
    </row>
    <row r="88" spans="1:14" ht="15" thickBot="1">
      <c r="B88" s="821" t="s">
        <v>1037</v>
      </c>
      <c r="C88" s="822"/>
      <c r="D88" s="822"/>
      <c r="E88" s="822"/>
      <c r="F88" s="822"/>
      <c r="G88" s="822"/>
      <c r="H88" s="822"/>
      <c r="I88" s="822"/>
      <c r="J88" s="822"/>
      <c r="K88" s="822"/>
      <c r="L88" s="822"/>
      <c r="M88" s="823"/>
      <c r="N88" s="58">
        <f>L85+L86+L87</f>
        <v>76525.335542745001</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331609.78735189501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363</v>
      </c>
      <c r="B36" s="834" t="str">
        <f>VLOOKUP(A36,EQUIPOS!A6:D154,3,FALSE)</f>
        <v>Vibrador de concreto, Motor de 3 hp a 18.000 rpm Mangueras de 4 mt</v>
      </c>
      <c r="C36" s="835"/>
      <c r="D36" s="835"/>
      <c r="E36" s="835"/>
      <c r="F36" s="835"/>
      <c r="G36" s="835"/>
      <c r="H36" s="836"/>
      <c r="I36" s="276"/>
      <c r="J36" s="277"/>
      <c r="K36" s="278">
        <f>VLOOKUP(A36,EQUIPOS!A6:D163,4,FALSE)</f>
        <v>4705</v>
      </c>
      <c r="L36" s="279"/>
      <c r="M36" s="345">
        <v>1</v>
      </c>
      <c r="N36" s="281">
        <f>K36/M36</f>
        <v>4705</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N78*M41</f>
        <v>1501.9766237088236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6206.9766237088234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2567</v>
      </c>
      <c r="N48" s="281">
        <f>K48*M48</f>
        <v>87565.504000000001</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37900</v>
      </c>
      <c r="N49" s="281">
        <f>K49*M49</f>
        <v>5685</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451350</v>
      </c>
      <c r="N50" s="281">
        <f>K50*M50</f>
        <v>56870.1</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25417</v>
      </c>
      <c r="N51" s="281">
        <f>K51*M51</f>
        <v>25417</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1" t="s">
        <v>1037</v>
      </c>
      <c r="C56" s="822"/>
      <c r="D56" s="822"/>
      <c r="E56" s="822"/>
      <c r="F56" s="822"/>
      <c r="G56" s="822"/>
      <c r="H56" s="822"/>
      <c r="I56" s="822"/>
      <c r="J56" s="822"/>
      <c r="K56" s="822"/>
      <c r="L56" s="822"/>
      <c r="M56" s="823"/>
      <c r="N56" s="403">
        <f>SUM(N48:N55)</f>
        <v>175537.60399999999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825">
        <f>VLOOKUP(A61,TRANSPORTE!A3:D117,4,FALSE)</f>
        <v>1343</v>
      </c>
      <c r="M61" s="826"/>
      <c r="N61" s="296">
        <f>K61*L61</f>
        <v>169.21799999999999</v>
      </c>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f>N61+N62+N63+N64+N65</f>
        <v>169.21799999999999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973"/>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09"/>
      <c r="I77" s="132"/>
      <c r="J77" s="132"/>
      <c r="K77" s="132"/>
      <c r="L77" s="909"/>
      <c r="M77" s="909"/>
      <c r="N77" s="133"/>
    </row>
    <row r="78" spans="1:15" ht="15" thickBot="1">
      <c r="B78" s="827" t="s">
        <v>1037</v>
      </c>
      <c r="C78" s="828"/>
      <c r="D78" s="828"/>
      <c r="E78" s="828"/>
      <c r="F78" s="828"/>
      <c r="G78" s="828"/>
      <c r="H78" s="828"/>
      <c r="I78" s="828"/>
      <c r="J78" s="828"/>
      <c r="K78" s="828"/>
      <c r="L78" s="828"/>
      <c r="M78" s="829"/>
      <c r="N78" s="469">
        <f>SUM(N72:N77)</f>
        <v>75098.831185441173</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257012.62980914998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51402.525961829997</v>
      </c>
      <c r="M85" s="856"/>
      <c r="N85" s="57"/>
    </row>
    <row r="86" spans="1:14">
      <c r="B86" s="95" t="s">
        <v>1057</v>
      </c>
      <c r="C86" s="96"/>
      <c r="D86" s="96"/>
      <c r="E86" s="96"/>
      <c r="F86" s="96"/>
      <c r="G86" s="96"/>
      <c r="H86" s="96"/>
      <c r="I86" s="93"/>
      <c r="J86" s="94"/>
      <c r="K86" s="313">
        <v>0.05</v>
      </c>
      <c r="L86" s="855">
        <f>N80*K86</f>
        <v>12850.631490457499</v>
      </c>
      <c r="M86" s="856"/>
      <c r="N86" s="57"/>
    </row>
    <row r="87" spans="1:14" ht="15" thickBot="1">
      <c r="B87" s="97" t="s">
        <v>1058</v>
      </c>
      <c r="C87" s="98"/>
      <c r="D87" s="98"/>
      <c r="E87" s="98"/>
      <c r="F87" s="98"/>
      <c r="G87" s="98"/>
      <c r="H87" s="98"/>
      <c r="I87" s="99"/>
      <c r="J87" s="100"/>
      <c r="K87" s="314">
        <v>0.05</v>
      </c>
      <c r="L87" s="857">
        <f>N80*K87</f>
        <v>12850.631490457499</v>
      </c>
      <c r="M87" s="858"/>
      <c r="N87" s="57"/>
    </row>
    <row r="88" spans="1:14" ht="15" thickBot="1">
      <c r="B88" s="821" t="s">
        <v>1037</v>
      </c>
      <c r="C88" s="822"/>
      <c r="D88" s="822"/>
      <c r="E88" s="822"/>
      <c r="F88" s="822"/>
      <c r="G88" s="822"/>
      <c r="H88" s="822"/>
      <c r="I88" s="822"/>
      <c r="J88" s="822"/>
      <c r="K88" s="822"/>
      <c r="L88" s="822"/>
      <c r="M88" s="823"/>
      <c r="N88" s="58">
        <f>L85+L86+L87</f>
        <v>77103.788942744999</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334116.41875189496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10"/>
      <c r="C1" s="922"/>
      <c r="D1" s="923"/>
      <c r="E1" s="923"/>
      <c r="F1" s="923"/>
      <c r="G1" s="923"/>
      <c r="H1" s="923"/>
      <c r="I1" s="923"/>
      <c r="J1" s="924"/>
      <c r="K1" s="925" t="s">
        <v>1017</v>
      </c>
      <c r="L1" s="927" t="s">
        <v>2304</v>
      </c>
      <c r="M1" s="928"/>
      <c r="N1" s="929"/>
    </row>
    <row r="2" spans="2:14" ht="2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156</v>
      </c>
      <c r="B36" s="834" t="str">
        <f>VLOOKUP(A36,EQUIPOS!A6:D154,3,FALSE)</f>
        <v>Cizalla manual de 90 cm.</v>
      </c>
      <c r="C36" s="835"/>
      <c r="D36" s="835"/>
      <c r="E36" s="835"/>
      <c r="F36" s="835"/>
      <c r="G36" s="835"/>
      <c r="H36" s="836"/>
      <c r="I36" s="276"/>
      <c r="J36" s="277"/>
      <c r="K36" s="278">
        <f>VLOOKUP(A36,EQUIPOS!A6:D163,4,FALSE)</f>
        <v>1091.1004046326457</v>
      </c>
      <c r="L36" s="279"/>
      <c r="M36" s="345">
        <v>37.5</v>
      </c>
      <c r="N36" s="281">
        <f>K36/M36</f>
        <v>29.096010790203884</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N78*M41</f>
        <v>15.32016156183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44.416172352033882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2567</v>
      </c>
      <c r="N48" s="281">
        <f>K48*M48</f>
        <v>2695.35</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4300</v>
      </c>
      <c r="N49" s="281">
        <f>K49*M49</f>
        <v>129</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1" t="s">
        <v>1037</v>
      </c>
      <c r="C56" s="822"/>
      <c r="D56" s="822"/>
      <c r="E56" s="822"/>
      <c r="F56" s="822"/>
      <c r="G56" s="822"/>
      <c r="H56" s="822"/>
      <c r="I56" s="822"/>
      <c r="J56" s="822"/>
      <c r="K56" s="822"/>
      <c r="L56" s="822"/>
      <c r="M56" s="823"/>
      <c r="N56" s="403">
        <f>SUM(N48:N55)</f>
        <v>2824.35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25">
        <f>VLOOKUP(A61,TRANSPORTE!A3:D117,4,FALSE)</f>
        <v>0.43001941087091766</v>
      </c>
      <c r="M61" s="826"/>
      <c r="N61" s="296">
        <f>K61*L61</f>
        <v>0.45152038141446355</v>
      </c>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f>N61+N62+N63+N64+N65</f>
        <v>0.45152038141446355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850"/>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09"/>
      <c r="I77" s="132"/>
      <c r="J77" s="132"/>
      <c r="K77" s="132"/>
      <c r="L77" s="909"/>
      <c r="M77" s="909"/>
      <c r="N77" s="51"/>
    </row>
    <row r="78" spans="1:15" ht="15" thickBot="1">
      <c r="B78" s="827" t="s">
        <v>1037</v>
      </c>
      <c r="C78" s="828"/>
      <c r="D78" s="828"/>
      <c r="E78" s="828"/>
      <c r="F78" s="828"/>
      <c r="G78" s="828"/>
      <c r="H78" s="828"/>
      <c r="I78" s="828"/>
      <c r="J78" s="828"/>
      <c r="K78" s="828"/>
      <c r="L78" s="828"/>
      <c r="M78" s="829"/>
      <c r="N78" s="310">
        <f>SUM(N72:N77)</f>
        <v>766.00807809150001</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3635.2257708249481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727.04515416498964</v>
      </c>
      <c r="M85" s="856"/>
      <c r="N85" s="57"/>
    </row>
    <row r="86" spans="1:14">
      <c r="B86" s="95" t="s">
        <v>1057</v>
      </c>
      <c r="C86" s="96"/>
      <c r="D86" s="96"/>
      <c r="E86" s="96"/>
      <c r="F86" s="96"/>
      <c r="G86" s="96"/>
      <c r="H86" s="96"/>
      <c r="I86" s="93"/>
      <c r="J86" s="94"/>
      <c r="K86" s="313">
        <v>0.05</v>
      </c>
      <c r="L86" s="855">
        <f>N80*K86</f>
        <v>181.76128854124741</v>
      </c>
      <c r="M86" s="856"/>
      <c r="N86" s="57"/>
    </row>
    <row r="87" spans="1:14" ht="15" thickBot="1">
      <c r="B87" s="97" t="s">
        <v>1058</v>
      </c>
      <c r="C87" s="98"/>
      <c r="D87" s="98"/>
      <c r="E87" s="98"/>
      <c r="F87" s="98"/>
      <c r="G87" s="98"/>
      <c r="H87" s="98"/>
      <c r="I87" s="99"/>
      <c r="J87" s="100"/>
      <c r="K87" s="314">
        <v>0.05</v>
      </c>
      <c r="L87" s="857">
        <f>N80*K87</f>
        <v>181.76128854124741</v>
      </c>
      <c r="M87" s="858"/>
      <c r="N87" s="57"/>
    </row>
    <row r="88" spans="1:14" ht="15" thickBot="1">
      <c r="B88" s="821" t="s">
        <v>1037</v>
      </c>
      <c r="C88" s="822"/>
      <c r="D88" s="822"/>
      <c r="E88" s="822"/>
      <c r="F88" s="822"/>
      <c r="G88" s="822"/>
      <c r="H88" s="822"/>
      <c r="I88" s="822"/>
      <c r="J88" s="822"/>
      <c r="K88" s="822"/>
      <c r="L88" s="822"/>
      <c r="M88" s="823"/>
      <c r="N88" s="58">
        <f>L85+L86+L87</f>
        <v>1090.5677312474845</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4725.7935020724326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156</v>
      </c>
      <c r="B36" s="834" t="str">
        <f>VLOOKUP(A36,EQUIPOS!A6:D154,3,FALSE)</f>
        <v>Cizalla manual de 90 cm.</v>
      </c>
      <c r="C36" s="835"/>
      <c r="D36" s="835"/>
      <c r="E36" s="835"/>
      <c r="F36" s="835"/>
      <c r="G36" s="835"/>
      <c r="H36" s="836"/>
      <c r="I36" s="276"/>
      <c r="J36" s="277"/>
      <c r="K36" s="278">
        <f>VLOOKUP(A36,EQUIPOS!A6:D163,4,FALSE)</f>
        <v>1091.1004046326457</v>
      </c>
      <c r="L36" s="279"/>
      <c r="M36" s="345">
        <v>37.5</v>
      </c>
      <c r="N36" s="281">
        <f>K36/M36</f>
        <v>29.096010790203884</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N78*M41</f>
        <v>15.32016156183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44.416172352033882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3302</v>
      </c>
      <c r="N48" s="281">
        <f>K48*M48</f>
        <v>3467.1000000000004</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4300</v>
      </c>
      <c r="N49" s="281">
        <f>K49*M49</f>
        <v>129</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1" t="s">
        <v>1037</v>
      </c>
      <c r="C56" s="822"/>
      <c r="D56" s="822"/>
      <c r="E56" s="822"/>
      <c r="F56" s="822"/>
      <c r="G56" s="822"/>
      <c r="H56" s="822"/>
      <c r="I56" s="822"/>
      <c r="J56" s="822"/>
      <c r="K56" s="822"/>
      <c r="L56" s="822"/>
      <c r="M56" s="823"/>
      <c r="N56" s="403">
        <f>SUM(N48:N55)</f>
        <v>3596.1000000000004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25">
        <f>VLOOKUP(A61,TRANSPORTE!A3:D117,4,FALSE)</f>
        <v>0.43001941087091766</v>
      </c>
      <c r="M61" s="826"/>
      <c r="N61" s="296">
        <f>K61*L61</f>
        <v>0.45152038141446355</v>
      </c>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f>N61+N62+N63+N64+N65</f>
        <v>0.45152038141446355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850"/>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09"/>
      <c r="I77" s="132"/>
      <c r="J77" s="132"/>
      <c r="K77" s="132"/>
      <c r="L77" s="909"/>
      <c r="M77" s="909"/>
      <c r="N77" s="51"/>
    </row>
    <row r="78" spans="1:15" ht="15" thickBot="1">
      <c r="B78" s="827" t="s">
        <v>1037</v>
      </c>
      <c r="C78" s="828"/>
      <c r="D78" s="828"/>
      <c r="E78" s="828"/>
      <c r="F78" s="828"/>
      <c r="G78" s="828"/>
      <c r="H78" s="828"/>
      <c r="I78" s="828"/>
      <c r="J78" s="828"/>
      <c r="K78" s="828"/>
      <c r="L78" s="828"/>
      <c r="M78" s="829"/>
      <c r="N78" s="310">
        <f>SUM(N72:N77)</f>
        <v>766.00807809150001</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4406.975770824949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881.39515416498989</v>
      </c>
      <c r="M85" s="856"/>
      <c r="N85" s="57"/>
    </row>
    <row r="86" spans="1:14">
      <c r="B86" s="95" t="s">
        <v>1057</v>
      </c>
      <c r="C86" s="96"/>
      <c r="D86" s="96"/>
      <c r="E86" s="96"/>
      <c r="F86" s="96"/>
      <c r="G86" s="96"/>
      <c r="H86" s="96"/>
      <c r="I86" s="93"/>
      <c r="J86" s="94"/>
      <c r="K86" s="313">
        <v>0.05</v>
      </c>
      <c r="L86" s="855">
        <f>N80*K86</f>
        <v>220.34878854124747</v>
      </c>
      <c r="M86" s="856"/>
      <c r="N86" s="57"/>
    </row>
    <row r="87" spans="1:14" ht="15" thickBot="1">
      <c r="B87" s="97" t="s">
        <v>1058</v>
      </c>
      <c r="C87" s="98"/>
      <c r="D87" s="98"/>
      <c r="E87" s="98"/>
      <c r="F87" s="98"/>
      <c r="G87" s="98"/>
      <c r="H87" s="98"/>
      <c r="I87" s="99"/>
      <c r="J87" s="100"/>
      <c r="K87" s="314">
        <v>0.05</v>
      </c>
      <c r="L87" s="857">
        <f>N80*K87</f>
        <v>220.34878854124747</v>
      </c>
      <c r="M87" s="858"/>
      <c r="N87" s="57"/>
    </row>
    <row r="88" spans="1:14" ht="15" thickBot="1">
      <c r="B88" s="821" t="s">
        <v>1037</v>
      </c>
      <c r="C88" s="822"/>
      <c r="D88" s="822"/>
      <c r="E88" s="822"/>
      <c r="F88" s="822"/>
      <c r="G88" s="822"/>
      <c r="H88" s="822"/>
      <c r="I88" s="822"/>
      <c r="J88" s="822"/>
      <c r="K88" s="822"/>
      <c r="L88" s="822"/>
      <c r="M88" s="823"/>
      <c r="N88" s="58">
        <f>L85+L86+L87</f>
        <v>1322.0927312474846</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5729.0685020724341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123</v>
      </c>
      <c r="B36" s="834" t="str">
        <f>VLOOKUP(A36,EQUIPOS!A6:D154,3,FALSE)</f>
        <v>Bomba de inyección de lechada</v>
      </c>
      <c r="C36" s="835"/>
      <c r="D36" s="835"/>
      <c r="E36" s="835"/>
      <c r="F36" s="835"/>
      <c r="G36" s="835"/>
      <c r="H36" s="836"/>
      <c r="I36" s="276"/>
      <c r="J36" s="277"/>
      <c r="K36" s="278">
        <f>VLOOKUP(A36,EQUIPOS!A6:D163,4,FALSE)</f>
        <v>22192.880662851814</v>
      </c>
      <c r="L36" s="279"/>
      <c r="M36" s="345">
        <v>670</v>
      </c>
      <c r="N36" s="281">
        <f>K36/M36</f>
        <v>33.123702481868378</v>
      </c>
    </row>
    <row r="37" spans="1:14">
      <c r="A37" s="119" t="s">
        <v>125</v>
      </c>
      <c r="B37" s="834" t="str">
        <f>VLOOKUP(A37,EQUIPOS!A7:D154,3,FALSE)</f>
        <v>Bomba para gato de tensionamiento</v>
      </c>
      <c r="C37" s="835"/>
      <c r="D37" s="835"/>
      <c r="E37" s="835"/>
      <c r="F37" s="835"/>
      <c r="G37" s="835"/>
      <c r="H37" s="836"/>
      <c r="I37" s="430"/>
      <c r="J37" s="431"/>
      <c r="K37" s="278">
        <f>VLOOKUP(A37,EQUIPOS!A7:D164,4,FALSE)</f>
        <v>53792.576824466159</v>
      </c>
      <c r="L37" s="344"/>
      <c r="M37" s="345">
        <v>670</v>
      </c>
      <c r="N37" s="281">
        <f>K37/M37</f>
        <v>80.28742809621815</v>
      </c>
    </row>
    <row r="38" spans="1:14">
      <c r="A38" s="119" t="s">
        <v>240</v>
      </c>
      <c r="B38" s="834" t="str">
        <f>VLOOKUP(A38,EQUIPOS!A8:D154,3,FALSE)</f>
        <v>Gato para tensionamiento, fuerza Max 200 ton, área de tensión 314 cm2.</v>
      </c>
      <c r="C38" s="835"/>
      <c r="D38" s="835"/>
      <c r="E38" s="835"/>
      <c r="F38" s="835"/>
      <c r="G38" s="835"/>
      <c r="H38" s="836"/>
      <c r="I38" s="337"/>
      <c r="J38" s="339"/>
      <c r="K38" s="278">
        <f>VLOOKUP(A38,EQUIPOS!A8:D165,4,FALSE)</f>
        <v>164462.20701483893</v>
      </c>
      <c r="L38" s="432"/>
      <c r="M38" s="433">
        <v>670</v>
      </c>
      <c r="N38" s="281">
        <f>K38/M38</f>
        <v>245.46598061916259</v>
      </c>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N78*M41</f>
        <v>6.0975767410268658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364.97468793827596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12964</v>
      </c>
      <c r="N48" s="281">
        <f t="shared" ref="N48:N53" si="0">K48*M48</f>
        <v>51.856000000000002</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18553</v>
      </c>
      <c r="N49" s="281">
        <f t="shared" si="0"/>
        <v>74.212000000000003</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1185</v>
      </c>
      <c r="N50" s="281">
        <f t="shared" si="0"/>
        <v>23.7</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6958</v>
      </c>
      <c r="N51" s="281">
        <f t="shared" si="0"/>
        <v>591.43000000000006</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73349</v>
      </c>
      <c r="N52" s="281">
        <f t="shared" si="0"/>
        <v>73.349000000000004</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4300</v>
      </c>
      <c r="N53" s="281">
        <f t="shared" si="0"/>
        <v>86</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1" t="s">
        <v>1037</v>
      </c>
      <c r="C56" s="822"/>
      <c r="D56" s="822"/>
      <c r="E56" s="822"/>
      <c r="F56" s="822"/>
      <c r="G56" s="822"/>
      <c r="H56" s="822"/>
      <c r="I56" s="822"/>
      <c r="J56" s="822"/>
      <c r="K56" s="822"/>
      <c r="L56" s="822"/>
      <c r="M56" s="823"/>
      <c r="N56" s="403">
        <f>SUM(N48:N55)</f>
        <v>900.54700000000014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B61" s="52"/>
      <c r="C61" s="326"/>
      <c r="D61" s="326"/>
      <c r="E61" s="326"/>
      <c r="F61" s="326"/>
      <c r="G61" s="326"/>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850"/>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09"/>
      <c r="I77" s="132"/>
      <c r="J77" s="132"/>
      <c r="K77" s="132"/>
      <c r="L77" s="909"/>
      <c r="M77" s="909"/>
      <c r="N77" s="133"/>
    </row>
    <row r="78" spans="1:15" ht="15" thickBot="1">
      <c r="B78" s="827" t="s">
        <v>1037</v>
      </c>
      <c r="C78" s="828"/>
      <c r="D78" s="828"/>
      <c r="E78" s="828"/>
      <c r="F78" s="828"/>
      <c r="G78" s="828"/>
      <c r="H78" s="828"/>
      <c r="I78" s="828"/>
      <c r="J78" s="828"/>
      <c r="K78" s="828"/>
      <c r="L78" s="828"/>
      <c r="M78" s="829"/>
      <c r="N78" s="469">
        <f>SUM(N72:N77)</f>
        <v>304.87883705134328</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1570.4005249896193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314.08010499792385</v>
      </c>
      <c r="M85" s="856"/>
      <c r="N85" s="57"/>
    </row>
    <row r="86" spans="1:14">
      <c r="B86" s="95" t="s">
        <v>1057</v>
      </c>
      <c r="C86" s="96"/>
      <c r="D86" s="96"/>
      <c r="E86" s="96"/>
      <c r="F86" s="96"/>
      <c r="G86" s="96"/>
      <c r="H86" s="96"/>
      <c r="I86" s="93"/>
      <c r="J86" s="94"/>
      <c r="K86" s="313">
        <v>0.05</v>
      </c>
      <c r="L86" s="855">
        <f>N80*K86</f>
        <v>78.520026249480964</v>
      </c>
      <c r="M86" s="856"/>
      <c r="N86" s="57"/>
    </row>
    <row r="87" spans="1:14" ht="15" thickBot="1">
      <c r="B87" s="97" t="s">
        <v>1058</v>
      </c>
      <c r="C87" s="98"/>
      <c r="D87" s="98"/>
      <c r="E87" s="98"/>
      <c r="F87" s="98"/>
      <c r="G87" s="98"/>
      <c r="H87" s="98"/>
      <c r="I87" s="99"/>
      <c r="J87" s="100"/>
      <c r="K87" s="314">
        <v>0.05</v>
      </c>
      <c r="L87" s="857">
        <f>N80*K87</f>
        <v>78.520026249480964</v>
      </c>
      <c r="M87" s="858"/>
      <c r="N87" s="57"/>
    </row>
    <row r="88" spans="1:14" ht="15" thickBot="1">
      <c r="B88" s="821" t="s">
        <v>1037</v>
      </c>
      <c r="C88" s="822"/>
      <c r="D88" s="822"/>
      <c r="E88" s="822"/>
      <c r="F88" s="822"/>
      <c r="G88" s="822"/>
      <c r="H88" s="822"/>
      <c r="I88" s="822"/>
      <c r="J88" s="822"/>
      <c r="K88" s="822"/>
      <c r="L88" s="822"/>
      <c r="M88" s="823"/>
      <c r="N88" s="58">
        <f>L85+L86+L87</f>
        <v>471.12015749688578</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2041.5206824865049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123</v>
      </c>
      <c r="B36" s="834" t="str">
        <f>VLOOKUP(A36,EQUIPOS!A6:D154,3,FALSE)</f>
        <v>Bomba de inyección de lechada</v>
      </c>
      <c r="C36" s="835"/>
      <c r="D36" s="835"/>
      <c r="E36" s="835"/>
      <c r="F36" s="835"/>
      <c r="G36" s="835"/>
      <c r="H36" s="836"/>
      <c r="I36" s="276"/>
      <c r="J36" s="277"/>
      <c r="K36" s="278">
        <f>VLOOKUP(A36,EQUIPOS!A6:D163,4,FALSE)</f>
        <v>22192.880662851814</v>
      </c>
      <c r="L36" s="279"/>
      <c r="M36" s="345">
        <v>670</v>
      </c>
      <c r="N36" s="281">
        <f>K36/M36</f>
        <v>33.123702481868378</v>
      </c>
    </row>
    <row r="37" spans="1:14">
      <c r="A37" s="119" t="s">
        <v>125</v>
      </c>
      <c r="B37" s="834" t="str">
        <f>VLOOKUP(A37,EQUIPOS!A7:D154,3,FALSE)</f>
        <v>Bomba para gato de tensionamiento</v>
      </c>
      <c r="C37" s="835"/>
      <c r="D37" s="835"/>
      <c r="E37" s="835"/>
      <c r="F37" s="835"/>
      <c r="G37" s="835"/>
      <c r="H37" s="836"/>
      <c r="I37" s="430"/>
      <c r="J37" s="431"/>
      <c r="K37" s="278">
        <f>VLOOKUP(A37,EQUIPOS!A7:D164,4,FALSE)</f>
        <v>53792.576824466159</v>
      </c>
      <c r="L37" s="344"/>
      <c r="M37" s="345">
        <v>670</v>
      </c>
      <c r="N37" s="281">
        <f>K37/M37</f>
        <v>80.28742809621815</v>
      </c>
    </row>
    <row r="38" spans="1:14">
      <c r="A38" s="119" t="s">
        <v>240</v>
      </c>
      <c r="B38" s="834" t="str">
        <f>VLOOKUP(A38,EQUIPOS!A8:D154,3,FALSE)</f>
        <v>Gato para tensionamiento, fuerza Max 200 ton, área de tensión 314 cm2.</v>
      </c>
      <c r="C38" s="835"/>
      <c r="D38" s="835"/>
      <c r="E38" s="835"/>
      <c r="F38" s="835"/>
      <c r="G38" s="835"/>
      <c r="H38" s="836"/>
      <c r="I38" s="337"/>
      <c r="J38" s="339"/>
      <c r="K38" s="278">
        <f>VLOOKUP(A38,EQUIPOS!A8:D165,4,FALSE)</f>
        <v>164462.20701483893</v>
      </c>
      <c r="L38" s="432"/>
      <c r="M38" s="433">
        <v>670</v>
      </c>
      <c r="N38" s="281">
        <f>K38/M38</f>
        <v>245.46598061916259</v>
      </c>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N78*M41</f>
        <v>6.0975767410268658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364.97468793827596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12964</v>
      </c>
      <c r="N48" s="281">
        <f t="shared" ref="N48:N53" si="0">K48*M48</f>
        <v>51.856000000000002</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18553</v>
      </c>
      <c r="N49" s="281">
        <f t="shared" si="0"/>
        <v>74.212000000000003</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1185</v>
      </c>
      <c r="N50" s="281">
        <f t="shared" si="0"/>
        <v>23.7</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6958</v>
      </c>
      <c r="N51" s="281">
        <f t="shared" si="0"/>
        <v>38477.740000000005</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73349</v>
      </c>
      <c r="N52" s="281">
        <f t="shared" si="0"/>
        <v>73.349000000000004</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4300</v>
      </c>
      <c r="N53" s="281">
        <f t="shared" si="0"/>
        <v>86</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1" t="s">
        <v>1037</v>
      </c>
      <c r="C56" s="822"/>
      <c r="D56" s="822"/>
      <c r="E56" s="822"/>
      <c r="F56" s="822"/>
      <c r="G56" s="822"/>
      <c r="H56" s="822"/>
      <c r="I56" s="822"/>
      <c r="J56" s="822"/>
      <c r="K56" s="822"/>
      <c r="L56" s="822"/>
      <c r="M56" s="823"/>
      <c r="N56" s="403">
        <f>SUM(N48:N55)</f>
        <v>38786.857000000004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B61" s="52"/>
      <c r="C61" s="326"/>
      <c r="D61" s="326"/>
      <c r="E61" s="326"/>
      <c r="F61" s="326"/>
      <c r="G61" s="326"/>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850"/>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09"/>
      <c r="I77" s="132"/>
      <c r="J77" s="132"/>
      <c r="K77" s="132"/>
      <c r="L77" s="909"/>
      <c r="M77" s="909"/>
      <c r="N77" s="51"/>
    </row>
    <row r="78" spans="1:15" ht="15" thickBot="1">
      <c r="B78" s="827" t="s">
        <v>1037</v>
      </c>
      <c r="C78" s="828"/>
      <c r="D78" s="828"/>
      <c r="E78" s="828"/>
      <c r="F78" s="828"/>
      <c r="G78" s="828"/>
      <c r="H78" s="828"/>
      <c r="I78" s="828"/>
      <c r="J78" s="828"/>
      <c r="K78" s="828"/>
      <c r="L78" s="828"/>
      <c r="M78" s="829"/>
      <c r="N78" s="310">
        <f>SUM(N72:N77)</f>
        <v>304.87883705134328</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39456.710524989619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7891.3421049979243</v>
      </c>
      <c r="M85" s="856"/>
      <c r="N85" s="57"/>
    </row>
    <row r="86" spans="1:14">
      <c r="B86" s="95" t="s">
        <v>1057</v>
      </c>
      <c r="C86" s="96"/>
      <c r="D86" s="96"/>
      <c r="E86" s="96"/>
      <c r="F86" s="96"/>
      <c r="G86" s="96"/>
      <c r="H86" s="96"/>
      <c r="I86" s="93"/>
      <c r="J86" s="94"/>
      <c r="K86" s="313">
        <v>0.05</v>
      </c>
      <c r="L86" s="855">
        <f>N80*K86</f>
        <v>1972.8355262494811</v>
      </c>
      <c r="M86" s="856"/>
      <c r="N86" s="57"/>
    </row>
    <row r="87" spans="1:14" ht="15" thickBot="1">
      <c r="B87" s="97" t="s">
        <v>1058</v>
      </c>
      <c r="C87" s="98"/>
      <c r="D87" s="98"/>
      <c r="E87" s="98"/>
      <c r="F87" s="98"/>
      <c r="G87" s="98"/>
      <c r="H87" s="98"/>
      <c r="I87" s="99"/>
      <c r="J87" s="100"/>
      <c r="K87" s="314">
        <v>0.05</v>
      </c>
      <c r="L87" s="857">
        <f>N80*K87</f>
        <v>1972.8355262494811</v>
      </c>
      <c r="M87" s="858"/>
      <c r="N87" s="57"/>
    </row>
    <row r="88" spans="1:14" ht="15" thickBot="1">
      <c r="B88" s="821" t="s">
        <v>1037</v>
      </c>
      <c r="C88" s="822"/>
      <c r="D88" s="822"/>
      <c r="E88" s="822"/>
      <c r="F88" s="822"/>
      <c r="G88" s="822"/>
      <c r="H88" s="822"/>
      <c r="I88" s="822"/>
      <c r="J88" s="822"/>
      <c r="K88" s="822"/>
      <c r="L88" s="822"/>
      <c r="M88" s="823"/>
      <c r="N88" s="58">
        <f>L85+L86+L87</f>
        <v>11837.013157496885</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51293.723682486503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10"/>
      <c r="C1" s="922"/>
      <c r="D1" s="923"/>
      <c r="E1" s="923"/>
      <c r="F1" s="923"/>
      <c r="G1" s="923"/>
      <c r="H1" s="923"/>
      <c r="I1" s="923"/>
      <c r="J1" s="924"/>
      <c r="K1" s="981" t="s">
        <v>1017</v>
      </c>
      <c r="L1" s="927" t="s">
        <v>2304</v>
      </c>
      <c r="M1" s="928"/>
      <c r="N1" s="929"/>
    </row>
    <row r="2" spans="2:14">
      <c r="B2" s="911"/>
      <c r="C2" s="933" t="s">
        <v>1018</v>
      </c>
      <c r="D2" s="934"/>
      <c r="E2" s="934"/>
      <c r="F2" s="934"/>
      <c r="G2" s="934"/>
      <c r="H2" s="934"/>
      <c r="I2" s="934"/>
      <c r="J2" s="935"/>
      <c r="K2" s="980"/>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80"/>
      <c r="L4" s="930"/>
      <c r="M4" s="931"/>
      <c r="N4" s="93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979" t="s">
        <v>1029</v>
      </c>
      <c r="M30" s="833"/>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7" t="s">
        <v>1032</v>
      </c>
      <c r="J35" s="804"/>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954"/>
      <c r="D41" s="954"/>
      <c r="E41" s="44"/>
      <c r="F41" s="45"/>
      <c r="G41" s="45"/>
      <c r="H41" s="46"/>
      <c r="I41" s="42"/>
      <c r="J41" s="43"/>
      <c r="K41" s="288"/>
      <c r="L41" s="285"/>
      <c r="M41" s="410">
        <v>0.01</v>
      </c>
      <c r="N41" s="353">
        <f>N78*M41</f>
        <v>15.95850162690625</v>
      </c>
    </row>
    <row r="42" spans="1:14" ht="15" thickBot="1">
      <c r="B42" s="955"/>
      <c r="C42" s="956"/>
      <c r="D42" s="956"/>
      <c r="E42" s="956"/>
      <c r="F42" s="956"/>
      <c r="G42" s="956"/>
      <c r="H42" s="957"/>
      <c r="I42" s="843"/>
      <c r="J42" s="844"/>
      <c r="K42" s="47"/>
      <c r="L42" s="845"/>
      <c r="M42" s="958"/>
      <c r="N42" s="111"/>
    </row>
    <row r="43" spans="1:14" ht="15" thickBot="1">
      <c r="B43" s="821" t="s">
        <v>1037</v>
      </c>
      <c r="C43" s="822"/>
      <c r="D43" s="822"/>
      <c r="E43" s="822"/>
      <c r="F43" s="822"/>
      <c r="G43" s="822"/>
      <c r="H43" s="822"/>
      <c r="I43" s="822"/>
      <c r="J43" s="822"/>
      <c r="K43" s="822"/>
      <c r="L43" s="822"/>
      <c r="M43" s="823"/>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376458</v>
      </c>
      <c r="N48" s="281">
        <f>K48*M48</f>
        <v>376458</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1" t="s">
        <v>1037</v>
      </c>
      <c r="C56" s="822"/>
      <c r="D56" s="822"/>
      <c r="E56" s="822"/>
      <c r="F56" s="822"/>
      <c r="G56" s="822"/>
      <c r="H56" s="822"/>
      <c r="I56" s="822"/>
      <c r="J56" s="822"/>
      <c r="K56" s="822"/>
      <c r="L56" s="822"/>
      <c r="M56" s="823"/>
      <c r="N56" s="403">
        <f>SUM(N48:N55)</f>
        <v>376458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B61" s="52"/>
      <c r="C61" s="326"/>
      <c r="D61" s="326"/>
      <c r="E61" s="326"/>
      <c r="F61" s="326"/>
      <c r="G61" s="326"/>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978"/>
      <c r="I71" s="79" t="s">
        <v>1048</v>
      </c>
      <c r="J71" s="81" t="s">
        <v>1494</v>
      </c>
      <c r="K71" s="80" t="s">
        <v>1050</v>
      </c>
      <c r="L71" s="849" t="s">
        <v>1034</v>
      </c>
      <c r="M71" s="973"/>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44"/>
      <c r="I77" s="132"/>
      <c r="J77" s="132"/>
      <c r="K77" s="132"/>
      <c r="L77" s="977"/>
      <c r="M77" s="846"/>
      <c r="N77" s="133"/>
    </row>
    <row r="78" spans="1:15" ht="15" thickBot="1">
      <c r="B78" s="827" t="s">
        <v>1037</v>
      </c>
      <c r="C78" s="828"/>
      <c r="D78" s="828"/>
      <c r="E78" s="828"/>
      <c r="F78" s="828"/>
      <c r="G78" s="828"/>
      <c r="H78" s="828"/>
      <c r="I78" s="828"/>
      <c r="J78" s="828"/>
      <c r="K78" s="828"/>
      <c r="L78" s="828"/>
      <c r="M78" s="829"/>
      <c r="N78" s="469">
        <f>SUM(N72:N77)</f>
        <v>1595.850162690625</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378069.80866431753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75613.961732863507</v>
      </c>
      <c r="M85" s="856"/>
      <c r="N85" s="57"/>
    </row>
    <row r="86" spans="1:14">
      <c r="B86" s="95" t="s">
        <v>1057</v>
      </c>
      <c r="C86" s="96"/>
      <c r="D86" s="96"/>
      <c r="E86" s="96"/>
      <c r="F86" s="96"/>
      <c r="G86" s="96"/>
      <c r="H86" s="96"/>
      <c r="I86" s="93"/>
      <c r="J86" s="94"/>
      <c r="K86" s="313">
        <v>0.05</v>
      </c>
      <c r="L86" s="855">
        <f>N80*K86</f>
        <v>18903.490433215877</v>
      </c>
      <c r="M86" s="856"/>
      <c r="N86" s="57"/>
    </row>
    <row r="87" spans="1:14" ht="15" thickBot="1">
      <c r="B87" s="97" t="s">
        <v>1058</v>
      </c>
      <c r="C87" s="98"/>
      <c r="D87" s="98"/>
      <c r="E87" s="98"/>
      <c r="F87" s="98"/>
      <c r="G87" s="98"/>
      <c r="H87" s="98"/>
      <c r="I87" s="99"/>
      <c r="J87" s="100"/>
      <c r="K87" s="314">
        <v>0.05</v>
      </c>
      <c r="L87" s="857">
        <f>N80*K87</f>
        <v>18903.490433215877</v>
      </c>
      <c r="M87" s="858"/>
      <c r="N87" s="57"/>
    </row>
    <row r="88" spans="1:14" ht="15" thickBot="1">
      <c r="B88" s="821" t="s">
        <v>1037</v>
      </c>
      <c r="C88" s="822"/>
      <c r="D88" s="822"/>
      <c r="E88" s="822"/>
      <c r="F88" s="822"/>
      <c r="G88" s="822"/>
      <c r="H88" s="822"/>
      <c r="I88" s="822"/>
      <c r="J88" s="822"/>
      <c r="K88" s="822"/>
      <c r="L88" s="822"/>
      <c r="M88" s="823"/>
      <c r="N88" s="58">
        <f>L85+L86+L87</f>
        <v>113420.94259929526</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491490.75126361276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N78*M41</f>
        <v>51.067205206099999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17663</v>
      </c>
      <c r="N48" s="281">
        <f>K48*M48</f>
        <v>18546.150000000001</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1" t="s">
        <v>1037</v>
      </c>
      <c r="C56" s="822"/>
      <c r="D56" s="822"/>
      <c r="E56" s="822"/>
      <c r="F56" s="822"/>
      <c r="G56" s="822"/>
      <c r="H56" s="822"/>
      <c r="I56" s="822"/>
      <c r="J56" s="822"/>
      <c r="K56" s="822"/>
      <c r="L56" s="822"/>
      <c r="M56" s="823"/>
      <c r="N56" s="403">
        <f>SUM(N48:N55)</f>
        <v>18546.150000000001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B61" s="52"/>
      <c r="C61" s="326"/>
      <c r="D61" s="326"/>
      <c r="E61" s="326"/>
      <c r="F61" s="326"/>
      <c r="G61" s="326"/>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973"/>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09"/>
      <c r="I77" s="132"/>
      <c r="J77" s="132"/>
      <c r="K77" s="132"/>
      <c r="L77" s="909"/>
      <c r="M77" s="909"/>
      <c r="N77" s="51"/>
    </row>
    <row r="78" spans="1:15" ht="15" thickBot="1">
      <c r="B78" s="827" t="s">
        <v>1037</v>
      </c>
      <c r="C78" s="828"/>
      <c r="D78" s="828"/>
      <c r="E78" s="828"/>
      <c r="F78" s="828"/>
      <c r="G78" s="828"/>
      <c r="H78" s="828"/>
      <c r="I78" s="828"/>
      <c r="J78" s="828"/>
      <c r="K78" s="828"/>
      <c r="L78" s="828"/>
      <c r="M78" s="829"/>
      <c r="N78" s="310">
        <f>SUM(N72:N77)</f>
        <v>1021.344104122</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19618.561309328103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3923.7122618656208</v>
      </c>
      <c r="M85" s="856"/>
      <c r="N85" s="57"/>
    </row>
    <row r="86" spans="1:14">
      <c r="B86" s="95" t="s">
        <v>1057</v>
      </c>
      <c r="C86" s="96"/>
      <c r="D86" s="96"/>
      <c r="E86" s="96"/>
      <c r="F86" s="96"/>
      <c r="G86" s="96"/>
      <c r="H86" s="96"/>
      <c r="I86" s="93"/>
      <c r="J86" s="94"/>
      <c r="K86" s="313">
        <v>0.05</v>
      </c>
      <c r="L86" s="855">
        <f>N80*K86</f>
        <v>980.9280654664052</v>
      </c>
      <c r="M86" s="856"/>
      <c r="N86" s="57"/>
    </row>
    <row r="87" spans="1:14" ht="15" thickBot="1">
      <c r="B87" s="97" t="s">
        <v>1058</v>
      </c>
      <c r="C87" s="98"/>
      <c r="D87" s="98"/>
      <c r="E87" s="98"/>
      <c r="F87" s="98"/>
      <c r="G87" s="98"/>
      <c r="H87" s="98"/>
      <c r="I87" s="99"/>
      <c r="J87" s="100"/>
      <c r="K87" s="314">
        <v>0.05</v>
      </c>
      <c r="L87" s="857">
        <f>N80*K87</f>
        <v>980.9280654664052</v>
      </c>
      <c r="M87" s="858"/>
      <c r="N87" s="57"/>
    </row>
    <row r="88" spans="1:14" ht="15" thickBot="1">
      <c r="B88" s="821" t="s">
        <v>1037</v>
      </c>
      <c r="C88" s="822"/>
      <c r="D88" s="822"/>
      <c r="E88" s="822"/>
      <c r="F88" s="822"/>
      <c r="G88" s="822"/>
      <c r="H88" s="822"/>
      <c r="I88" s="822"/>
      <c r="J88" s="822"/>
      <c r="K88" s="822"/>
      <c r="L88" s="822"/>
      <c r="M88" s="823"/>
      <c r="N88" s="58">
        <f>L85+L86+L87</f>
        <v>5885.568392798431</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25504.129702126535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190</v>
      </c>
      <c r="B36" s="834" t="str">
        <f>VLOOKUP(A36,EQUIPOS!A6:D154,3,FALSE)</f>
        <v>Diferencial de 3 ton</v>
      </c>
      <c r="C36" s="835"/>
      <c r="D36" s="835"/>
      <c r="E36" s="835"/>
      <c r="F36" s="835"/>
      <c r="G36" s="835"/>
      <c r="H36" s="836"/>
      <c r="I36" s="276"/>
      <c r="J36" s="277"/>
      <c r="K36" s="278">
        <f>VLOOKUP(A36,EQUIPOS!A6:D163,4,FALSE)</f>
        <v>2543</v>
      </c>
      <c r="L36" s="279"/>
      <c r="M36" s="345">
        <v>40</v>
      </c>
      <c r="N36" s="281">
        <f>K36/M36</f>
        <v>63.575000000000003</v>
      </c>
    </row>
    <row r="37" spans="1:14">
      <c r="A37" s="119" t="s">
        <v>195</v>
      </c>
      <c r="B37" s="834" t="str">
        <f>VLOOKUP(A37,EQUIPOS!A7:D154,3,FALSE)</f>
        <v xml:space="preserve">Equipo de oxicorte, Capacidad de corte: hasta 6´´ (152mm) </v>
      </c>
      <c r="C37" s="835"/>
      <c r="D37" s="835"/>
      <c r="E37" s="835"/>
      <c r="F37" s="835"/>
      <c r="G37" s="835"/>
      <c r="H37" s="836"/>
      <c r="I37" s="430"/>
      <c r="J37" s="431"/>
      <c r="K37" s="278">
        <f>VLOOKUP(A37,EQUIPOS!A7:D164,4,FALSE)</f>
        <v>6250</v>
      </c>
      <c r="L37" s="344"/>
      <c r="M37" s="345">
        <v>40</v>
      </c>
      <c r="N37" s="281">
        <f t="shared" ref="N37:N43" si="0">K37/M37</f>
        <v>156.25</v>
      </c>
    </row>
    <row r="38" spans="1:14">
      <c r="A38" s="119" t="s">
        <v>204</v>
      </c>
      <c r="B38" s="834" t="str">
        <f>VLOOKUP(A38,EQUIPOS!A8:D154,3,FALSE)</f>
        <v xml:space="preserve">Equipo de soldadura 250 AMP
</v>
      </c>
      <c r="C38" s="835"/>
      <c r="D38" s="835"/>
      <c r="E38" s="835"/>
      <c r="F38" s="835"/>
      <c r="G38" s="835"/>
      <c r="H38" s="836"/>
      <c r="I38" s="430"/>
      <c r="J38" s="431"/>
      <c r="K38" s="278">
        <f>VLOOKUP(A38,EQUIPOS!A8:D165,4,FALSE)</f>
        <v>3793</v>
      </c>
      <c r="L38" s="344"/>
      <c r="M38" s="345">
        <v>40</v>
      </c>
      <c r="N38" s="281">
        <f t="shared" si="0"/>
        <v>94.825000000000003</v>
      </c>
    </row>
    <row r="39" spans="1:14">
      <c r="A39" s="119" t="s">
        <v>208</v>
      </c>
      <c r="B39" s="834" t="str">
        <f>VLOOKUP(A39,EQUIPOS!A9:D154,3,FALSE)</f>
        <v>Equipo de soldadura 400</v>
      </c>
      <c r="C39" s="835"/>
      <c r="D39" s="835"/>
      <c r="E39" s="835"/>
      <c r="F39" s="835"/>
      <c r="G39" s="835"/>
      <c r="H39" s="836"/>
      <c r="I39" s="430"/>
      <c r="J39" s="431"/>
      <c r="K39" s="278">
        <f>VLOOKUP(A39,EQUIPOS!A9:D166,4,FALSE)</f>
        <v>5124</v>
      </c>
      <c r="L39" s="344"/>
      <c r="M39" s="345">
        <v>40</v>
      </c>
      <c r="N39" s="281">
        <f t="shared" si="0"/>
        <v>128.1</v>
      </c>
    </row>
    <row r="40" spans="1:14">
      <c r="A40" s="119" t="s">
        <v>210</v>
      </c>
      <c r="B40" s="834" t="str">
        <f>VLOOKUP(A40,EQUIPOS!A10:D154,3,FALSE)</f>
        <v>Equipo de soldadura 600</v>
      </c>
      <c r="C40" s="835"/>
      <c r="D40" s="835"/>
      <c r="E40" s="835"/>
      <c r="F40" s="835"/>
      <c r="G40" s="835"/>
      <c r="H40" s="836"/>
      <c r="I40" s="430"/>
      <c r="J40" s="431"/>
      <c r="K40" s="278">
        <f>VLOOKUP(A40,EQUIPOS!A10:D167,4,FALSE)</f>
        <v>5422</v>
      </c>
      <c r="L40" s="344"/>
      <c r="M40" s="345">
        <v>40</v>
      </c>
      <c r="N40" s="281">
        <f t="shared" si="0"/>
        <v>135.55000000000001</v>
      </c>
    </row>
    <row r="41" spans="1:14">
      <c r="A41" s="119" t="s">
        <v>202</v>
      </c>
      <c r="B41" s="834" t="str">
        <f>VLOOKUP(A41,EQUIPOS!A11:D155,3,FALSE)</f>
        <v xml:space="preserve">Equipo de rayos X y/o ultrasonido
</v>
      </c>
      <c r="C41" s="835"/>
      <c r="D41" s="835"/>
      <c r="E41" s="835"/>
      <c r="F41" s="835"/>
      <c r="G41" s="835"/>
      <c r="H41" s="836"/>
      <c r="I41" s="430"/>
      <c r="J41" s="431"/>
      <c r="K41" s="278">
        <f>VLOOKUP(A41,EQUIPOS!A11:D168,4,FALSE)</f>
        <v>70926.081885954918</v>
      </c>
      <c r="L41" s="344"/>
      <c r="M41" s="345">
        <v>4000</v>
      </c>
      <c r="N41" s="281">
        <f t="shared" si="0"/>
        <v>17.731520471488729</v>
      </c>
    </row>
    <row r="42" spans="1:14">
      <c r="A42" s="119" t="s">
        <v>294</v>
      </c>
      <c r="B42" s="834" t="str">
        <f>VLOOKUP(A42,EQUIPOS!A12:D156,3,FALSE)</f>
        <v>Puente grúa</v>
      </c>
      <c r="C42" s="835"/>
      <c r="D42" s="835"/>
      <c r="E42" s="835"/>
      <c r="F42" s="835"/>
      <c r="G42" s="835"/>
      <c r="H42" s="836"/>
      <c r="I42" s="430"/>
      <c r="J42" s="431"/>
      <c r="K42" s="278">
        <f>VLOOKUP(A42,EQUIPOS!A12:D169,4,FALSE)</f>
        <v>645578.37483670481</v>
      </c>
      <c r="L42" s="344"/>
      <c r="M42" s="345">
        <v>40000</v>
      </c>
      <c r="N42" s="281">
        <f t="shared" si="0"/>
        <v>16.139459370917621</v>
      </c>
    </row>
    <row r="43" spans="1:14">
      <c r="A43" s="119" t="s">
        <v>334</v>
      </c>
      <c r="B43" s="834" t="str">
        <f>VLOOKUP(A43,EQUIPOS!A13:D157,3,FALSE)</f>
        <v>Taladro industrial</v>
      </c>
      <c r="C43" s="835"/>
      <c r="D43" s="835"/>
      <c r="E43" s="835"/>
      <c r="F43" s="835"/>
      <c r="G43" s="835"/>
      <c r="H43" s="836"/>
      <c r="I43" s="430"/>
      <c r="J43" s="431"/>
      <c r="K43" s="278">
        <f>VLOOKUP(A43,EQUIPOS!A13:D170,4,FALSE)</f>
        <v>35350</v>
      </c>
      <c r="L43" s="344"/>
      <c r="M43" s="345">
        <v>40</v>
      </c>
      <c r="N43" s="281">
        <f t="shared" si="0"/>
        <v>883.75</v>
      </c>
    </row>
    <row r="44" spans="1:14">
      <c r="B44" s="834"/>
      <c r="C44" s="835"/>
      <c r="D44" s="835"/>
      <c r="E44" s="835"/>
      <c r="F44" s="835"/>
      <c r="G44" s="835"/>
      <c r="H44" s="836"/>
      <c r="I44" s="42"/>
      <c r="J44" s="43"/>
      <c r="K44" s="278"/>
      <c r="L44" s="285"/>
      <c r="M44" s="345"/>
      <c r="N44" s="281"/>
    </row>
    <row r="45" spans="1:14">
      <c r="B45" s="329"/>
      <c r="C45" s="330"/>
      <c r="D45" s="330"/>
      <c r="E45" s="330"/>
      <c r="F45" s="332"/>
      <c r="G45" s="332"/>
      <c r="H45" s="131"/>
      <c r="I45" s="42"/>
      <c r="J45" s="43"/>
      <c r="K45" s="278"/>
      <c r="L45" s="285"/>
      <c r="M45" s="286"/>
      <c r="N45" s="282"/>
    </row>
    <row r="46" spans="1:14">
      <c r="B46" s="841" t="s">
        <v>1036</v>
      </c>
      <c r="C46" s="842"/>
      <c r="D46" s="842"/>
      <c r="E46" s="44"/>
      <c r="F46" s="45"/>
      <c r="G46" s="45"/>
      <c r="H46" s="46"/>
      <c r="I46" s="42"/>
      <c r="J46" s="43"/>
      <c r="K46" s="288"/>
      <c r="L46" s="285"/>
      <c r="M46" s="410">
        <v>0.1</v>
      </c>
      <c r="N46" s="353">
        <f>N83*M46</f>
        <v>316.77546014452503</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SUM(N36:N46)</f>
        <v>1812.6964399869312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30664</v>
      </c>
      <c r="N53" s="281">
        <f t="shared" ref="N53:N58" si="1">K53*M53</f>
        <v>153.32</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3944</v>
      </c>
      <c r="N54" s="281">
        <f t="shared" si="1"/>
        <v>19.72</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90000</v>
      </c>
      <c r="N55" s="281">
        <f t="shared" si="1"/>
        <v>450</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10930</v>
      </c>
      <c r="N56" s="281">
        <f t="shared" si="1"/>
        <v>109.3</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20410</v>
      </c>
      <c r="N57" s="281">
        <f t="shared" si="1"/>
        <v>204.1</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4041</v>
      </c>
      <c r="N58" s="281">
        <f t="shared" si="1"/>
        <v>4041</v>
      </c>
    </row>
    <row r="59" spans="1:14">
      <c r="A59" s="167"/>
      <c r="B59" s="49"/>
      <c r="C59" s="434"/>
      <c r="D59" s="434"/>
      <c r="E59" s="434"/>
      <c r="F59" s="434"/>
      <c r="G59" s="434"/>
      <c r="H59" s="434"/>
      <c r="I59" s="434"/>
      <c r="J59" s="320"/>
      <c r="K59" s="406"/>
      <c r="L59" s="430"/>
      <c r="M59" s="411"/>
      <c r="N59" s="281"/>
    </row>
    <row r="60" spans="1:14" ht="15" thickBot="1">
      <c r="B60" s="49"/>
      <c r="C60" s="319"/>
      <c r="D60" s="319"/>
      <c r="E60" s="319"/>
      <c r="F60" s="319"/>
      <c r="G60" s="319"/>
      <c r="H60" s="319"/>
      <c r="I60" s="319"/>
      <c r="J60" s="444"/>
      <c r="K60" s="132"/>
      <c r="L60" s="334"/>
      <c r="M60" s="411"/>
      <c r="N60" s="281"/>
    </row>
    <row r="61" spans="1:14" ht="15" thickBot="1">
      <c r="B61" s="821" t="s">
        <v>1037</v>
      </c>
      <c r="C61" s="822"/>
      <c r="D61" s="822"/>
      <c r="E61" s="822"/>
      <c r="F61" s="822"/>
      <c r="G61" s="822"/>
      <c r="H61" s="822"/>
      <c r="I61" s="822"/>
      <c r="J61" s="822"/>
      <c r="K61" s="822"/>
      <c r="L61" s="822"/>
      <c r="M61" s="823"/>
      <c r="N61" s="403">
        <f>SUM(N53:N60)</f>
        <v>4977.4399999999996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24" t="s">
        <v>1045</v>
      </c>
      <c r="M65" s="797"/>
      <c r="N65" s="82" t="s">
        <v>1035</v>
      </c>
    </row>
    <row r="66" spans="1:15">
      <c r="B66" s="52"/>
      <c r="C66" s="326"/>
      <c r="D66" s="326"/>
      <c r="E66" s="326"/>
      <c r="F66" s="326"/>
      <c r="G66" s="326"/>
      <c r="H66" s="320"/>
      <c r="I66" s="288"/>
      <c r="J66" s="295"/>
      <c r="K66" s="288"/>
      <c r="L66" s="825"/>
      <c r="M66" s="826"/>
      <c r="N66" s="296"/>
    </row>
    <row r="67" spans="1:15">
      <c r="B67" s="52"/>
      <c r="C67" s="53"/>
      <c r="D67" s="53"/>
      <c r="E67" s="53"/>
      <c r="F67" s="53"/>
      <c r="G67" s="53"/>
      <c r="H67" s="320"/>
      <c r="I67" s="288"/>
      <c r="J67" s="295"/>
      <c r="K67" s="288"/>
      <c r="L67" s="825"/>
      <c r="M67" s="826"/>
      <c r="N67" s="296"/>
    </row>
    <row r="68" spans="1:15">
      <c r="B68" s="52"/>
      <c r="C68" s="53"/>
      <c r="D68" s="53"/>
      <c r="E68" s="53"/>
      <c r="F68" s="53"/>
      <c r="G68" s="53"/>
      <c r="H68" s="320"/>
      <c r="I68" s="288"/>
      <c r="J68" s="295"/>
      <c r="K68" s="288"/>
      <c r="L68" s="825"/>
      <c r="M68" s="826"/>
      <c r="N68" s="296"/>
    </row>
    <row r="69" spans="1:15">
      <c r="B69" s="52"/>
      <c r="C69" s="53"/>
      <c r="D69" s="53"/>
      <c r="E69" s="53"/>
      <c r="F69" s="53"/>
      <c r="G69" s="53"/>
      <c r="H69" s="320"/>
      <c r="I69" s="288"/>
      <c r="J69" s="295"/>
      <c r="K69" s="288"/>
      <c r="L69" s="825"/>
      <c r="M69" s="826"/>
      <c r="N69" s="296"/>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10"/>
      <c r="M71" s="811"/>
      <c r="N71" s="133"/>
    </row>
    <row r="72" spans="1:15" ht="15" thickBot="1">
      <c r="B72" s="827" t="s">
        <v>1037</v>
      </c>
      <c r="C72" s="828"/>
      <c r="D72" s="828"/>
      <c r="E72" s="828"/>
      <c r="F72" s="828"/>
      <c r="G72" s="828"/>
      <c r="H72" s="828"/>
      <c r="I72" s="828"/>
      <c r="J72" s="828"/>
      <c r="K72" s="828"/>
      <c r="L72" s="828"/>
      <c r="M72" s="829"/>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7" t="s">
        <v>1047</v>
      </c>
      <c r="C76" s="848"/>
      <c r="D76" s="848"/>
      <c r="E76" s="848"/>
      <c r="F76" s="848"/>
      <c r="G76" s="848"/>
      <c r="H76" s="848"/>
      <c r="I76" s="79" t="s">
        <v>1048</v>
      </c>
      <c r="J76" s="81" t="s">
        <v>1494</v>
      </c>
      <c r="K76" s="80" t="s">
        <v>1050</v>
      </c>
      <c r="L76" s="849" t="s">
        <v>1034</v>
      </c>
      <c r="M76" s="850"/>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 thickBot="1">
      <c r="A82" t="s">
        <v>1759</v>
      </c>
      <c r="B82" s="808" t="str">
        <f>VLOOKUP(A82,'MANO DE OBRA'!A12:D73,3,FALSE)</f>
        <v>Dibujante 2</v>
      </c>
      <c r="C82" s="809" t="e">
        <f>VLOOKUP(B82,'MANO DE OBRA'!B12:E73,3,FALSE)</f>
        <v>#N/A</v>
      </c>
      <c r="D82" s="809" t="e">
        <f>VLOOKUP(C82,'MANO DE OBRA'!C12:F73,3,FALSE)</f>
        <v>#N/A</v>
      </c>
      <c r="E82" s="809" t="e">
        <f>VLOOKUP(D82,'MANO DE OBRA'!D12:G73,3,FALSE)</f>
        <v>#N/A</v>
      </c>
      <c r="F82" s="809" t="e">
        <f>VLOOKUP(E82,'MANO DE OBRA'!E12:H73,3,FALSE)</f>
        <v>#N/A</v>
      </c>
      <c r="G82" s="809" t="e">
        <f>VLOOKUP(F82,'MANO DE OBRA'!F12:I73,3,FALSE)</f>
        <v>#N/A</v>
      </c>
      <c r="H82" s="809"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 thickBot="1">
      <c r="B83" s="827" t="s">
        <v>1037</v>
      </c>
      <c r="C83" s="828"/>
      <c r="D83" s="828"/>
      <c r="E83" s="828"/>
      <c r="F83" s="828"/>
      <c r="G83" s="828"/>
      <c r="H83" s="828"/>
      <c r="I83" s="828"/>
      <c r="J83" s="828"/>
      <c r="K83" s="828"/>
      <c r="L83" s="828"/>
      <c r="M83" s="829"/>
      <c r="N83" s="469">
        <f>SUM(N77:N82)</f>
        <v>3167.75460144525</v>
      </c>
    </row>
    <row r="84" spans="1:14" ht="15" thickBot="1">
      <c r="B84" s="39"/>
      <c r="C84" s="40"/>
      <c r="D84" s="40"/>
      <c r="E84" s="40"/>
      <c r="F84" s="40"/>
      <c r="G84" s="40"/>
      <c r="H84" s="40"/>
      <c r="I84" s="40"/>
      <c r="J84" s="40"/>
      <c r="K84" s="40"/>
      <c r="L84" s="40"/>
      <c r="M84" s="40"/>
      <c r="N84" s="41"/>
    </row>
    <row r="85" spans="1:14" ht="15" thickBot="1">
      <c r="B85" s="821" t="s">
        <v>1051</v>
      </c>
      <c r="C85" s="822"/>
      <c r="D85" s="822"/>
      <c r="E85" s="822"/>
      <c r="F85" s="822"/>
      <c r="G85" s="822"/>
      <c r="H85" s="822"/>
      <c r="I85" s="822"/>
      <c r="J85" s="822"/>
      <c r="K85" s="822"/>
      <c r="L85" s="822"/>
      <c r="M85" s="823"/>
      <c r="N85" s="105">
        <f>N48+N61+N72+N83</f>
        <v>9957.8910414321799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2" t="s">
        <v>1053</v>
      </c>
      <c r="C89" s="813"/>
      <c r="D89" s="813"/>
      <c r="E89" s="813"/>
      <c r="F89" s="813"/>
      <c r="G89" s="813"/>
      <c r="H89" s="813"/>
      <c r="I89" s="323"/>
      <c r="J89" s="343"/>
      <c r="K89" s="311" t="s">
        <v>1054</v>
      </c>
      <c r="L89" s="851" t="s">
        <v>1055</v>
      </c>
      <c r="M89" s="852"/>
      <c r="N89" s="312"/>
    </row>
    <row r="90" spans="1:14">
      <c r="B90" s="853" t="s">
        <v>1056</v>
      </c>
      <c r="C90" s="854"/>
      <c r="D90" s="854"/>
      <c r="E90" s="854"/>
      <c r="F90" s="854"/>
      <c r="G90" s="854"/>
      <c r="H90" s="854"/>
      <c r="I90" s="93"/>
      <c r="J90" s="94"/>
      <c r="K90" s="313">
        <v>0.2</v>
      </c>
      <c r="L90" s="855">
        <f>N85*K90</f>
        <v>1991.5782082864362</v>
      </c>
      <c r="M90" s="856"/>
      <c r="N90" s="57"/>
    </row>
    <row r="91" spans="1:14">
      <c r="B91" s="95" t="s">
        <v>1057</v>
      </c>
      <c r="C91" s="96"/>
      <c r="D91" s="96"/>
      <c r="E91" s="96"/>
      <c r="F91" s="96"/>
      <c r="G91" s="96"/>
      <c r="H91" s="96"/>
      <c r="I91" s="93"/>
      <c r="J91" s="94"/>
      <c r="K91" s="313">
        <v>0.05</v>
      </c>
      <c r="L91" s="855">
        <f>N85*K91</f>
        <v>497.89455207160904</v>
      </c>
      <c r="M91" s="856"/>
      <c r="N91" s="57"/>
    </row>
    <row r="92" spans="1:14" ht="15" thickBot="1">
      <c r="B92" s="97" t="s">
        <v>1058</v>
      </c>
      <c r="C92" s="98"/>
      <c r="D92" s="98"/>
      <c r="E92" s="98"/>
      <c r="F92" s="98"/>
      <c r="G92" s="98"/>
      <c r="H92" s="98"/>
      <c r="I92" s="99"/>
      <c r="J92" s="100"/>
      <c r="K92" s="314">
        <v>0.05</v>
      </c>
      <c r="L92" s="857">
        <f>N85*K92</f>
        <v>497.89455207160904</v>
      </c>
      <c r="M92" s="858"/>
      <c r="N92" s="57"/>
    </row>
    <row r="93" spans="1:14" ht="15" thickBot="1">
      <c r="B93" s="821" t="s">
        <v>1037</v>
      </c>
      <c r="C93" s="822"/>
      <c r="D93" s="822"/>
      <c r="E93" s="822"/>
      <c r="F93" s="822"/>
      <c r="G93" s="822"/>
      <c r="H93" s="822"/>
      <c r="I93" s="822"/>
      <c r="J93" s="822"/>
      <c r="K93" s="822"/>
      <c r="L93" s="822"/>
      <c r="M93" s="823"/>
      <c r="N93" s="58">
        <f>L90+L91+L92</f>
        <v>2987.3673124296538</v>
      </c>
    </row>
    <row r="94" spans="1:14" ht="15" thickBot="1">
      <c r="B94" s="39"/>
      <c r="C94" s="40"/>
      <c r="D94" s="40"/>
      <c r="E94" s="40"/>
      <c r="F94" s="40"/>
      <c r="G94" s="40"/>
      <c r="H94" s="40"/>
      <c r="I94" s="40"/>
      <c r="J94" s="40"/>
      <c r="K94" s="40"/>
      <c r="L94" s="40"/>
      <c r="M94" s="40"/>
      <c r="N94" s="41"/>
    </row>
    <row r="95" spans="1:14" ht="15" thickBot="1">
      <c r="A95" t="s">
        <v>2122</v>
      </c>
      <c r="B95" s="821" t="s">
        <v>1059</v>
      </c>
      <c r="C95" s="822"/>
      <c r="D95" s="822"/>
      <c r="E95" s="822"/>
      <c r="F95" s="822"/>
      <c r="G95" s="822"/>
      <c r="H95" s="822"/>
      <c r="I95" s="822"/>
      <c r="J95" s="822"/>
      <c r="K95" s="822"/>
      <c r="L95" s="822"/>
      <c r="M95" s="823"/>
      <c r="N95" s="196">
        <f>N85+N93</f>
        <v>12945.258353861835</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3" t="s">
        <v>2324</v>
      </c>
      <c r="C112" s="964"/>
      <c r="D112" s="964"/>
      <c r="E112" s="964"/>
      <c r="F112" s="964"/>
      <c r="G112" s="964"/>
      <c r="H112" s="964"/>
      <c r="I112" s="964"/>
      <c r="J112" s="964"/>
      <c r="K112" s="964"/>
      <c r="L112" s="964"/>
      <c r="M112" s="964"/>
      <c r="N112" s="965"/>
    </row>
    <row r="113" spans="2:14" ht="15" customHeight="1">
      <c r="B113" s="963"/>
      <c r="C113" s="964"/>
      <c r="D113" s="964"/>
      <c r="E113" s="964"/>
      <c r="F113" s="964"/>
      <c r="G113" s="964"/>
      <c r="H113" s="964"/>
      <c r="I113" s="964"/>
      <c r="J113" s="964"/>
      <c r="K113" s="964"/>
      <c r="L113" s="964"/>
      <c r="M113" s="964"/>
      <c r="N113" s="965"/>
    </row>
    <row r="114" spans="2:14" ht="30" customHeight="1">
      <c r="B114" s="966" t="s">
        <v>2325</v>
      </c>
      <c r="C114" s="967"/>
      <c r="D114" s="967"/>
      <c r="E114" s="967"/>
      <c r="F114" s="967"/>
      <c r="G114" s="967"/>
      <c r="H114" s="967"/>
      <c r="I114" s="967"/>
      <c r="J114" s="967"/>
      <c r="K114" s="967"/>
      <c r="L114" s="967"/>
      <c r="M114" s="967"/>
      <c r="N114" s="968"/>
    </row>
    <row r="115" spans="2:14">
      <c r="B115" s="966"/>
      <c r="C115" s="967"/>
      <c r="D115" s="967"/>
      <c r="E115" s="967"/>
      <c r="F115" s="967"/>
      <c r="G115" s="967"/>
      <c r="H115" s="967"/>
      <c r="I115" s="967"/>
      <c r="J115" s="967"/>
      <c r="K115" s="967"/>
      <c r="L115" s="967"/>
      <c r="M115" s="967"/>
      <c r="N115" s="968"/>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9"/>
      <c r="K125" s="969"/>
      <c r="L125" s="969"/>
      <c r="M125" s="969"/>
      <c r="N125" s="970"/>
    </row>
    <row r="126" spans="2:14" ht="15" thickBot="1">
      <c r="B126" s="428" t="s">
        <v>2327</v>
      </c>
      <c r="C126" s="429"/>
      <c r="D126" s="429"/>
      <c r="E126" s="268"/>
      <c r="F126" s="268"/>
      <c r="G126" s="268"/>
      <c r="H126" s="268"/>
      <c r="I126" s="268"/>
      <c r="J126" s="971"/>
      <c r="K126" s="971"/>
      <c r="L126" s="971"/>
      <c r="M126" s="971"/>
      <c r="N126" s="972"/>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190</v>
      </c>
      <c r="B36" s="834" t="str">
        <f>VLOOKUP(A36,EQUIPOS!A6:D154,3,FALSE)</f>
        <v>Diferencial de 3 ton</v>
      </c>
      <c r="C36" s="835"/>
      <c r="D36" s="835"/>
      <c r="E36" s="835"/>
      <c r="F36" s="835"/>
      <c r="G36" s="835"/>
      <c r="H36" s="836"/>
      <c r="I36" s="276"/>
      <c r="J36" s="277"/>
      <c r="K36" s="278">
        <f>VLOOKUP(A36,EQUIPOS!A6:D163,4,FALSE)</f>
        <v>2543</v>
      </c>
      <c r="L36" s="279"/>
      <c r="M36" s="345">
        <v>40</v>
      </c>
      <c r="N36" s="281">
        <f t="shared" ref="N36:N41" si="0">K36/M36</f>
        <v>63.575000000000003</v>
      </c>
    </row>
    <row r="37" spans="1:14">
      <c r="A37" s="119" t="s">
        <v>334</v>
      </c>
      <c r="B37" s="834" t="str">
        <f>VLOOKUP(A37,EQUIPOS!A7:D154,3,FALSE)</f>
        <v>Taladro industrial</v>
      </c>
      <c r="C37" s="835"/>
      <c r="D37" s="835"/>
      <c r="E37" s="835"/>
      <c r="F37" s="835"/>
      <c r="G37" s="835"/>
      <c r="H37" s="836"/>
      <c r="I37" s="430"/>
      <c r="J37" s="431"/>
      <c r="K37" s="278">
        <f>VLOOKUP(A37,EQUIPOS!A7:D164,4,FALSE)</f>
        <v>35350</v>
      </c>
      <c r="L37" s="344"/>
      <c r="M37" s="345">
        <v>40</v>
      </c>
      <c r="N37" s="281">
        <f t="shared" si="0"/>
        <v>883.75</v>
      </c>
    </row>
    <row r="38" spans="1:14">
      <c r="A38" s="119" t="s">
        <v>195</v>
      </c>
      <c r="B38" s="834" t="str">
        <f>VLOOKUP(A38,EQUIPOS!A8:D154,3,FALSE)</f>
        <v xml:space="preserve">Equipo de oxicorte, Capacidad de corte: hasta 6´´ (152mm) </v>
      </c>
      <c r="C38" s="835"/>
      <c r="D38" s="835"/>
      <c r="E38" s="835"/>
      <c r="F38" s="835"/>
      <c r="G38" s="835"/>
      <c r="H38" s="836"/>
      <c r="I38" s="430"/>
      <c r="J38" s="431"/>
      <c r="K38" s="278">
        <f>VLOOKUP(A38,EQUIPOS!A8:D165,4,FALSE)</f>
        <v>6250</v>
      </c>
      <c r="L38" s="344"/>
      <c r="M38" s="345">
        <v>40</v>
      </c>
      <c r="N38" s="281">
        <f t="shared" si="0"/>
        <v>156.25</v>
      </c>
    </row>
    <row r="39" spans="1:14">
      <c r="A39" s="119" t="s">
        <v>204</v>
      </c>
      <c r="B39" s="834" t="str">
        <f>VLOOKUP(A39,EQUIPOS!A9:D154,3,FALSE)</f>
        <v xml:space="preserve">Equipo de soldadura 250 AMP
</v>
      </c>
      <c r="C39" s="835"/>
      <c r="D39" s="835"/>
      <c r="E39" s="835"/>
      <c r="F39" s="835"/>
      <c r="G39" s="835"/>
      <c r="H39" s="836"/>
      <c r="I39" s="430"/>
      <c r="J39" s="431"/>
      <c r="K39" s="278">
        <f>VLOOKUP(A39,EQUIPOS!A9:D166,4,FALSE)</f>
        <v>3793</v>
      </c>
      <c r="L39" s="344"/>
      <c r="M39" s="345">
        <v>40</v>
      </c>
      <c r="N39" s="281">
        <f t="shared" si="0"/>
        <v>94.825000000000003</v>
      </c>
    </row>
    <row r="40" spans="1:14">
      <c r="A40" s="119" t="s">
        <v>208</v>
      </c>
      <c r="B40" s="834" t="str">
        <f>VLOOKUP(A40,EQUIPOS!A10:D154,3,FALSE)</f>
        <v>Equipo de soldadura 400</v>
      </c>
      <c r="C40" s="835"/>
      <c r="D40" s="835"/>
      <c r="E40" s="835"/>
      <c r="F40" s="835"/>
      <c r="G40" s="835"/>
      <c r="H40" s="836"/>
      <c r="I40" s="430"/>
      <c r="J40" s="431"/>
      <c r="K40" s="278">
        <f>VLOOKUP(A40,EQUIPOS!A10:D167,4,FALSE)</f>
        <v>5124</v>
      </c>
      <c r="L40" s="344"/>
      <c r="M40" s="345">
        <v>40</v>
      </c>
      <c r="N40" s="281">
        <f t="shared" si="0"/>
        <v>128.1</v>
      </c>
    </row>
    <row r="41" spans="1:14">
      <c r="A41" s="119" t="s">
        <v>210</v>
      </c>
      <c r="B41" s="834" t="str">
        <f>VLOOKUP(A41,EQUIPOS!A11:D155,3,FALSE)</f>
        <v>Equipo de soldadura 600</v>
      </c>
      <c r="C41" s="835"/>
      <c r="D41" s="835"/>
      <c r="E41" s="835"/>
      <c r="F41" s="835"/>
      <c r="G41" s="835"/>
      <c r="H41" s="836"/>
      <c r="I41" s="430"/>
      <c r="J41" s="431"/>
      <c r="K41" s="278">
        <f>VLOOKUP(A41,EQUIPOS!A11:D168,4,FALSE)</f>
        <v>5422</v>
      </c>
      <c r="L41" s="344"/>
      <c r="M41" s="345">
        <v>40</v>
      </c>
      <c r="N41" s="281">
        <f t="shared" si="0"/>
        <v>135.55000000000001</v>
      </c>
    </row>
    <row r="42" spans="1:14">
      <c r="B42" s="834"/>
      <c r="C42" s="835"/>
      <c r="D42" s="835"/>
      <c r="E42" s="835"/>
      <c r="F42" s="835"/>
      <c r="G42" s="835"/>
      <c r="H42" s="836"/>
      <c r="I42" s="42"/>
      <c r="J42" s="43"/>
      <c r="K42" s="278"/>
      <c r="L42" s="285"/>
      <c r="M42" s="345"/>
      <c r="N42" s="281"/>
    </row>
    <row r="43" spans="1:14">
      <c r="B43" s="329"/>
      <c r="C43" s="330"/>
      <c r="D43" s="330"/>
      <c r="E43" s="330"/>
      <c r="F43" s="332"/>
      <c r="G43" s="332"/>
      <c r="H43" s="131"/>
      <c r="I43" s="42"/>
      <c r="J43" s="43"/>
      <c r="K43" s="278"/>
      <c r="L43" s="285"/>
      <c r="M43" s="286"/>
      <c r="N43" s="282"/>
    </row>
    <row r="44" spans="1:14">
      <c r="B44" s="841" t="s">
        <v>1036</v>
      </c>
      <c r="C44" s="842"/>
      <c r="D44" s="842"/>
      <c r="E44" s="44"/>
      <c r="F44" s="45"/>
      <c r="G44" s="45"/>
      <c r="H44" s="46"/>
      <c r="I44" s="42"/>
      <c r="J44" s="43"/>
      <c r="K44" s="288"/>
      <c r="L44" s="285"/>
      <c r="M44" s="410">
        <v>0.05</v>
      </c>
      <c r="N44" s="353">
        <f>N81*M44</f>
        <v>96.149573727328132</v>
      </c>
    </row>
    <row r="45" spans="1:14" ht="15" thickBot="1">
      <c r="B45" s="834"/>
      <c r="C45" s="835"/>
      <c r="D45" s="835"/>
      <c r="E45" s="835"/>
      <c r="F45" s="835"/>
      <c r="G45" s="835"/>
      <c r="H45" s="836"/>
      <c r="I45" s="843"/>
      <c r="J45" s="844"/>
      <c r="K45" s="47"/>
      <c r="L45" s="845"/>
      <c r="M45" s="846"/>
      <c r="N45" s="111"/>
    </row>
    <row r="46" spans="1:14" ht="15" thickBot="1">
      <c r="B46" s="821" t="s">
        <v>1037</v>
      </c>
      <c r="C46" s="822"/>
      <c r="D46" s="822"/>
      <c r="E46" s="822"/>
      <c r="F46" s="822"/>
      <c r="G46" s="822"/>
      <c r="H46" s="822"/>
      <c r="I46" s="822"/>
      <c r="J46" s="822"/>
      <c r="K46" s="822"/>
      <c r="L46" s="822"/>
      <c r="M46" s="823"/>
      <c r="N46" s="403">
        <f>SUM(N36:N44)</f>
        <v>1558.199573727328</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12" t="s">
        <v>1028</v>
      </c>
      <c r="C50" s="813"/>
      <c r="D50" s="813"/>
      <c r="E50" s="813"/>
      <c r="F50" s="813"/>
      <c r="G50" s="813"/>
      <c r="H50" s="813"/>
      <c r="I50" s="814"/>
      <c r="J50" s="324" t="s">
        <v>1029</v>
      </c>
      <c r="K50" s="91" t="s">
        <v>1030</v>
      </c>
      <c r="L50" s="815" t="s">
        <v>1039</v>
      </c>
      <c r="M50" s="814"/>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30664</v>
      </c>
      <c r="N51" s="281">
        <f t="shared" ref="N51:N56" si="1">K51*M51</f>
        <v>153.32</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3944</v>
      </c>
      <c r="N52" s="281">
        <f t="shared" si="1"/>
        <v>19.72</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90000</v>
      </c>
      <c r="N53" s="281">
        <f t="shared" si="1"/>
        <v>450</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10930</v>
      </c>
      <c r="N54" s="281">
        <f t="shared" si="1"/>
        <v>109.3</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20410</v>
      </c>
      <c r="N55" s="281">
        <f t="shared" si="1"/>
        <v>204.1</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4041</v>
      </c>
      <c r="N56" s="281">
        <f t="shared" si="1"/>
        <v>4041</v>
      </c>
    </row>
    <row r="57" spans="1:14">
      <c r="A57" s="169"/>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1" t="s">
        <v>1037</v>
      </c>
      <c r="C59" s="822"/>
      <c r="D59" s="822"/>
      <c r="E59" s="822"/>
      <c r="F59" s="822"/>
      <c r="G59" s="822"/>
      <c r="H59" s="822"/>
      <c r="I59" s="822"/>
      <c r="J59" s="822"/>
      <c r="K59" s="822"/>
      <c r="L59" s="822"/>
      <c r="M59" s="823"/>
      <c r="N59" s="403">
        <f>SUM(N51:N58)</f>
        <v>4977.4399999999996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B64" s="52"/>
      <c r="C64" s="326"/>
      <c r="D64" s="326"/>
      <c r="E64" s="326"/>
      <c r="F64" s="326"/>
      <c r="G64" s="326"/>
      <c r="H64" s="320"/>
      <c r="I64" s="288"/>
      <c r="J64" s="295"/>
      <c r="K64" s="288"/>
      <c r="L64" s="825"/>
      <c r="M64" s="826"/>
      <c r="N64" s="296"/>
    </row>
    <row r="65" spans="1:15">
      <c r="B65" s="52"/>
      <c r="C65" s="53"/>
      <c r="D65" s="53"/>
      <c r="E65" s="53"/>
      <c r="F65" s="53"/>
      <c r="G65" s="53"/>
      <c r="H65" s="320"/>
      <c r="I65" s="288"/>
      <c r="J65" s="295"/>
      <c r="K65" s="288"/>
      <c r="L65" s="825"/>
      <c r="M65" s="826"/>
      <c r="N65" s="296"/>
    </row>
    <row r="66" spans="1:15">
      <c r="B66" s="52"/>
      <c r="C66" s="53"/>
      <c r="D66" s="53"/>
      <c r="E66" s="53"/>
      <c r="F66" s="53"/>
      <c r="G66" s="53"/>
      <c r="H66" s="320"/>
      <c r="I66" s="288"/>
      <c r="J66" s="295"/>
      <c r="K66" s="288"/>
      <c r="L66" s="825"/>
      <c r="M66" s="826"/>
      <c r="N66" s="296"/>
    </row>
    <row r="67" spans="1:15">
      <c r="B67" s="52"/>
      <c r="C67" s="53"/>
      <c r="D67" s="53"/>
      <c r="E67" s="53"/>
      <c r="F67" s="53"/>
      <c r="G67" s="53"/>
      <c r="H67" s="320"/>
      <c r="I67" s="288"/>
      <c r="J67" s="295"/>
      <c r="K67" s="288"/>
      <c r="L67" s="825"/>
      <c r="M67" s="826"/>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 thickBot="1">
      <c r="B80" s="808"/>
      <c r="C80" s="809"/>
      <c r="D80" s="809"/>
      <c r="E80" s="809"/>
      <c r="F80" s="809"/>
      <c r="G80" s="809"/>
      <c r="H80" s="809"/>
      <c r="I80" s="479"/>
      <c r="J80" s="480"/>
      <c r="K80" s="481"/>
      <c r="L80" s="484"/>
      <c r="M80" s="485"/>
      <c r="N80" s="449"/>
    </row>
    <row r="81" spans="1:14" ht="15" thickBot="1">
      <c r="B81" s="827" t="s">
        <v>1037</v>
      </c>
      <c r="C81" s="828"/>
      <c r="D81" s="828"/>
      <c r="E81" s="828"/>
      <c r="F81" s="828"/>
      <c r="G81" s="828"/>
      <c r="H81" s="828"/>
      <c r="I81" s="828"/>
      <c r="J81" s="828"/>
      <c r="K81" s="828"/>
      <c r="L81" s="828"/>
      <c r="M81" s="829"/>
      <c r="N81" s="310">
        <f>SUM(N75:N80)</f>
        <v>1922.9914745465626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N46+N59+N70+N81</f>
        <v>8458.63104827389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1691.7262096547781</v>
      </c>
      <c r="M88" s="856"/>
      <c r="N88" s="57"/>
    </row>
    <row r="89" spans="1:14">
      <c r="B89" s="95" t="s">
        <v>1057</v>
      </c>
      <c r="C89" s="96"/>
      <c r="D89" s="96"/>
      <c r="E89" s="96"/>
      <c r="F89" s="96"/>
      <c r="G89" s="96"/>
      <c r="H89" s="96"/>
      <c r="I89" s="93"/>
      <c r="J89" s="94"/>
      <c r="K89" s="313">
        <v>0.05</v>
      </c>
      <c r="L89" s="855">
        <f>N83*K89</f>
        <v>422.93155241369453</v>
      </c>
      <c r="M89" s="856"/>
      <c r="N89" s="57"/>
    </row>
    <row r="90" spans="1:14" ht="15" thickBot="1">
      <c r="B90" s="97" t="s">
        <v>1058</v>
      </c>
      <c r="C90" s="98"/>
      <c r="D90" s="98"/>
      <c r="E90" s="98"/>
      <c r="F90" s="98"/>
      <c r="G90" s="98"/>
      <c r="H90" s="98"/>
      <c r="I90" s="99"/>
      <c r="J90" s="100"/>
      <c r="K90" s="314">
        <v>0.05</v>
      </c>
      <c r="L90" s="857">
        <f>N83*K90</f>
        <v>422.93155241369453</v>
      </c>
      <c r="M90" s="858"/>
      <c r="N90" s="57"/>
    </row>
    <row r="91" spans="1:14" ht="15" thickBot="1">
      <c r="B91" s="821" t="s">
        <v>1037</v>
      </c>
      <c r="C91" s="822"/>
      <c r="D91" s="822"/>
      <c r="E91" s="822"/>
      <c r="F91" s="822"/>
      <c r="G91" s="822"/>
      <c r="H91" s="822"/>
      <c r="I91" s="822"/>
      <c r="J91" s="822"/>
      <c r="K91" s="822"/>
      <c r="L91" s="822"/>
      <c r="M91" s="823"/>
      <c r="N91" s="58">
        <f>L88+L89+L90</f>
        <v>2537.5893144821671</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10996.220362756058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1" t="s">
        <v>1037</v>
      </c>
      <c r="C56" s="822"/>
      <c r="D56" s="822"/>
      <c r="E56" s="822"/>
      <c r="F56" s="822"/>
      <c r="G56" s="822"/>
      <c r="H56" s="822"/>
      <c r="I56" s="822"/>
      <c r="J56" s="822"/>
      <c r="K56" s="822"/>
      <c r="L56" s="822"/>
      <c r="M56" s="823"/>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825">
        <f>VLOOKUP(A61,TRANSPORTE!A3:D117,4,FALSE)</f>
        <v>0.43001941087091766</v>
      </c>
      <c r="M61" s="826"/>
      <c r="N61" s="296">
        <f>K61*L61</f>
        <v>0.43001941087091766</v>
      </c>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f>N61+N62+N63+N64+N65</f>
        <v>0.43001941087091766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850"/>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09"/>
      <c r="I77" s="132"/>
      <c r="J77" s="132"/>
      <c r="K77" s="132"/>
      <c r="L77" s="909"/>
      <c r="M77" s="909"/>
      <c r="N77" s="133"/>
    </row>
    <row r="78" spans="1:15" ht="15" thickBot="1">
      <c r="B78" s="827" t="s">
        <v>1037</v>
      </c>
      <c r="C78" s="828"/>
      <c r="D78" s="828"/>
      <c r="E78" s="828"/>
      <c r="F78" s="828"/>
      <c r="G78" s="828"/>
      <c r="H78" s="828"/>
      <c r="I78" s="828"/>
      <c r="J78" s="828"/>
      <c r="K78" s="828"/>
      <c r="L78" s="828"/>
      <c r="M78" s="829"/>
      <c r="N78" s="469"/>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0.43001941087091766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8.6003882174183532E-2</v>
      </c>
      <c r="M85" s="856"/>
      <c r="N85" s="57"/>
    </row>
    <row r="86" spans="1:14">
      <c r="B86" s="95" t="s">
        <v>1057</v>
      </c>
      <c r="C86" s="96"/>
      <c r="D86" s="96"/>
      <c r="E86" s="96"/>
      <c r="F86" s="96"/>
      <c r="G86" s="96"/>
      <c r="H86" s="96"/>
      <c r="I86" s="93"/>
      <c r="J86" s="94"/>
      <c r="K86" s="313">
        <v>0.05</v>
      </c>
      <c r="L86" s="855">
        <f>N80*K86</f>
        <v>2.1500970543545883E-2</v>
      </c>
      <c r="M86" s="856"/>
      <c r="N86" s="57"/>
    </row>
    <row r="87" spans="1:14" ht="15" thickBot="1">
      <c r="B87" s="97" t="s">
        <v>1058</v>
      </c>
      <c r="C87" s="98"/>
      <c r="D87" s="98"/>
      <c r="E87" s="98"/>
      <c r="F87" s="98"/>
      <c r="G87" s="98"/>
      <c r="H87" s="98"/>
      <c r="I87" s="99"/>
      <c r="J87" s="100"/>
      <c r="K87" s="314">
        <v>0.05</v>
      </c>
      <c r="L87" s="857">
        <f>N80*K87</f>
        <v>2.1500970543545883E-2</v>
      </c>
      <c r="M87" s="858"/>
      <c r="N87" s="57"/>
    </row>
    <row r="88" spans="1:14" ht="15" thickBot="1">
      <c r="B88" s="821" t="s">
        <v>1037</v>
      </c>
      <c r="C88" s="822"/>
      <c r="D88" s="822"/>
      <c r="E88" s="822"/>
      <c r="F88" s="822"/>
      <c r="G88" s="822"/>
      <c r="H88" s="822"/>
      <c r="I88" s="822"/>
      <c r="J88" s="822"/>
      <c r="K88" s="822"/>
      <c r="L88" s="822"/>
      <c r="M88" s="823"/>
      <c r="N88" s="58">
        <f>L85+L86+L87</f>
        <v>0.1290058232612753</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58">
        <f>N80+N88</f>
        <v>0.55902523413219296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190</v>
      </c>
      <c r="B36" s="834" t="str">
        <f>VLOOKUP(A36,EQUIPOS!A6:D154,3,FALSE)</f>
        <v>Diferencial de 3 ton</v>
      </c>
      <c r="C36" s="835"/>
      <c r="D36" s="835"/>
      <c r="E36" s="835"/>
      <c r="F36" s="835"/>
      <c r="G36" s="835"/>
      <c r="H36" s="836"/>
      <c r="I36" s="276"/>
      <c r="J36" s="277"/>
      <c r="K36" s="278">
        <f>VLOOKUP(A36,EQUIPOS!A6:D163,4,FALSE)</f>
        <v>2543</v>
      </c>
      <c r="L36" s="279"/>
      <c r="M36" s="345">
        <v>40</v>
      </c>
      <c r="N36" s="281">
        <f t="shared" ref="N36:N41" si="0">K36/M36</f>
        <v>63.575000000000003</v>
      </c>
    </row>
    <row r="37" spans="1:14">
      <c r="A37" s="119" t="s">
        <v>195</v>
      </c>
      <c r="B37" s="834" t="str">
        <f>VLOOKUP(A37,EQUIPOS!A7:D154,3,FALSE)</f>
        <v xml:space="preserve">Equipo de oxicorte, Capacidad de corte: hasta 6´´ (152mm) </v>
      </c>
      <c r="C37" s="835"/>
      <c r="D37" s="835"/>
      <c r="E37" s="835"/>
      <c r="F37" s="835"/>
      <c r="G37" s="835"/>
      <c r="H37" s="836"/>
      <c r="I37" s="430"/>
      <c r="J37" s="431"/>
      <c r="K37" s="278">
        <f>VLOOKUP(A37,EQUIPOS!A7:D164,4,FALSE)</f>
        <v>6250</v>
      </c>
      <c r="L37" s="344"/>
      <c r="M37" s="345">
        <v>400</v>
      </c>
      <c r="N37" s="281">
        <f t="shared" si="0"/>
        <v>15.625</v>
      </c>
    </row>
    <row r="38" spans="1:14">
      <c r="A38" s="119" t="s">
        <v>204</v>
      </c>
      <c r="B38" s="834" t="str">
        <f>VLOOKUP(A38,EQUIPOS!A8:D154,3,FALSE)</f>
        <v xml:space="preserve">Equipo de soldadura 250 AMP
</v>
      </c>
      <c r="C38" s="835"/>
      <c r="D38" s="835"/>
      <c r="E38" s="835"/>
      <c r="F38" s="835"/>
      <c r="G38" s="835"/>
      <c r="H38" s="836"/>
      <c r="I38" s="430"/>
      <c r="J38" s="431"/>
      <c r="K38" s="278">
        <f>VLOOKUP(A38,EQUIPOS!A8:D165,4,FALSE)</f>
        <v>3793</v>
      </c>
      <c r="L38" s="344"/>
      <c r="M38" s="345">
        <v>400</v>
      </c>
      <c r="N38" s="281">
        <f t="shared" si="0"/>
        <v>9.4824999999999999</v>
      </c>
    </row>
    <row r="39" spans="1:14">
      <c r="A39" s="119" t="s">
        <v>208</v>
      </c>
      <c r="B39" s="834" t="str">
        <f>VLOOKUP(A39,EQUIPOS!A9:D154,3,FALSE)</f>
        <v>Equipo de soldadura 400</v>
      </c>
      <c r="C39" s="835"/>
      <c r="D39" s="835"/>
      <c r="E39" s="835"/>
      <c r="F39" s="835"/>
      <c r="G39" s="835"/>
      <c r="H39" s="836"/>
      <c r="I39" s="430"/>
      <c r="J39" s="431"/>
      <c r="K39" s="278">
        <f>VLOOKUP(A39,EQUIPOS!A9:D166,4,FALSE)</f>
        <v>5124</v>
      </c>
      <c r="L39" s="344"/>
      <c r="M39" s="345">
        <v>400</v>
      </c>
      <c r="N39" s="281">
        <f t="shared" si="0"/>
        <v>12.81</v>
      </c>
    </row>
    <row r="40" spans="1:14">
      <c r="A40" s="119" t="s">
        <v>210</v>
      </c>
      <c r="B40" s="834" t="str">
        <f>VLOOKUP(A40,EQUIPOS!A10:D154,3,FALSE)</f>
        <v>Equipo de soldadura 600</v>
      </c>
      <c r="C40" s="835"/>
      <c r="D40" s="835"/>
      <c r="E40" s="835"/>
      <c r="F40" s="835"/>
      <c r="G40" s="835"/>
      <c r="H40" s="836"/>
      <c r="I40" s="430"/>
      <c r="J40" s="431"/>
      <c r="K40" s="278">
        <f>VLOOKUP(A40,EQUIPOS!A10:D167,4,FALSE)</f>
        <v>5422</v>
      </c>
      <c r="L40" s="344"/>
      <c r="M40" s="345">
        <v>400</v>
      </c>
      <c r="N40" s="281">
        <f t="shared" si="0"/>
        <v>13.555</v>
      </c>
    </row>
    <row r="41" spans="1:14">
      <c r="A41" s="119" t="s">
        <v>243</v>
      </c>
      <c r="B41" s="834" t="str">
        <f>VLOOKUP(A41,EQUIPOS!A11:D155,3,FALSE)</f>
        <v>Grúa 10 ton</v>
      </c>
      <c r="C41" s="835"/>
      <c r="D41" s="835"/>
      <c r="E41" s="835"/>
      <c r="F41" s="835"/>
      <c r="G41" s="835"/>
      <c r="H41" s="836"/>
      <c r="I41" s="430"/>
      <c r="J41" s="431"/>
      <c r="K41" s="278">
        <f>VLOOKUP(A41,EQUIPOS!A11:D168,4,FALSE)</f>
        <v>189811.05930052602</v>
      </c>
      <c r="L41" s="344"/>
      <c r="M41" s="345">
        <v>400</v>
      </c>
      <c r="N41" s="281">
        <f t="shared" si="0"/>
        <v>474.52764825131504</v>
      </c>
    </row>
    <row r="42" spans="1:14">
      <c r="B42" s="834"/>
      <c r="C42" s="835"/>
      <c r="D42" s="835"/>
      <c r="E42" s="835"/>
      <c r="F42" s="835"/>
      <c r="G42" s="835"/>
      <c r="H42" s="836"/>
      <c r="I42" s="42"/>
      <c r="J42" s="43"/>
      <c r="K42" s="278"/>
      <c r="L42" s="285"/>
      <c r="M42" s="345"/>
      <c r="N42" s="281"/>
    </row>
    <row r="43" spans="1:14">
      <c r="B43" s="329"/>
      <c r="C43" s="330"/>
      <c r="D43" s="330"/>
      <c r="E43" s="330"/>
      <c r="F43" s="332"/>
      <c r="G43" s="332"/>
      <c r="H43" s="131"/>
      <c r="I43" s="42"/>
      <c r="J43" s="43"/>
      <c r="K43" s="278"/>
      <c r="L43" s="285"/>
      <c r="M43" s="286"/>
      <c r="N43" s="282"/>
    </row>
    <row r="44" spans="1:14">
      <c r="B44" s="841" t="s">
        <v>1036</v>
      </c>
      <c r="C44" s="842"/>
      <c r="D44" s="842"/>
      <c r="E44" s="44"/>
      <c r="F44" s="45"/>
      <c r="G44" s="45"/>
      <c r="H44" s="46"/>
      <c r="I44" s="42"/>
      <c r="J44" s="43"/>
      <c r="K44" s="288"/>
      <c r="L44" s="285"/>
      <c r="M44" s="410">
        <v>0.05</v>
      </c>
      <c r="N44" s="353">
        <f>N81*M44</f>
        <v>96.149573727328132</v>
      </c>
    </row>
    <row r="45" spans="1:14" ht="15" thickBot="1">
      <c r="B45" s="834"/>
      <c r="C45" s="835"/>
      <c r="D45" s="835"/>
      <c r="E45" s="835"/>
      <c r="F45" s="835"/>
      <c r="G45" s="835"/>
      <c r="H45" s="836"/>
      <c r="I45" s="843"/>
      <c r="J45" s="844"/>
      <c r="K45" s="47"/>
      <c r="L45" s="845"/>
      <c r="M45" s="846"/>
      <c r="N45" s="111"/>
    </row>
    <row r="46" spans="1:14" ht="15" thickBot="1">
      <c r="B46" s="821" t="s">
        <v>1037</v>
      </c>
      <c r="C46" s="822"/>
      <c r="D46" s="822"/>
      <c r="E46" s="822"/>
      <c r="F46" s="822"/>
      <c r="G46" s="822"/>
      <c r="H46" s="822"/>
      <c r="I46" s="822"/>
      <c r="J46" s="822"/>
      <c r="K46" s="822"/>
      <c r="L46" s="822"/>
      <c r="M46" s="823"/>
      <c r="N46" s="403">
        <f>SUM(N36:N44)</f>
        <v>685.72472197864329</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12" t="s">
        <v>1028</v>
      </c>
      <c r="C50" s="813"/>
      <c r="D50" s="813"/>
      <c r="E50" s="813"/>
      <c r="F50" s="813"/>
      <c r="G50" s="813"/>
      <c r="H50" s="813"/>
      <c r="I50" s="814"/>
      <c r="J50" s="324" t="s">
        <v>1029</v>
      </c>
      <c r="K50" s="91" t="s">
        <v>1030</v>
      </c>
      <c r="L50" s="815" t="s">
        <v>1039</v>
      </c>
      <c r="M50" s="814"/>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30664</v>
      </c>
      <c r="N51" s="281">
        <f>K51*M51</f>
        <v>153.32</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3944</v>
      </c>
      <c r="N52" s="281">
        <f t="shared" ref="N52:N58" si="1">K52*M52</f>
        <v>19.72</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90000</v>
      </c>
      <c r="N53" s="281">
        <f t="shared" si="1"/>
        <v>450</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10930</v>
      </c>
      <c r="N54" s="281">
        <f t="shared" si="1"/>
        <v>109.3</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20410</v>
      </c>
      <c r="N55" s="281">
        <f t="shared" si="1"/>
        <v>204.1</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37900</v>
      </c>
      <c r="N56" s="281">
        <f t="shared" si="1"/>
        <v>18.95</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42000</v>
      </c>
      <c r="N57" s="281">
        <f t="shared" si="1"/>
        <v>42</v>
      </c>
    </row>
    <row r="58" spans="1:14" ht="1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17000</v>
      </c>
      <c r="N58" s="281">
        <f t="shared" si="1"/>
        <v>17</v>
      </c>
    </row>
    <row r="59" spans="1:14" ht="15" thickBot="1">
      <c r="B59" s="821" t="s">
        <v>1037</v>
      </c>
      <c r="C59" s="822"/>
      <c r="D59" s="822"/>
      <c r="E59" s="822"/>
      <c r="F59" s="822"/>
      <c r="G59" s="822"/>
      <c r="H59" s="822"/>
      <c r="I59" s="822"/>
      <c r="J59" s="822"/>
      <c r="K59" s="822"/>
      <c r="L59" s="822"/>
      <c r="M59" s="823"/>
      <c r="N59" s="403">
        <f>SUM(N51:N58)</f>
        <v>1014.39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B64" s="52"/>
      <c r="C64" s="326"/>
      <c r="D64" s="326"/>
      <c r="E64" s="326"/>
      <c r="F64" s="326"/>
      <c r="G64" s="326"/>
      <c r="H64" s="320"/>
      <c r="I64" s="288"/>
      <c r="J64" s="295"/>
      <c r="K64" s="288"/>
      <c r="L64" s="825"/>
      <c r="M64" s="826"/>
      <c r="N64" s="296"/>
    </row>
    <row r="65" spans="1:15">
      <c r="B65" s="52"/>
      <c r="C65" s="53"/>
      <c r="D65" s="53"/>
      <c r="E65" s="53"/>
      <c r="F65" s="53"/>
      <c r="G65" s="53"/>
      <c r="H65" s="320"/>
      <c r="I65" s="288"/>
      <c r="J65" s="295"/>
      <c r="K65" s="288"/>
      <c r="L65" s="825"/>
      <c r="M65" s="826"/>
      <c r="N65" s="296"/>
    </row>
    <row r="66" spans="1:15">
      <c r="B66" s="52"/>
      <c r="C66" s="53"/>
      <c r="D66" s="53"/>
      <c r="E66" s="53"/>
      <c r="F66" s="53"/>
      <c r="G66" s="53"/>
      <c r="H66" s="320"/>
      <c r="I66" s="288"/>
      <c r="J66" s="295"/>
      <c r="K66" s="288"/>
      <c r="L66" s="825"/>
      <c r="M66" s="826"/>
      <c r="N66" s="296"/>
    </row>
    <row r="67" spans="1:15">
      <c r="B67" s="52"/>
      <c r="C67" s="53"/>
      <c r="D67" s="53"/>
      <c r="E67" s="53"/>
      <c r="F67" s="53"/>
      <c r="G67" s="53"/>
      <c r="H67" s="320"/>
      <c r="I67" s="288"/>
      <c r="J67" s="295"/>
      <c r="K67" s="288"/>
      <c r="L67" s="825"/>
      <c r="M67" s="826"/>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 thickBot="1">
      <c r="B80" s="808"/>
      <c r="C80" s="809"/>
      <c r="D80" s="809"/>
      <c r="E80" s="809"/>
      <c r="F80" s="809"/>
      <c r="G80" s="809"/>
      <c r="H80" s="809"/>
      <c r="I80" s="479"/>
      <c r="J80" s="480"/>
      <c r="K80" s="483"/>
      <c r="L80" s="484"/>
      <c r="M80" s="485"/>
      <c r="N80" s="404"/>
    </row>
    <row r="81" spans="1:14" ht="15" thickBot="1">
      <c r="B81" s="827" t="s">
        <v>1037</v>
      </c>
      <c r="C81" s="828"/>
      <c r="D81" s="828"/>
      <c r="E81" s="828"/>
      <c r="F81" s="828"/>
      <c r="G81" s="828"/>
      <c r="H81" s="828"/>
      <c r="I81" s="828"/>
      <c r="J81" s="828"/>
      <c r="K81" s="828"/>
      <c r="L81" s="828"/>
      <c r="M81" s="829"/>
      <c r="N81" s="310">
        <f>SUM(N75:N80)</f>
        <v>1922.9914745465626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N46+N59+N70+N81</f>
        <v>3623.1061965252056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724.62123930504117</v>
      </c>
      <c r="M88" s="856"/>
      <c r="N88" s="57"/>
    </row>
    <row r="89" spans="1:14">
      <c r="B89" s="95" t="s">
        <v>1057</v>
      </c>
      <c r="C89" s="96"/>
      <c r="D89" s="96"/>
      <c r="E89" s="96"/>
      <c r="F89" s="96"/>
      <c r="G89" s="96"/>
      <c r="H89" s="96"/>
      <c r="I89" s="93"/>
      <c r="J89" s="94"/>
      <c r="K89" s="313">
        <v>0.05</v>
      </c>
      <c r="L89" s="855">
        <f>N83*K89</f>
        <v>181.15530982626029</v>
      </c>
      <c r="M89" s="856"/>
      <c r="N89" s="57"/>
    </row>
    <row r="90" spans="1:14" ht="15" thickBot="1">
      <c r="B90" s="97" t="s">
        <v>1058</v>
      </c>
      <c r="C90" s="98"/>
      <c r="D90" s="98"/>
      <c r="E90" s="98"/>
      <c r="F90" s="98"/>
      <c r="G90" s="98"/>
      <c r="H90" s="98"/>
      <c r="I90" s="99"/>
      <c r="J90" s="100"/>
      <c r="K90" s="314">
        <v>0.05</v>
      </c>
      <c r="L90" s="857">
        <f>N83*K90</f>
        <v>181.15530982626029</v>
      </c>
      <c r="M90" s="858"/>
      <c r="N90" s="57"/>
    </row>
    <row r="91" spans="1:14" ht="15" thickBot="1">
      <c r="B91" s="821" t="s">
        <v>1037</v>
      </c>
      <c r="C91" s="822"/>
      <c r="D91" s="822"/>
      <c r="E91" s="822"/>
      <c r="F91" s="822"/>
      <c r="G91" s="822"/>
      <c r="H91" s="822"/>
      <c r="I91" s="822"/>
      <c r="J91" s="822"/>
      <c r="K91" s="822"/>
      <c r="L91" s="822"/>
      <c r="M91" s="823"/>
      <c r="N91" s="58">
        <f>L88+L89+L90</f>
        <v>1086.9318589575616</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4710.038055482767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42.75" customHeight="1" thickBot="1">
      <c r="A31" t="s">
        <v>1929</v>
      </c>
      <c r="B31" s="86" t="s">
        <v>1212</v>
      </c>
      <c r="C31" s="961" t="s">
        <v>2238</v>
      </c>
      <c r="D31" s="962"/>
      <c r="E31" s="962"/>
      <c r="F31" s="962"/>
      <c r="G31" s="962"/>
      <c r="H31" s="962"/>
      <c r="I31" s="962"/>
      <c r="J31" s="962"/>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188</v>
      </c>
      <c r="B36" s="834" t="str">
        <f>VLOOKUP(A36,EQUIPOS!A6:D154,3,FALSE)</f>
        <v>Diferencial</v>
      </c>
      <c r="C36" s="835"/>
      <c r="D36" s="835"/>
      <c r="E36" s="835"/>
      <c r="F36" s="835"/>
      <c r="G36" s="835"/>
      <c r="H36" s="836"/>
      <c r="I36" s="276"/>
      <c r="J36" s="277"/>
      <c r="K36" s="278">
        <f>VLOOKUP(A36,EQUIPOS!A6:D163,4,FALSE)</f>
        <v>17170</v>
      </c>
      <c r="L36" s="279"/>
      <c r="M36" s="345">
        <v>4</v>
      </c>
      <c r="N36" s="281">
        <f>K36/M36</f>
        <v>4292.5</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N75*M41</f>
        <v>957.5100976143749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5250.0100976143749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260713</v>
      </c>
      <c r="N48" s="281">
        <f>K48*M48</f>
        <v>2607.13</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130000</v>
      </c>
      <c r="N49" s="281">
        <f>K49*M49</f>
        <v>130000</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388122</v>
      </c>
      <c r="N50" s="281">
        <f>K50*M50</f>
        <v>141664.53</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274271.66000000003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5">
        <f>VLOOKUP(A58,TRANSPORTE!A1:D117,4,FALSE)</f>
        <v>2.9056347965060447</v>
      </c>
      <c r="M58" s="826"/>
      <c r="N58" s="296">
        <f>K58*L58</f>
        <v>0.81357774302169261</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318"/>
      <c r="C63" s="319"/>
      <c r="D63" s="319"/>
      <c r="E63" s="319"/>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f>
        <v>0.81357774302169261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9575.100976143749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289097.58465150115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57819.516930300233</v>
      </c>
      <c r="M82" s="856"/>
      <c r="N82" s="57"/>
    </row>
    <row r="83" spans="1:14">
      <c r="B83" s="95" t="s">
        <v>1057</v>
      </c>
      <c r="C83" s="96"/>
      <c r="D83" s="96"/>
      <c r="E83" s="96"/>
      <c r="F83" s="96"/>
      <c r="G83" s="96"/>
      <c r="H83" s="96"/>
      <c r="I83" s="93"/>
      <c r="J83" s="94"/>
      <c r="K83" s="313">
        <v>0.05</v>
      </c>
      <c r="L83" s="855">
        <f>N77*K83</f>
        <v>14454.879232575058</v>
      </c>
      <c r="M83" s="856"/>
      <c r="N83" s="57"/>
    </row>
    <row r="84" spans="1:14" ht="15" thickBot="1">
      <c r="B84" s="97" t="s">
        <v>1058</v>
      </c>
      <c r="C84" s="98"/>
      <c r="D84" s="98"/>
      <c r="E84" s="98"/>
      <c r="F84" s="98"/>
      <c r="G84" s="98"/>
      <c r="H84" s="98"/>
      <c r="I84" s="99"/>
      <c r="J84" s="100"/>
      <c r="K84" s="314">
        <v>0.05</v>
      </c>
      <c r="L84" s="857">
        <f>N77*K84</f>
        <v>14454.879232575058</v>
      </c>
      <c r="M84" s="858"/>
      <c r="N84" s="57"/>
    </row>
    <row r="85" spans="1:14" ht="15" thickBot="1">
      <c r="B85" s="821" t="s">
        <v>1037</v>
      </c>
      <c r="C85" s="822"/>
      <c r="D85" s="822"/>
      <c r="E85" s="822"/>
      <c r="F85" s="822"/>
      <c r="G85" s="822"/>
      <c r="H85" s="822"/>
      <c r="I85" s="822"/>
      <c r="J85" s="822"/>
      <c r="K85" s="822"/>
      <c r="L85" s="822"/>
      <c r="M85" s="823"/>
      <c r="N85" s="58">
        <f>L82+L83+L84</f>
        <v>86729.275395450342</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375826.86004695151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45" customHeight="1" thickBot="1">
      <c r="A31" t="s">
        <v>1929</v>
      </c>
      <c r="B31" s="86" t="s">
        <v>1213</v>
      </c>
      <c r="C31" s="982" t="s">
        <v>2239</v>
      </c>
      <c r="D31" s="983"/>
      <c r="E31" s="983"/>
      <c r="F31" s="983"/>
      <c r="G31" s="983"/>
      <c r="H31" s="983"/>
      <c r="I31" s="983"/>
      <c r="J31" s="983"/>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188</v>
      </c>
      <c r="B36" s="834" t="str">
        <f>VLOOKUP(A36,EQUIPOS!A6:D154,3,FALSE)</f>
        <v>Diferencial</v>
      </c>
      <c r="C36" s="835"/>
      <c r="D36" s="835"/>
      <c r="E36" s="835"/>
      <c r="F36" s="835"/>
      <c r="G36" s="835"/>
      <c r="H36" s="836"/>
      <c r="I36" s="276"/>
      <c r="J36" s="277"/>
      <c r="K36" s="278">
        <f>VLOOKUP(A36,EQUIPOS!A6:D163,4,FALSE)</f>
        <v>17170</v>
      </c>
      <c r="L36" s="279"/>
      <c r="M36" s="450">
        <v>4</v>
      </c>
      <c r="N36" s="281">
        <f>K36/M36</f>
        <v>4292.5</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N75*M41</f>
        <v>957.5100976143749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5250.0100976143749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260713</v>
      </c>
      <c r="N48" s="281">
        <f>K48*M48</f>
        <v>5214.26</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130000</v>
      </c>
      <c r="N49" s="281">
        <f>K49*M49</f>
        <v>130000</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388122</v>
      </c>
      <c r="N50" s="281">
        <f>K50*M50</f>
        <v>178536.12</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313750.38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5">
        <f>VLOOKUP(A58,TRANSPORTE!A1:D117,4,FALSE)</f>
        <v>2.9056347965060447</v>
      </c>
      <c r="M58" s="826"/>
      <c r="N58" s="296">
        <f>K58*L58</f>
        <v>0.81357774302169261</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f>
        <v>0.81357774302169261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9575.100976143749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328576.30465150112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65715.260930300225</v>
      </c>
      <c r="M82" s="856"/>
      <c r="N82" s="57"/>
    </row>
    <row r="83" spans="1:14">
      <c r="B83" s="95" t="s">
        <v>1057</v>
      </c>
      <c r="C83" s="96"/>
      <c r="D83" s="96"/>
      <c r="E83" s="96"/>
      <c r="F83" s="96"/>
      <c r="G83" s="96"/>
      <c r="H83" s="96"/>
      <c r="I83" s="93"/>
      <c r="J83" s="94"/>
      <c r="K83" s="313">
        <v>0.05</v>
      </c>
      <c r="L83" s="855">
        <f>N77*K83</f>
        <v>16428.815232575056</v>
      </c>
      <c r="M83" s="856"/>
      <c r="N83" s="57"/>
    </row>
    <row r="84" spans="1:14" ht="15" thickBot="1">
      <c r="B84" s="97" t="s">
        <v>1058</v>
      </c>
      <c r="C84" s="98"/>
      <c r="D84" s="98"/>
      <c r="E84" s="98"/>
      <c r="F84" s="98"/>
      <c r="G84" s="98"/>
      <c r="H84" s="98"/>
      <c r="I84" s="99"/>
      <c r="J84" s="100"/>
      <c r="K84" s="314">
        <v>0.05</v>
      </c>
      <c r="L84" s="857">
        <f>N77*K84</f>
        <v>16428.815232575056</v>
      </c>
      <c r="M84" s="858"/>
      <c r="N84" s="57"/>
    </row>
    <row r="85" spans="1:14" ht="15" thickBot="1">
      <c r="B85" s="821" t="s">
        <v>1037</v>
      </c>
      <c r="C85" s="822"/>
      <c r="D85" s="822"/>
      <c r="E85" s="822"/>
      <c r="F85" s="822"/>
      <c r="G85" s="822"/>
      <c r="H85" s="822"/>
      <c r="I85" s="822"/>
      <c r="J85" s="822"/>
      <c r="K85" s="822"/>
      <c r="L85" s="822"/>
      <c r="M85" s="823"/>
      <c r="N85" s="58">
        <f>L82+L83+L84</f>
        <v>98572.891395450337</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427149.19604695146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310</v>
      </c>
      <c r="B36" s="834" t="str">
        <f>VLOOKUP(A36,EQUIPOS!A6:D154,3,FALSE)</f>
        <v>Retroexcavadora A25C</v>
      </c>
      <c r="C36" s="835"/>
      <c r="D36" s="835"/>
      <c r="E36" s="835"/>
      <c r="F36" s="835"/>
      <c r="G36" s="835"/>
      <c r="H36" s="836"/>
      <c r="I36" s="276"/>
      <c r="J36" s="277"/>
      <c r="K36" s="278">
        <f>VLOOKUP(A36,EQUIPOS!A6:D163,4,FALSE)</f>
        <v>191124.4901963101</v>
      </c>
      <c r="L36" s="279"/>
      <c r="M36" s="345">
        <v>3</v>
      </c>
      <c r="N36" s="281">
        <f>K36/M36</f>
        <v>63708.163398770033</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N75*M41</f>
        <v>1276.6801301525002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64984.843528922531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260713</v>
      </c>
      <c r="N48" s="281">
        <f>K48*M48</f>
        <v>5214.26</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35378</v>
      </c>
      <c r="N49" s="281">
        <f>K49*M49</f>
        <v>16273.880000000001</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185000</v>
      </c>
      <c r="N50" s="281">
        <f>K50*M50</f>
        <v>185000</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206488.14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5">
        <f>VLOOKUP(A58,TRANSPORTE!A1:D117,4,FALSE)</f>
        <v>2.9056347965060447</v>
      </c>
      <c r="M58" s="826"/>
      <c r="N58" s="296">
        <f>K58*L58</f>
        <v>0.81357774302169261</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825">
        <f>VLOOKUP(A59,TRANSPORTE!A1:D117,4,FALSE)</f>
        <v>1343</v>
      </c>
      <c r="M59" s="826"/>
      <c r="N59" s="296">
        <f>K59*L59</f>
        <v>617.78</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318"/>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618.59357774302168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12766.801301525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284858.37840819056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56971.675681638117</v>
      </c>
      <c r="M82" s="856"/>
      <c r="N82" s="57"/>
    </row>
    <row r="83" spans="1:14">
      <c r="B83" s="95" t="s">
        <v>1057</v>
      </c>
      <c r="C83" s="96"/>
      <c r="D83" s="96"/>
      <c r="E83" s="96"/>
      <c r="F83" s="96"/>
      <c r="G83" s="96"/>
      <c r="H83" s="96"/>
      <c r="I83" s="93"/>
      <c r="J83" s="94"/>
      <c r="K83" s="313">
        <v>0.05</v>
      </c>
      <c r="L83" s="855">
        <f>N77*K83</f>
        <v>14242.918920409529</v>
      </c>
      <c r="M83" s="856"/>
      <c r="N83" s="57"/>
    </row>
    <row r="84" spans="1:14" ht="15" thickBot="1">
      <c r="B84" s="97" t="s">
        <v>1058</v>
      </c>
      <c r="C84" s="98"/>
      <c r="D84" s="98"/>
      <c r="E84" s="98"/>
      <c r="F84" s="98"/>
      <c r="G84" s="98"/>
      <c r="H84" s="98"/>
      <c r="I84" s="99"/>
      <c r="J84" s="100"/>
      <c r="K84" s="314">
        <v>0.05</v>
      </c>
      <c r="L84" s="857">
        <f>N77*K84</f>
        <v>14242.918920409529</v>
      </c>
      <c r="M84" s="858"/>
      <c r="N84" s="57"/>
    </row>
    <row r="85" spans="1:14" ht="15" thickBot="1">
      <c r="B85" s="821" t="s">
        <v>1037</v>
      </c>
      <c r="C85" s="822"/>
      <c r="D85" s="822"/>
      <c r="E85" s="822"/>
      <c r="F85" s="822"/>
      <c r="G85" s="822"/>
      <c r="H85" s="822"/>
      <c r="I85" s="822"/>
      <c r="J85" s="822"/>
      <c r="K85" s="822"/>
      <c r="L85" s="822"/>
      <c r="M85" s="823"/>
      <c r="N85" s="58">
        <f>L82+L83+L84</f>
        <v>85457.513522457171</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370315.89193064772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160</v>
      </c>
      <c r="B36" s="834" t="str">
        <f>VLOOKUP(A36,EQUIPOS!A6:D154,3,FALSE)</f>
        <v>COMPACTADOR MANUAL VIBRATORIO (RANA) con motor de 6 HP</v>
      </c>
      <c r="C36" s="835"/>
      <c r="D36" s="835"/>
      <c r="E36" s="835"/>
      <c r="F36" s="835"/>
      <c r="G36" s="835"/>
      <c r="H36" s="836"/>
      <c r="I36" s="276"/>
      <c r="J36" s="277"/>
      <c r="K36" s="278">
        <f>VLOOKUP(A36,EQUIPOS!A6:D163,4,FALSE)</f>
        <v>10000</v>
      </c>
      <c r="L36" s="279"/>
      <c r="M36" s="345">
        <v>0.5</v>
      </c>
      <c r="N36" s="281">
        <f>K36/M36</f>
        <v>20000</v>
      </c>
    </row>
    <row r="37" spans="1:14">
      <c r="A37" s="119" t="s">
        <v>320</v>
      </c>
      <c r="B37" s="834" t="str">
        <f>VLOOKUP(A37,EQUIPOS!A7:D154,3,FALSE)</f>
        <v>Retroexcavadora sobre llantas, motor 62HP, Profundidad de excavación de 5.41 metros.</v>
      </c>
      <c r="C37" s="835"/>
      <c r="D37" s="835"/>
      <c r="E37" s="835"/>
      <c r="F37" s="835"/>
      <c r="G37" s="835"/>
      <c r="H37" s="836"/>
      <c r="I37" s="430"/>
      <c r="J37" s="431"/>
      <c r="K37" s="278">
        <f>VLOOKUP(A37,EQUIPOS!A7:D164,4,FALSE)</f>
        <v>140000</v>
      </c>
      <c r="L37" s="344"/>
      <c r="M37" s="345">
        <v>1.5</v>
      </c>
      <c r="N37" s="281">
        <f>K37/M37</f>
        <v>93333.333333333328</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N75*M41</f>
        <v>2553.3602603050003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115886.69359363832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35378</v>
      </c>
      <c r="N48" s="281">
        <f>K48*M48</f>
        <v>20519.239999999998</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180120</v>
      </c>
      <c r="N49" s="281">
        <f>K49*M49</f>
        <v>180120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200639.24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25">
        <f>VLOOKUP(A58,TRANSPORTE!A1:D117,4,FALSE)</f>
        <v>1000</v>
      </c>
      <c r="M58" s="826"/>
      <c r="N58" s="296">
        <f>K58*L58</f>
        <v>1000</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25">
        <f>VLOOKUP(A59,TRANSPORTE!A1:D117,4,FALSE)</f>
        <v>1343</v>
      </c>
      <c r="M59" s="826"/>
      <c r="N59" s="296">
        <f>K59*L59</f>
        <v>778.93999999999994</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f>
        <v>1778.94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25533.60260305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343838.47619668831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68767.695239337671</v>
      </c>
      <c r="M82" s="856"/>
      <c r="N82" s="57"/>
    </row>
    <row r="83" spans="1:14">
      <c r="B83" s="95" t="s">
        <v>1057</v>
      </c>
      <c r="C83" s="96"/>
      <c r="D83" s="96"/>
      <c r="E83" s="96"/>
      <c r="F83" s="96"/>
      <c r="G83" s="96"/>
      <c r="H83" s="96"/>
      <c r="I83" s="93"/>
      <c r="J83" s="94"/>
      <c r="K83" s="313">
        <v>0.05</v>
      </c>
      <c r="L83" s="855">
        <f>N77*K83</f>
        <v>17191.923809834418</v>
      </c>
      <c r="M83" s="856"/>
      <c r="N83" s="57"/>
    </row>
    <row r="84" spans="1:14" ht="15" thickBot="1">
      <c r="B84" s="97" t="s">
        <v>1058</v>
      </c>
      <c r="C84" s="98"/>
      <c r="D84" s="98"/>
      <c r="E84" s="98"/>
      <c r="F84" s="98"/>
      <c r="G84" s="98"/>
      <c r="H84" s="98"/>
      <c r="I84" s="99"/>
      <c r="J84" s="100"/>
      <c r="K84" s="314">
        <v>0.05</v>
      </c>
      <c r="L84" s="857">
        <f>N77*K84</f>
        <v>17191.923809834418</v>
      </c>
      <c r="M84" s="858"/>
      <c r="N84" s="57"/>
    </row>
    <row r="85" spans="1:14" ht="15" thickBot="1">
      <c r="B85" s="821" t="s">
        <v>1037</v>
      </c>
      <c r="C85" s="822"/>
      <c r="D85" s="822"/>
      <c r="E85" s="822"/>
      <c r="F85" s="822"/>
      <c r="G85" s="822"/>
      <c r="H85" s="822"/>
      <c r="I85" s="822"/>
      <c r="J85" s="822"/>
      <c r="K85" s="822"/>
      <c r="L85" s="822"/>
      <c r="M85" s="823"/>
      <c r="N85" s="58">
        <f>L82+L83+L84</f>
        <v>103151.54285900651</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446990.01905569481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160</v>
      </c>
      <c r="B36" s="834" t="str">
        <f>VLOOKUP(A36,EQUIPOS!A6:D154,3,FALSE)</f>
        <v>COMPACTADOR MANUAL VIBRATORIO (RANA) con motor de 6 HP</v>
      </c>
      <c r="C36" s="835"/>
      <c r="D36" s="835"/>
      <c r="E36" s="835"/>
      <c r="F36" s="835"/>
      <c r="G36" s="835"/>
      <c r="H36" s="836"/>
      <c r="I36" s="276"/>
      <c r="J36" s="277"/>
      <c r="K36" s="278">
        <f>VLOOKUP(A36,EQUIPOS!A6:D163,4,FALSE)</f>
        <v>10000</v>
      </c>
      <c r="L36" s="279"/>
      <c r="M36" s="345">
        <v>0.5</v>
      </c>
      <c r="N36" s="281">
        <f>K36/M36</f>
        <v>20000</v>
      </c>
    </row>
    <row r="37" spans="1:14">
      <c r="A37" s="119" t="s">
        <v>303</v>
      </c>
      <c r="B37" s="834" t="str">
        <f>VLOOKUP(A37,EQUIPOS!A7:D154,3,FALSE)</f>
        <v>Retrocargador, pala de 1,1 m3 de capacidad, profundidad de excavación de 4.400 mm y una altura de 5.680 mm</v>
      </c>
      <c r="C37" s="835"/>
      <c r="D37" s="835"/>
      <c r="E37" s="835"/>
      <c r="F37" s="835"/>
      <c r="G37" s="835"/>
      <c r="H37" s="836"/>
      <c r="I37" s="430"/>
      <c r="J37" s="431"/>
      <c r="K37" s="278">
        <f>VLOOKUP(A37,EQUIPOS!A7:D164,4,FALSE)</f>
        <v>136107.08786889599</v>
      </c>
      <c r="L37" s="344"/>
      <c r="M37" s="345">
        <v>1.5</v>
      </c>
      <c r="N37" s="281">
        <f>K37/M37</f>
        <v>90738.05857926399</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N75*M41</f>
        <v>2553.3602603050003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113291.41883956899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35378</v>
      </c>
      <c r="N48" s="281">
        <f>K48*M48</f>
        <v>20519.239999999998</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180120</v>
      </c>
      <c r="N49" s="281">
        <f>K49*M49</f>
        <v>180120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200639.24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25">
        <f>VLOOKUP(A58,TRANSPORTE!A1:D117,4,FALSE)</f>
        <v>1000</v>
      </c>
      <c r="M58" s="826"/>
      <c r="N58" s="296">
        <f>K58*L58</f>
        <v>1000</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25">
        <f>VLOOKUP(A59,TRANSPORTE!A1:D117,4,FALSE)</f>
        <v>1343</v>
      </c>
      <c r="M59" s="826"/>
      <c r="N59" s="296">
        <f>K59*L59</f>
        <v>778.93999999999994</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1778.94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25533.60260305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341243.20144261897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68248.640288523791</v>
      </c>
      <c r="M82" s="856"/>
      <c r="N82" s="57"/>
    </row>
    <row r="83" spans="1:14">
      <c r="B83" s="95" t="s">
        <v>1057</v>
      </c>
      <c r="C83" s="96"/>
      <c r="D83" s="96"/>
      <c r="E83" s="96"/>
      <c r="F83" s="96"/>
      <c r="G83" s="96"/>
      <c r="H83" s="96"/>
      <c r="I83" s="93"/>
      <c r="J83" s="94"/>
      <c r="K83" s="313">
        <v>0.05</v>
      </c>
      <c r="L83" s="855">
        <f>N77*K83</f>
        <v>17062.160072130948</v>
      </c>
      <c r="M83" s="856"/>
      <c r="N83" s="57"/>
    </row>
    <row r="84" spans="1:14" ht="15" thickBot="1">
      <c r="B84" s="97" t="s">
        <v>1058</v>
      </c>
      <c r="C84" s="98"/>
      <c r="D84" s="98"/>
      <c r="E84" s="98"/>
      <c r="F84" s="98"/>
      <c r="G84" s="98"/>
      <c r="H84" s="98"/>
      <c r="I84" s="99"/>
      <c r="J84" s="100"/>
      <c r="K84" s="314">
        <v>0.05</v>
      </c>
      <c r="L84" s="857">
        <f>N77*K84</f>
        <v>17062.160072130948</v>
      </c>
      <c r="M84" s="858"/>
      <c r="N84" s="57"/>
    </row>
    <row r="85" spans="1:14" ht="15" thickBot="1">
      <c r="B85" s="821" t="s">
        <v>1037</v>
      </c>
      <c r="C85" s="822"/>
      <c r="D85" s="822"/>
      <c r="E85" s="822"/>
      <c r="F85" s="822"/>
      <c r="G85" s="822"/>
      <c r="H85" s="822"/>
      <c r="I85" s="822"/>
      <c r="J85" s="822"/>
      <c r="K85" s="822"/>
      <c r="L85" s="822"/>
      <c r="M85" s="823"/>
      <c r="N85" s="58">
        <f>L82+L83+L84</f>
        <v>102372.96043278569</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443616.16187540465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127.66801301525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13274</v>
      </c>
      <c r="N48" s="281">
        <f>K48*M48</f>
        <v>13274</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13274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2553.3602603049999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15955.028273320251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3191.0056546640503</v>
      </c>
      <c r="M82" s="856"/>
      <c r="N82" s="57"/>
    </row>
    <row r="83" spans="1:14">
      <c r="B83" s="95" t="s">
        <v>1057</v>
      </c>
      <c r="C83" s="96"/>
      <c r="D83" s="96"/>
      <c r="E83" s="96"/>
      <c r="F83" s="96"/>
      <c r="G83" s="96"/>
      <c r="H83" s="96"/>
      <c r="I83" s="93"/>
      <c r="J83" s="94"/>
      <c r="K83" s="313">
        <v>0.05</v>
      </c>
      <c r="L83" s="855">
        <f>N77*K83</f>
        <v>797.75141366601258</v>
      </c>
      <c r="M83" s="856"/>
      <c r="N83" s="57"/>
    </row>
    <row r="84" spans="1:14" ht="15" thickBot="1">
      <c r="B84" s="97" t="s">
        <v>1058</v>
      </c>
      <c r="C84" s="98"/>
      <c r="D84" s="98"/>
      <c r="E84" s="98"/>
      <c r="F84" s="98"/>
      <c r="G84" s="98"/>
      <c r="H84" s="98"/>
      <c r="I84" s="99"/>
      <c r="J84" s="100"/>
      <c r="K84" s="314">
        <v>0.05</v>
      </c>
      <c r="L84" s="857">
        <f>N77*K84</f>
        <v>797.75141366601258</v>
      </c>
      <c r="M84" s="858"/>
      <c r="N84" s="57"/>
    </row>
    <row r="85" spans="1:14" ht="15" thickBot="1">
      <c r="B85" s="821" t="s">
        <v>1037</v>
      </c>
      <c r="C85" s="822"/>
      <c r="D85" s="822"/>
      <c r="E85" s="822"/>
      <c r="F85" s="822"/>
      <c r="G85" s="822"/>
      <c r="H85" s="822"/>
      <c r="I85" s="822"/>
      <c r="J85" s="822"/>
      <c r="K85" s="822"/>
      <c r="L85" s="822"/>
      <c r="M85" s="823"/>
      <c r="N85" s="58">
        <f>L82+L83+L84</f>
        <v>4786.5084819960757</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20741.536755316327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986" t="s">
        <v>1028</v>
      </c>
      <c r="D30" s="987"/>
      <c r="E30" s="987"/>
      <c r="F30" s="987"/>
      <c r="G30" s="987"/>
      <c r="H30" s="987"/>
      <c r="I30" s="987"/>
      <c r="J30" s="463"/>
      <c r="K30" s="316"/>
      <c r="L30" s="832" t="s">
        <v>1029</v>
      </c>
      <c r="M30" s="833"/>
      <c r="N30" s="77" t="s">
        <v>1030</v>
      </c>
    </row>
    <row r="31" spans="1:14" ht="30" customHeight="1" thickBot="1">
      <c r="A31" t="s">
        <v>1929</v>
      </c>
      <c r="B31" s="86" t="s">
        <v>1216</v>
      </c>
      <c r="C31" s="984" t="s">
        <v>2243</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1915.0201952287498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25450</v>
      </c>
      <c r="N48" s="281">
        <f>K48*M48</f>
        <v>27995.000000000004</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6500</v>
      </c>
      <c r="N49" s="281">
        <f>K49*M49</f>
        <v>7474.9999999999991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259380</v>
      </c>
      <c r="N50" s="281">
        <f>K50*M50</f>
        <v>31125.599999999999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6397</v>
      </c>
      <c r="N51" s="281">
        <f>K51*M51</f>
        <v>12794</v>
      </c>
    </row>
    <row r="52" spans="1:14" ht="1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106275</v>
      </c>
      <c r="N52" s="281">
        <f>K52*M52</f>
        <v>53137.5</v>
      </c>
    </row>
    <row r="53" spans="1:14" ht="15" thickBot="1">
      <c r="B53" s="821" t="s">
        <v>1037</v>
      </c>
      <c r="C53" s="822"/>
      <c r="D53" s="822"/>
      <c r="E53" s="822"/>
      <c r="F53" s="822"/>
      <c r="G53" s="822"/>
      <c r="H53" s="822"/>
      <c r="I53" s="822"/>
      <c r="J53" s="822"/>
      <c r="K53" s="822"/>
      <c r="L53" s="822"/>
      <c r="M53" s="823"/>
      <c r="N53" s="403">
        <f>SUM(N48:N52)</f>
        <v>132527.1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5">
        <f>VLOOKUP(A58,TRANSPORTE!A1:D117,4,FALSE)</f>
        <v>1343</v>
      </c>
      <c r="M58" s="826"/>
      <c r="N58" s="296">
        <f>K58*L58</f>
        <v>1477.3000000000002</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1477.3000000000002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38300.403904574996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174219.82409980375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34843.964819960755</v>
      </c>
      <c r="M82" s="856"/>
      <c r="N82" s="57"/>
    </row>
    <row r="83" spans="1:14">
      <c r="B83" s="95" t="s">
        <v>1057</v>
      </c>
      <c r="C83" s="96"/>
      <c r="D83" s="96"/>
      <c r="E83" s="96"/>
      <c r="F83" s="96"/>
      <c r="G83" s="96"/>
      <c r="H83" s="96"/>
      <c r="I83" s="93"/>
      <c r="J83" s="94"/>
      <c r="K83" s="313">
        <v>0.05</v>
      </c>
      <c r="L83" s="855">
        <f>N77*K83</f>
        <v>8710.9912049901886</v>
      </c>
      <c r="M83" s="856"/>
      <c r="N83" s="57"/>
    </row>
    <row r="84" spans="1:14" ht="15" thickBot="1">
      <c r="B84" s="97" t="s">
        <v>1058</v>
      </c>
      <c r="C84" s="98"/>
      <c r="D84" s="98"/>
      <c r="E84" s="98"/>
      <c r="F84" s="98"/>
      <c r="G84" s="98"/>
      <c r="H84" s="98"/>
      <c r="I84" s="99"/>
      <c r="J84" s="100"/>
      <c r="K84" s="314">
        <v>0.05</v>
      </c>
      <c r="L84" s="857">
        <f>N77*K84</f>
        <v>8710.9912049901886</v>
      </c>
      <c r="M84" s="858"/>
      <c r="N84" s="57"/>
    </row>
    <row r="85" spans="1:14" ht="15" thickBot="1">
      <c r="B85" s="821" t="s">
        <v>1037</v>
      </c>
      <c r="C85" s="822"/>
      <c r="D85" s="822"/>
      <c r="E85" s="822"/>
      <c r="F85" s="822"/>
      <c r="G85" s="822"/>
      <c r="H85" s="822"/>
      <c r="I85" s="822"/>
      <c r="J85" s="822"/>
      <c r="K85" s="822"/>
      <c r="L85" s="822"/>
      <c r="M85" s="823"/>
      <c r="N85" s="58">
        <f>L82+L83+L84</f>
        <v>52265.947229941135</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226485.77132974489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986" t="s">
        <v>1028</v>
      </c>
      <c r="D30" s="987"/>
      <c r="E30" s="987"/>
      <c r="F30" s="987"/>
      <c r="G30" s="987"/>
      <c r="H30" s="987"/>
      <c r="I30" s="987"/>
      <c r="J30" s="463"/>
      <c r="K30" s="316"/>
      <c r="L30" s="832" t="s">
        <v>1029</v>
      </c>
      <c r="M30" s="833"/>
      <c r="N30" s="77" t="s">
        <v>1030</v>
      </c>
    </row>
    <row r="31" spans="1:14" ht="27" customHeight="1" thickBot="1">
      <c r="A31" t="s">
        <v>1929</v>
      </c>
      <c r="B31" s="86" t="s">
        <v>1217</v>
      </c>
      <c r="C31" s="984" t="s">
        <v>2244</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1915.0201952287498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25450</v>
      </c>
      <c r="N48" s="281">
        <f>K48*M48</f>
        <v>27995.000000000004</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6500</v>
      </c>
      <c r="N49" s="281">
        <f>K49*M49</f>
        <v>7474.9999999999991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259380</v>
      </c>
      <c r="N50" s="281">
        <f>K50*M50</f>
        <v>31125.599999999999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6397</v>
      </c>
      <c r="N51" s="281">
        <f>K51*M51</f>
        <v>12794</v>
      </c>
    </row>
    <row r="52" spans="1:14" ht="1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62818</v>
      </c>
      <c r="N52" s="281">
        <f>K52*M52</f>
        <v>31409</v>
      </c>
    </row>
    <row r="53" spans="1:14" ht="15" thickBot="1">
      <c r="B53" s="821" t="s">
        <v>1037</v>
      </c>
      <c r="C53" s="822"/>
      <c r="D53" s="822"/>
      <c r="E53" s="822"/>
      <c r="F53" s="822"/>
      <c r="G53" s="822"/>
      <c r="H53" s="822"/>
      <c r="I53" s="822"/>
      <c r="J53" s="822"/>
      <c r="K53" s="822"/>
      <c r="L53" s="822"/>
      <c r="M53" s="823"/>
      <c r="N53" s="403">
        <f>SUM(N48:N52)</f>
        <v>110798.6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5">
        <f>VLOOKUP(A58,TRANSPORTE!A1:D117,4,FALSE)</f>
        <v>1343</v>
      </c>
      <c r="M58" s="826"/>
      <c r="N58" s="296">
        <f>K58*L58</f>
        <v>1477.3000000000002</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1477.3000000000002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38300.403904574996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152491.32409980375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30498.26481996075</v>
      </c>
      <c r="M82" s="856"/>
      <c r="N82" s="57"/>
    </row>
    <row r="83" spans="1:14">
      <c r="B83" s="95" t="s">
        <v>1057</v>
      </c>
      <c r="C83" s="96"/>
      <c r="D83" s="96"/>
      <c r="E83" s="96"/>
      <c r="F83" s="96"/>
      <c r="G83" s="96"/>
      <c r="H83" s="96"/>
      <c r="I83" s="93"/>
      <c r="J83" s="94"/>
      <c r="K83" s="313">
        <v>0.05</v>
      </c>
      <c r="L83" s="855">
        <f>N77*K83</f>
        <v>7624.5662049901875</v>
      </c>
      <c r="M83" s="856"/>
      <c r="N83" s="57"/>
    </row>
    <row r="84" spans="1:14" ht="15" thickBot="1">
      <c r="B84" s="97" t="s">
        <v>1058</v>
      </c>
      <c r="C84" s="98"/>
      <c r="D84" s="98"/>
      <c r="E84" s="98"/>
      <c r="F84" s="98"/>
      <c r="G84" s="98"/>
      <c r="H84" s="98"/>
      <c r="I84" s="99"/>
      <c r="J84" s="100"/>
      <c r="K84" s="314">
        <v>0.05</v>
      </c>
      <c r="L84" s="857">
        <f>N77*K84</f>
        <v>7624.5662049901875</v>
      </c>
      <c r="M84" s="858"/>
      <c r="N84" s="57"/>
    </row>
    <row r="85" spans="1:14" ht="15" thickBot="1">
      <c r="B85" s="821" t="s">
        <v>1037</v>
      </c>
      <c r="C85" s="822"/>
      <c r="D85" s="822"/>
      <c r="E85" s="822"/>
      <c r="F85" s="822"/>
      <c r="G85" s="822"/>
      <c r="H85" s="822"/>
      <c r="I85" s="822"/>
      <c r="J85" s="822"/>
      <c r="K85" s="822"/>
      <c r="L85" s="822"/>
      <c r="M85" s="823"/>
      <c r="N85" s="58">
        <f>L82+L83+L84</f>
        <v>45747.397229941125</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198238.72132974488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986" t="s">
        <v>1028</v>
      </c>
      <c r="D30" s="987"/>
      <c r="E30" s="987"/>
      <c r="F30" s="987"/>
      <c r="G30" s="987"/>
      <c r="H30" s="987"/>
      <c r="I30" s="987"/>
      <c r="J30" s="463"/>
      <c r="K30" s="316"/>
      <c r="L30" s="832" t="s">
        <v>1029</v>
      </c>
      <c r="M30" s="833"/>
      <c r="N30" s="77" t="s">
        <v>1030</v>
      </c>
    </row>
    <row r="31" spans="1:14" ht="27" customHeight="1" thickBot="1">
      <c r="A31" t="s">
        <v>1929</v>
      </c>
      <c r="B31" s="86" t="s">
        <v>1764</v>
      </c>
      <c r="C31" s="984" t="s">
        <v>2245</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1915.0201952287498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25450</v>
      </c>
      <c r="N48" s="281">
        <f>K48*M48</f>
        <v>27995.000000000004</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6500</v>
      </c>
      <c r="N49" s="281">
        <f>K49*M49</f>
        <v>7474.9999999999991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259380</v>
      </c>
      <c r="N50" s="281">
        <f>K50*M50</f>
        <v>31125.599999999999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6397</v>
      </c>
      <c r="N51" s="281">
        <f>K51*M51</f>
        <v>12794</v>
      </c>
    </row>
    <row r="52" spans="1:14" ht="1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115797</v>
      </c>
      <c r="N52" s="281">
        <f>K52*M52</f>
        <v>57898.5</v>
      </c>
    </row>
    <row r="53" spans="1:14" ht="15" thickBot="1">
      <c r="B53" s="821" t="s">
        <v>1037</v>
      </c>
      <c r="C53" s="822"/>
      <c r="D53" s="822"/>
      <c r="E53" s="822"/>
      <c r="F53" s="822"/>
      <c r="G53" s="822"/>
      <c r="H53" s="822"/>
      <c r="I53" s="822"/>
      <c r="J53" s="822"/>
      <c r="K53" s="822"/>
      <c r="L53" s="822"/>
      <c r="M53" s="823"/>
      <c r="N53" s="403">
        <f>SUM(N48:N52)</f>
        <v>137288.1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5">
        <f>VLOOKUP(A58,TRANSPORTE!A1:D117,4,FALSE)</f>
        <v>1343</v>
      </c>
      <c r="M58" s="826"/>
      <c r="N58" s="296">
        <f>K58*L58</f>
        <v>1477.3000000000002</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1477.3000000000002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973"/>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38300.403904574996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178980.82409980375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35796.164819960752</v>
      </c>
      <c r="M82" s="856"/>
      <c r="N82" s="57"/>
    </row>
    <row r="83" spans="1:14">
      <c r="B83" s="95" t="s">
        <v>1057</v>
      </c>
      <c r="C83" s="96"/>
      <c r="D83" s="96"/>
      <c r="E83" s="96"/>
      <c r="F83" s="96"/>
      <c r="G83" s="96"/>
      <c r="H83" s="96"/>
      <c r="I83" s="93"/>
      <c r="J83" s="94"/>
      <c r="K83" s="313">
        <v>0.05</v>
      </c>
      <c r="L83" s="855">
        <f>N77*K83</f>
        <v>8949.0412049901879</v>
      </c>
      <c r="M83" s="856"/>
      <c r="N83" s="57"/>
    </row>
    <row r="84" spans="1:14" ht="15" thickBot="1">
      <c r="B84" s="97" t="s">
        <v>1058</v>
      </c>
      <c r="C84" s="98"/>
      <c r="D84" s="98"/>
      <c r="E84" s="98"/>
      <c r="F84" s="98"/>
      <c r="G84" s="98"/>
      <c r="H84" s="98"/>
      <c r="I84" s="99"/>
      <c r="J84" s="100"/>
      <c r="K84" s="314">
        <v>0.05</v>
      </c>
      <c r="L84" s="857">
        <f>N77*K84</f>
        <v>8949.0412049901879</v>
      </c>
      <c r="M84" s="858"/>
      <c r="N84" s="57"/>
    </row>
    <row r="85" spans="1:14" ht="15" thickBot="1">
      <c r="B85" s="821" t="s">
        <v>1037</v>
      </c>
      <c r="C85" s="822"/>
      <c r="D85" s="822"/>
      <c r="E85" s="822"/>
      <c r="F85" s="822"/>
      <c r="G85" s="822"/>
      <c r="H85" s="822"/>
      <c r="I85" s="822"/>
      <c r="J85" s="822"/>
      <c r="K85" s="822"/>
      <c r="L85" s="822"/>
      <c r="M85" s="823"/>
      <c r="N85" s="58">
        <f>L82+L83+L84</f>
        <v>53694.247229941124</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232675.07132974488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986" t="s">
        <v>1028</v>
      </c>
      <c r="D30" s="987"/>
      <c r="E30" s="987"/>
      <c r="F30" s="987"/>
      <c r="G30" s="987"/>
      <c r="H30" s="987"/>
      <c r="I30" s="987"/>
      <c r="J30" s="463"/>
      <c r="K30" s="316"/>
      <c r="L30" s="832" t="s">
        <v>1029</v>
      </c>
      <c r="M30" s="833"/>
      <c r="N30" s="77" t="s">
        <v>1030</v>
      </c>
    </row>
    <row r="31" spans="1:14" ht="28.5" customHeight="1" thickBot="1">
      <c r="A31" t="s">
        <v>1929</v>
      </c>
      <c r="B31" s="86" t="s">
        <v>1765</v>
      </c>
      <c r="C31" s="984" t="s">
        <v>2246</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1915.0201952287498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25450</v>
      </c>
      <c r="N48" s="281">
        <f>K48*M48</f>
        <v>27995.000000000004</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6500</v>
      </c>
      <c r="N49" s="281">
        <f>K49*M49</f>
        <v>7474.9999999999991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259380</v>
      </c>
      <c r="N50" s="281">
        <f>K50*M50</f>
        <v>31125.599999999999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6397</v>
      </c>
      <c r="N51" s="281">
        <f>K51*M51</f>
        <v>12794</v>
      </c>
    </row>
    <row r="52" spans="1:14" ht="1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119781</v>
      </c>
      <c r="N52" s="281">
        <f>K52*M52</f>
        <v>59890.5</v>
      </c>
    </row>
    <row r="53" spans="1:14" ht="15" thickBot="1">
      <c r="B53" s="821" t="s">
        <v>1037</v>
      </c>
      <c r="C53" s="822"/>
      <c r="D53" s="822"/>
      <c r="E53" s="822"/>
      <c r="F53" s="822"/>
      <c r="G53" s="822"/>
      <c r="H53" s="822"/>
      <c r="I53" s="822"/>
      <c r="J53" s="822"/>
      <c r="K53" s="822"/>
      <c r="L53" s="822"/>
      <c r="M53" s="823"/>
      <c r="N53" s="403">
        <f>SUM(N48:N52)</f>
        <v>139280.1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5">
        <f>VLOOKUP(A58,TRANSPORTE!A1:D117,4,FALSE)</f>
        <v>1343</v>
      </c>
      <c r="M58" s="826"/>
      <c r="N58" s="296">
        <f>K58*L58</f>
        <v>1477.3000000000002</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1477.3000000000002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973"/>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38300.403904574996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180972.82409980375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36194.564819960753</v>
      </c>
      <c r="M82" s="856"/>
      <c r="N82" s="57"/>
    </row>
    <row r="83" spans="1:14">
      <c r="B83" s="95" t="s">
        <v>1057</v>
      </c>
      <c r="C83" s="96"/>
      <c r="D83" s="96"/>
      <c r="E83" s="96"/>
      <c r="F83" s="96"/>
      <c r="G83" s="96"/>
      <c r="H83" s="96"/>
      <c r="I83" s="93"/>
      <c r="J83" s="94"/>
      <c r="K83" s="313">
        <v>0.05</v>
      </c>
      <c r="L83" s="855">
        <f>N77*K83</f>
        <v>9048.6412049901883</v>
      </c>
      <c r="M83" s="856"/>
      <c r="N83" s="57"/>
    </row>
    <row r="84" spans="1:14" ht="15" thickBot="1">
      <c r="B84" s="97" t="s">
        <v>1058</v>
      </c>
      <c r="C84" s="98"/>
      <c r="D84" s="98"/>
      <c r="E84" s="98"/>
      <c r="F84" s="98"/>
      <c r="G84" s="98"/>
      <c r="H84" s="98"/>
      <c r="I84" s="99"/>
      <c r="J84" s="100"/>
      <c r="K84" s="314">
        <v>0.05</v>
      </c>
      <c r="L84" s="857">
        <f>N77*K84</f>
        <v>9048.6412049901883</v>
      </c>
      <c r="M84" s="858"/>
      <c r="N84" s="57"/>
    </row>
    <row r="85" spans="1:14" ht="15" thickBot="1">
      <c r="B85" s="821" t="s">
        <v>1037</v>
      </c>
      <c r="C85" s="822"/>
      <c r="D85" s="822"/>
      <c r="E85" s="822"/>
      <c r="F85" s="822"/>
      <c r="G85" s="822"/>
      <c r="H85" s="822"/>
      <c r="I85" s="822"/>
      <c r="J85" s="822"/>
      <c r="K85" s="822"/>
      <c r="L85" s="822"/>
      <c r="M85" s="823"/>
      <c r="N85" s="58">
        <f>L82+L83+L84</f>
        <v>54291.847229941122</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235264.67132974486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257</v>
      </c>
      <c r="B36" s="834" t="str">
        <f>VLOOKUP(A36,EQUIPOS!A6:D154,3,FALSE)</f>
        <v>Mezcladora de concreto 1 bulto</v>
      </c>
      <c r="C36" s="835"/>
      <c r="D36" s="835"/>
      <c r="E36" s="835"/>
      <c r="F36" s="835"/>
      <c r="G36" s="835"/>
      <c r="H36" s="836"/>
      <c r="I36" s="276"/>
      <c r="J36" s="277"/>
      <c r="K36" s="278">
        <f>VLOOKUP(A36,EQUIPOS!A6:D163,4,FALSE)</f>
        <v>6875</v>
      </c>
      <c r="L36" s="279"/>
      <c r="M36" s="345">
        <v>1</v>
      </c>
      <c r="N36" s="281">
        <f>K36*M36</f>
        <v>6875</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3191.7003253812504</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10066.700325381251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58310</v>
      </c>
      <c r="N48" s="281">
        <f t="shared" ref="N48:N53" si="0">K48*M48</f>
        <v>29388.240000000002</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6397</v>
      </c>
      <c r="N49" s="281">
        <f t="shared" si="0"/>
        <v>12794</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58</v>
      </c>
      <c r="N50" s="281">
        <f t="shared" si="0"/>
        <v>6438</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14000</v>
      </c>
      <c r="N51" s="281">
        <f t="shared" si="0"/>
        <v>5600</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0</v>
      </c>
      <c r="N52" s="282">
        <f t="shared" si="0"/>
        <v>0</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446</v>
      </c>
      <c r="N53" s="282">
        <f t="shared" si="0"/>
        <v>69576</v>
      </c>
    </row>
    <row r="54" spans="1:14">
      <c r="B54" s="329"/>
      <c r="C54" s="326"/>
      <c r="D54" s="326"/>
      <c r="E54" s="326"/>
      <c r="F54" s="326"/>
      <c r="G54" s="326"/>
      <c r="H54" s="326"/>
      <c r="I54" s="326"/>
      <c r="J54" s="320"/>
      <c r="K54" s="50"/>
      <c r="L54" s="327"/>
      <c r="M54" s="435"/>
      <c r="N54" s="282"/>
    </row>
    <row r="55" spans="1:14" ht="15" thickBot="1">
      <c r="B55" s="827" t="s">
        <v>1037</v>
      </c>
      <c r="C55" s="828"/>
      <c r="D55" s="828"/>
      <c r="E55" s="828"/>
      <c r="F55" s="828"/>
      <c r="G55" s="828"/>
      <c r="H55" s="828"/>
      <c r="I55" s="828"/>
      <c r="J55" s="828"/>
      <c r="K55" s="828"/>
      <c r="L55" s="828"/>
      <c r="M55" s="829"/>
      <c r="N55" s="110">
        <f>SUM(N48:N54)</f>
        <v>123796.24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825">
        <f>VLOOKUP(A60,TRANSPORTE!A1:D117,4,FALSE)</f>
        <v>1343</v>
      </c>
      <c r="M60" s="826"/>
      <c r="N60" s="296">
        <f>K60*L60</f>
        <v>537.20000000000005</v>
      </c>
    </row>
    <row r="61" spans="1:14">
      <c r="A61" t="s">
        <v>1313</v>
      </c>
      <c r="B61" s="52" t="str">
        <f>VLOOKUP(A61,TRANSPORTE!A1:D117,3,FALSE)</f>
        <v>Transporte de arena</v>
      </c>
      <c r="C61" s="53"/>
      <c r="D61" s="53"/>
      <c r="E61" s="53"/>
      <c r="F61" s="53"/>
      <c r="G61" s="53"/>
      <c r="H61" s="320" t="s">
        <v>339</v>
      </c>
      <c r="I61" s="288">
        <v>0.378</v>
      </c>
      <c r="J61" s="295">
        <v>1</v>
      </c>
      <c r="K61" s="288">
        <f>I61*J61</f>
        <v>0.378</v>
      </c>
      <c r="L61" s="825">
        <f>VLOOKUP(A61,TRANSPORTE!A1:D117,4,FALSE)</f>
        <v>1343</v>
      </c>
      <c r="M61" s="826"/>
      <c r="N61" s="296">
        <f t="shared" ref="N61:N62" si="1">K61*L61</f>
        <v>507.654</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825">
        <f>VLOOKUP(A62,TRANSPORTE!A1:D117,4,FALSE)</f>
        <v>1343</v>
      </c>
      <c r="M62" s="826"/>
      <c r="N62" s="296">
        <f t="shared" si="1"/>
        <v>676.87199999999996</v>
      </c>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1721.7260000000001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63834.006507625003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199418.67283300625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39883.734566601255</v>
      </c>
      <c r="M84" s="856"/>
      <c r="N84" s="57"/>
    </row>
    <row r="85" spans="1:14">
      <c r="B85" s="95" t="s">
        <v>1057</v>
      </c>
      <c r="C85" s="96"/>
      <c r="D85" s="96"/>
      <c r="E85" s="96"/>
      <c r="F85" s="96"/>
      <c r="G85" s="96"/>
      <c r="H85" s="96"/>
      <c r="I85" s="93"/>
      <c r="J85" s="94"/>
      <c r="K85" s="313">
        <v>0.05</v>
      </c>
      <c r="L85" s="855">
        <f>N79*K85</f>
        <v>9970.9336416503138</v>
      </c>
      <c r="M85" s="856"/>
      <c r="N85" s="57"/>
    </row>
    <row r="86" spans="1:14" ht="15" thickBot="1">
      <c r="B86" s="97" t="s">
        <v>1058</v>
      </c>
      <c r="C86" s="98"/>
      <c r="D86" s="98"/>
      <c r="E86" s="98"/>
      <c r="F86" s="98"/>
      <c r="G86" s="98"/>
      <c r="H86" s="98"/>
      <c r="I86" s="99"/>
      <c r="J86" s="100"/>
      <c r="K86" s="314">
        <v>0.05</v>
      </c>
      <c r="L86" s="857">
        <f>N79*K86</f>
        <v>9970.9336416503138</v>
      </c>
      <c r="M86" s="858"/>
      <c r="N86" s="57"/>
    </row>
    <row r="87" spans="1:14" ht="15" thickBot="1">
      <c r="B87" s="821" t="s">
        <v>1037</v>
      </c>
      <c r="C87" s="822"/>
      <c r="D87" s="822"/>
      <c r="E87" s="822"/>
      <c r="F87" s="822"/>
      <c r="G87" s="822"/>
      <c r="H87" s="822"/>
      <c r="I87" s="822"/>
      <c r="J87" s="822"/>
      <c r="K87" s="822"/>
      <c r="L87" s="822"/>
      <c r="M87" s="823"/>
      <c r="N87" s="58">
        <f>L84+L85+L86</f>
        <v>59825.601849901883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259244.27468290814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1276.6801301525002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1869</v>
      </c>
      <c r="N48" s="281">
        <f>K48*M48</f>
        <v>934.5</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388122</v>
      </c>
      <c r="N49" s="281">
        <f>K49*M49</f>
        <v>392003.22000000003</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6397</v>
      </c>
      <c r="N50" s="281">
        <f>K50*M50</f>
        <v>1919.1</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 thickBot="1">
      <c r="B55" s="827" t="s">
        <v>1037</v>
      </c>
      <c r="C55" s="828"/>
      <c r="D55" s="828"/>
      <c r="E55" s="828"/>
      <c r="F55" s="828"/>
      <c r="G55" s="828"/>
      <c r="H55" s="828"/>
      <c r="I55" s="828"/>
      <c r="J55" s="828"/>
      <c r="K55" s="828"/>
      <c r="L55" s="828"/>
      <c r="M55" s="829"/>
      <c r="N55" s="110">
        <f>SUM(N48:N54)</f>
        <v>394856.82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825">
        <f>VLOOKUP(A60,TRANSPORTE!A1:D117,4,FALSE)</f>
        <v>1343</v>
      </c>
      <c r="M60" s="826"/>
      <c r="N60" s="296">
        <f>K60*L60</f>
        <v>1356.43</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1356.43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423023.5327332025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84604.706546640504</v>
      </c>
      <c r="M84" s="856"/>
      <c r="N84" s="57"/>
    </row>
    <row r="85" spans="1:14">
      <c r="B85" s="95" t="s">
        <v>1057</v>
      </c>
      <c r="C85" s="96"/>
      <c r="D85" s="96"/>
      <c r="E85" s="96"/>
      <c r="F85" s="96"/>
      <c r="G85" s="96"/>
      <c r="H85" s="96"/>
      <c r="I85" s="93"/>
      <c r="J85" s="94"/>
      <c r="K85" s="313">
        <v>0.05</v>
      </c>
      <c r="L85" s="855">
        <f>N79*K85</f>
        <v>21151.176636660126</v>
      </c>
      <c r="M85" s="856"/>
      <c r="N85" s="57"/>
    </row>
    <row r="86" spans="1:14" ht="15" thickBot="1">
      <c r="B86" s="97" t="s">
        <v>1058</v>
      </c>
      <c r="C86" s="98"/>
      <c r="D86" s="98"/>
      <c r="E86" s="98"/>
      <c r="F86" s="98"/>
      <c r="G86" s="98"/>
      <c r="H86" s="98"/>
      <c r="I86" s="99"/>
      <c r="J86" s="100"/>
      <c r="K86" s="314">
        <v>0.05</v>
      </c>
      <c r="L86" s="857">
        <f>N79*K86</f>
        <v>21151.176636660126</v>
      </c>
      <c r="M86" s="858"/>
      <c r="N86" s="57"/>
    </row>
    <row r="87" spans="1:14" ht="15" thickBot="1">
      <c r="B87" s="821" t="s">
        <v>1037</v>
      </c>
      <c r="C87" s="822"/>
      <c r="D87" s="822"/>
      <c r="E87" s="822"/>
      <c r="F87" s="822"/>
      <c r="G87" s="822"/>
      <c r="H87" s="822"/>
      <c r="I87" s="822"/>
      <c r="J87" s="822"/>
      <c r="K87" s="822"/>
      <c r="L87" s="822"/>
      <c r="M87" s="823"/>
      <c r="N87" s="58">
        <f>L84+L85+L86</f>
        <v>126907.05981996075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549930.5925531633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29.25" customHeight="1" thickBot="1">
      <c r="A31" t="s">
        <v>1929</v>
      </c>
      <c r="B31" s="86" t="s">
        <v>1219</v>
      </c>
      <c r="C31" s="961" t="s">
        <v>2249</v>
      </c>
      <c r="D31" s="962"/>
      <c r="E31" s="962"/>
      <c r="F31" s="962"/>
      <c r="G31" s="962"/>
      <c r="H31" s="962"/>
      <c r="I31" s="962"/>
      <c r="J31" s="9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68.08960694146667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1869</v>
      </c>
      <c r="N48" s="281">
        <f>K48*M48</f>
        <v>93.45</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23000</v>
      </c>
      <c r="N49" s="281">
        <f>K49*M49</f>
        <v>23000</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23093.45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1361.7921388293332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24523.3317457708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4904.6663491541603</v>
      </c>
      <c r="M84" s="856"/>
      <c r="N84" s="57"/>
    </row>
    <row r="85" spans="1:14">
      <c r="B85" s="95" t="s">
        <v>1057</v>
      </c>
      <c r="C85" s="96"/>
      <c r="D85" s="96"/>
      <c r="E85" s="96"/>
      <c r="F85" s="96"/>
      <c r="G85" s="96"/>
      <c r="H85" s="96"/>
      <c r="I85" s="93"/>
      <c r="J85" s="94"/>
      <c r="K85" s="313">
        <v>0.05</v>
      </c>
      <c r="L85" s="855">
        <f>N79*K85</f>
        <v>1226.1665872885401</v>
      </c>
      <c r="M85" s="856"/>
      <c r="N85" s="57"/>
    </row>
    <row r="86" spans="1:14" ht="15" thickBot="1">
      <c r="B86" s="97" t="s">
        <v>1058</v>
      </c>
      <c r="C86" s="98"/>
      <c r="D86" s="98"/>
      <c r="E86" s="98"/>
      <c r="F86" s="98"/>
      <c r="G86" s="98"/>
      <c r="H86" s="98"/>
      <c r="I86" s="99"/>
      <c r="J86" s="100"/>
      <c r="K86" s="314">
        <v>0.05</v>
      </c>
      <c r="L86" s="857">
        <f>N79*K86</f>
        <v>1226.1665872885401</v>
      </c>
      <c r="M86" s="858"/>
      <c r="N86" s="57"/>
    </row>
    <row r="87" spans="1:14" ht="15" thickBot="1">
      <c r="B87" s="821" t="s">
        <v>1037</v>
      </c>
      <c r="C87" s="822"/>
      <c r="D87" s="822"/>
      <c r="E87" s="822"/>
      <c r="F87" s="822"/>
      <c r="G87" s="822"/>
      <c r="H87" s="822"/>
      <c r="I87" s="822"/>
      <c r="J87" s="822"/>
      <c r="K87" s="822"/>
      <c r="L87" s="822"/>
      <c r="M87" s="823"/>
      <c r="N87" s="58">
        <f>L84+L85+L86</f>
        <v>7356.9995237312414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31880.331269502043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1767</v>
      </c>
      <c r="C31" s="961" t="s">
        <v>2250</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160</v>
      </c>
      <c r="B36" s="834" t="str">
        <f>VLOOKUP(A36,EQUIPOS!A6:D154,3,FALSE)</f>
        <v>COMPACTADOR MANUAL VIBRATORIO (RANA) con motor de 6 HP</v>
      </c>
      <c r="C36" s="835"/>
      <c r="D36" s="835"/>
      <c r="E36" s="835"/>
      <c r="F36" s="835"/>
      <c r="G36" s="835"/>
      <c r="H36" s="836"/>
      <c r="I36" s="276"/>
      <c r="J36" s="277"/>
      <c r="K36" s="278">
        <f>VLOOKUP(A36,EQUIPOS!A6:D163,4,FALSE)</f>
        <v>10000</v>
      </c>
      <c r="L36" s="279"/>
      <c r="M36" s="345">
        <v>1.25</v>
      </c>
      <c r="N36" s="281">
        <f>K36/M36</f>
        <v>8000</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1787.3521822135001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9787.3521822135008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25661</v>
      </c>
      <c r="N48" s="281">
        <f>K48*M48</f>
        <v>12830.5</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1869</v>
      </c>
      <c r="N49" s="281">
        <f>K49*M49</f>
        <v>934.5</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388122</v>
      </c>
      <c r="N50" s="281">
        <f>K50*M50</f>
        <v>392003.22000000003</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6397</v>
      </c>
      <c r="N51" s="281">
        <f>K51*M51</f>
        <v>1919.1</v>
      </c>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407687.32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825">
        <f>VLOOKUP(A58,TRANSPORTE!A1:D117,4,FALSE)</f>
        <v>1343</v>
      </c>
      <c r="M58" s="826"/>
      <c r="N58" s="296">
        <f>K58*L58</f>
        <v>1356.43</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825">
        <f>VLOOKUP(A59,TRANSPORTE!A1:D117,4,FALSE)</f>
        <v>1343</v>
      </c>
      <c r="M59" s="826"/>
      <c r="N59" s="296">
        <f>K59*L59</f>
        <v>671.5</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2027.93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35747.043644270001</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455249.64582648349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91049.929165296708</v>
      </c>
      <c r="M82" s="856"/>
      <c r="N82" s="57"/>
    </row>
    <row r="83" spans="1:14">
      <c r="B83" s="95" t="s">
        <v>1057</v>
      </c>
      <c r="C83" s="96"/>
      <c r="D83" s="96"/>
      <c r="E83" s="96"/>
      <c r="F83" s="96"/>
      <c r="G83" s="96"/>
      <c r="H83" s="96"/>
      <c r="I83" s="93"/>
      <c r="J83" s="94"/>
      <c r="K83" s="313">
        <v>0.05</v>
      </c>
      <c r="L83" s="855">
        <f>N77*K83</f>
        <v>22762.482291324177</v>
      </c>
      <c r="M83" s="856"/>
      <c r="N83" s="57"/>
    </row>
    <row r="84" spans="1:14" ht="15" thickBot="1">
      <c r="B84" s="97" t="s">
        <v>1058</v>
      </c>
      <c r="C84" s="98"/>
      <c r="D84" s="98"/>
      <c r="E84" s="98"/>
      <c r="F84" s="98"/>
      <c r="G84" s="98"/>
      <c r="H84" s="98"/>
      <c r="I84" s="99"/>
      <c r="J84" s="100"/>
      <c r="K84" s="314">
        <v>0.05</v>
      </c>
      <c r="L84" s="857">
        <f>N77*K84</f>
        <v>22762.482291324177</v>
      </c>
      <c r="M84" s="858"/>
      <c r="N84" s="57"/>
    </row>
    <row r="85" spans="1:14" ht="15" thickBot="1">
      <c r="B85" s="821" t="s">
        <v>1037</v>
      </c>
      <c r="C85" s="822"/>
      <c r="D85" s="822"/>
      <c r="E85" s="822"/>
      <c r="F85" s="822"/>
      <c r="G85" s="822"/>
      <c r="H85" s="822"/>
      <c r="I85" s="822"/>
      <c r="J85" s="822"/>
      <c r="K85" s="822"/>
      <c r="L85" s="822"/>
      <c r="M85" s="823"/>
      <c r="N85" s="58">
        <f>L82+L83+L84</f>
        <v>136574.89374794505</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591824.53957442858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1.5" customHeight="1" thickBot="1">
      <c r="A31" t="s">
        <v>1929</v>
      </c>
      <c r="B31" s="86" t="s">
        <v>1768</v>
      </c>
      <c r="C31" s="961" t="s">
        <v>2251</v>
      </c>
      <c r="D31" s="962"/>
      <c r="E31" s="962"/>
      <c r="F31" s="962"/>
      <c r="G31" s="962"/>
      <c r="H31" s="962"/>
      <c r="I31" s="962"/>
      <c r="J31" s="9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160</v>
      </c>
      <c r="B36" s="834" t="str">
        <f>VLOOKUP(A36,EQUIPOS!A6:D154,3,FALSE)</f>
        <v>COMPACTADOR MANUAL VIBRATORIO (RANA) con motor de 6 HP</v>
      </c>
      <c r="C36" s="835"/>
      <c r="D36" s="835"/>
      <c r="E36" s="835"/>
      <c r="F36" s="835"/>
      <c r="G36" s="835"/>
      <c r="H36" s="836"/>
      <c r="I36" s="276"/>
      <c r="J36" s="277"/>
      <c r="K36" s="278">
        <f>VLOOKUP(A36,EQUIPOS!A6:D163,4,FALSE)</f>
        <v>10000</v>
      </c>
      <c r="L36" s="279"/>
      <c r="M36" s="345">
        <v>18.75</v>
      </c>
      <c r="N36" s="281">
        <f>K36/M36</f>
        <v>533.33333333333337</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102.1344104122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635.46774374553343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25661</v>
      </c>
      <c r="N48" s="281">
        <f>K48*M48</f>
        <v>1283.0500000000002</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1869</v>
      </c>
      <c r="N49" s="281">
        <f>K49*M49</f>
        <v>93.45</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23000</v>
      </c>
      <c r="N50" s="281">
        <f>K50*M50</f>
        <v>23000</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24376.5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825">
        <f>VLOOKUP(A58,TRANSPORTE!A1:D117,4,FALSE)</f>
        <v>1343</v>
      </c>
      <c r="M58" s="826"/>
      <c r="N58" s="296">
        <f>K58*L58</f>
        <v>67.150000000000006</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67.150000000000006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2042.6882082439997</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27121.805951989532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5424.3611903979072</v>
      </c>
      <c r="M82" s="856"/>
      <c r="N82" s="57"/>
    </row>
    <row r="83" spans="1:14">
      <c r="B83" s="95" t="s">
        <v>1057</v>
      </c>
      <c r="C83" s="96"/>
      <c r="D83" s="96"/>
      <c r="E83" s="96"/>
      <c r="F83" s="96"/>
      <c r="G83" s="96"/>
      <c r="H83" s="96"/>
      <c r="I83" s="93"/>
      <c r="J83" s="94"/>
      <c r="K83" s="313">
        <v>0.05</v>
      </c>
      <c r="L83" s="855">
        <f>N77*K83</f>
        <v>1356.0902975994768</v>
      </c>
      <c r="M83" s="856"/>
      <c r="N83" s="57"/>
    </row>
    <row r="84" spans="1:14" ht="15" thickBot="1">
      <c r="B84" s="97" t="s">
        <v>1058</v>
      </c>
      <c r="C84" s="98"/>
      <c r="D84" s="98"/>
      <c r="E84" s="98"/>
      <c r="F84" s="98"/>
      <c r="G84" s="98"/>
      <c r="H84" s="98"/>
      <c r="I84" s="99"/>
      <c r="J84" s="100"/>
      <c r="K84" s="314">
        <v>0.05</v>
      </c>
      <c r="L84" s="857">
        <f>N77*K84</f>
        <v>1356.0902975994768</v>
      </c>
      <c r="M84" s="858"/>
      <c r="N84" s="57"/>
    </row>
    <row r="85" spans="1:14" ht="15" thickBot="1">
      <c r="B85" s="821" t="s">
        <v>1037</v>
      </c>
      <c r="C85" s="822"/>
      <c r="D85" s="822"/>
      <c r="E85" s="822"/>
      <c r="F85" s="822"/>
      <c r="G85" s="822"/>
      <c r="H85" s="822"/>
      <c r="I85" s="822"/>
      <c r="J85" s="822"/>
      <c r="K85" s="822"/>
      <c r="L85" s="822"/>
      <c r="M85" s="823"/>
      <c r="N85" s="58">
        <f>L82+L83+L84</f>
        <v>8136.5417855968608</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35258.347737586395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127.66801301525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388122</v>
      </c>
      <c r="N48" s="281">
        <f>K48*M48</f>
        <v>27168.54</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6397</v>
      </c>
      <c r="N49" s="281">
        <f>K49*M49</f>
        <v>1919.1</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29087.64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825">
        <f>VLOOKUP(A58,TRANSPORTE!A1:D117,4,FALSE)</f>
        <v>1343</v>
      </c>
      <c r="M58" s="826"/>
      <c r="N58" s="296">
        <f>K58*L58</f>
        <v>94.01</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94.01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973"/>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2553.3602603049999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31862.678273320245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6372.5356546640496</v>
      </c>
      <c r="M82" s="856"/>
      <c r="N82" s="57"/>
    </row>
    <row r="83" spans="1:14">
      <c r="B83" s="95" t="s">
        <v>1057</v>
      </c>
      <c r="C83" s="96"/>
      <c r="D83" s="96"/>
      <c r="E83" s="96"/>
      <c r="F83" s="96"/>
      <c r="G83" s="96"/>
      <c r="H83" s="96"/>
      <c r="I83" s="93"/>
      <c r="J83" s="94"/>
      <c r="K83" s="313">
        <v>0.05</v>
      </c>
      <c r="L83" s="855">
        <f>N77*K83</f>
        <v>1593.1339136660124</v>
      </c>
      <c r="M83" s="856"/>
      <c r="N83" s="57"/>
    </row>
    <row r="84" spans="1:14" ht="15" thickBot="1">
      <c r="B84" s="97" t="s">
        <v>1058</v>
      </c>
      <c r="C84" s="98"/>
      <c r="D84" s="98"/>
      <c r="E84" s="98"/>
      <c r="F84" s="98"/>
      <c r="G84" s="98"/>
      <c r="H84" s="98"/>
      <c r="I84" s="99"/>
      <c r="J84" s="100"/>
      <c r="K84" s="314">
        <v>0.05</v>
      </c>
      <c r="L84" s="857">
        <f>N77*K84</f>
        <v>1593.1339136660124</v>
      </c>
      <c r="M84" s="858"/>
      <c r="N84" s="57"/>
    </row>
    <row r="85" spans="1:14" ht="15" thickBot="1">
      <c r="B85" s="821" t="s">
        <v>1037</v>
      </c>
      <c r="C85" s="822"/>
      <c r="D85" s="822"/>
      <c r="E85" s="822"/>
      <c r="F85" s="822"/>
      <c r="G85" s="822"/>
      <c r="H85" s="822"/>
      <c r="I85" s="822"/>
      <c r="J85" s="822"/>
      <c r="K85" s="822"/>
      <c r="L85" s="822"/>
      <c r="M85" s="823"/>
      <c r="N85" s="58">
        <f>L82+L83+L84</f>
        <v>9558.803481996074</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41421.481755316316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68.08960694146667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1900</v>
      </c>
      <c r="N48" s="281">
        <f>K48*M48</f>
        <v>2375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2375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973"/>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1361.7921388293332</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3804.8817457708001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760.97634915416006</v>
      </c>
      <c r="M82" s="856"/>
      <c r="N82" s="57"/>
    </row>
    <row r="83" spans="1:14">
      <c r="B83" s="95" t="s">
        <v>1057</v>
      </c>
      <c r="C83" s="96"/>
      <c r="D83" s="96"/>
      <c r="E83" s="96"/>
      <c r="F83" s="96"/>
      <c r="G83" s="96"/>
      <c r="H83" s="96"/>
      <c r="I83" s="93"/>
      <c r="J83" s="94"/>
      <c r="K83" s="313">
        <v>0.05</v>
      </c>
      <c r="L83" s="855">
        <f>N77*K83</f>
        <v>190.24408728854002</v>
      </c>
      <c r="M83" s="856"/>
      <c r="N83" s="57"/>
    </row>
    <row r="84" spans="1:14" ht="15" thickBot="1">
      <c r="B84" s="97" t="s">
        <v>1058</v>
      </c>
      <c r="C84" s="98"/>
      <c r="D84" s="98"/>
      <c r="E84" s="98"/>
      <c r="F84" s="98"/>
      <c r="G84" s="98"/>
      <c r="H84" s="98"/>
      <c r="I84" s="99"/>
      <c r="J84" s="100"/>
      <c r="K84" s="314">
        <v>0.05</v>
      </c>
      <c r="L84" s="857">
        <f>N77*K84</f>
        <v>190.24408728854002</v>
      </c>
      <c r="M84" s="858"/>
      <c r="N84" s="57"/>
    </row>
    <row r="85" spans="1:14" ht="15" thickBot="1">
      <c r="B85" s="821" t="s">
        <v>1037</v>
      </c>
      <c r="C85" s="822"/>
      <c r="D85" s="822"/>
      <c r="E85" s="822"/>
      <c r="F85" s="822"/>
      <c r="G85" s="822"/>
      <c r="H85" s="822"/>
      <c r="I85" s="822"/>
      <c r="J85" s="822"/>
      <c r="K85" s="822"/>
      <c r="L85" s="822"/>
      <c r="M85" s="823"/>
      <c r="N85" s="58">
        <f>L82+L83+L84</f>
        <v>1141.46452373124</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4946.3462695020398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153.2016156183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260713</v>
      </c>
      <c r="N48" s="281">
        <f>K48*M48</f>
        <v>521.42600000000004</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388122</v>
      </c>
      <c r="N49" s="281">
        <f>K49*M49</f>
        <v>27168.54</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6397</v>
      </c>
      <c r="N50" s="281">
        <f>K50*M50</f>
        <v>1919.1</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29609.065999999999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825">
        <f>VLOOKUP(A58,TRANSPORTE!A1:D117,4,FALSE)</f>
        <v>1343</v>
      </c>
      <c r="M58" s="826"/>
      <c r="N58" s="296">
        <f>K58*L58</f>
        <v>96.696000000000012</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96.696000000000012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3064.032312366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32922.995927984302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6584.5991855968605</v>
      </c>
      <c r="M82" s="856"/>
      <c r="N82" s="57"/>
    </row>
    <row r="83" spans="1:14">
      <c r="B83" s="95" t="s">
        <v>1057</v>
      </c>
      <c r="C83" s="96"/>
      <c r="D83" s="96"/>
      <c r="E83" s="96"/>
      <c r="F83" s="96"/>
      <c r="G83" s="96"/>
      <c r="H83" s="96"/>
      <c r="I83" s="93"/>
      <c r="J83" s="94"/>
      <c r="K83" s="313">
        <v>0.05</v>
      </c>
      <c r="L83" s="855">
        <f>N77*K83</f>
        <v>1646.1497963992151</v>
      </c>
      <c r="M83" s="856"/>
      <c r="N83" s="57"/>
    </row>
    <row r="84" spans="1:14" ht="15" thickBot="1">
      <c r="B84" s="97" t="s">
        <v>1058</v>
      </c>
      <c r="C84" s="98"/>
      <c r="D84" s="98"/>
      <c r="E84" s="98"/>
      <c r="F84" s="98"/>
      <c r="G84" s="98"/>
      <c r="H84" s="98"/>
      <c r="I84" s="99"/>
      <c r="J84" s="100"/>
      <c r="K84" s="314">
        <v>0.05</v>
      </c>
      <c r="L84" s="857">
        <f>N77*K84</f>
        <v>1646.1497963992151</v>
      </c>
      <c r="M84" s="858"/>
      <c r="N84" s="57"/>
    </row>
    <row r="85" spans="1:14" ht="15" thickBot="1">
      <c r="B85" s="821" t="s">
        <v>1037</v>
      </c>
      <c r="C85" s="822"/>
      <c r="D85" s="822"/>
      <c r="E85" s="822"/>
      <c r="F85" s="822"/>
      <c r="G85" s="822"/>
      <c r="H85" s="822"/>
      <c r="I85" s="822"/>
      <c r="J85" s="822"/>
      <c r="K85" s="822"/>
      <c r="L85" s="822"/>
      <c r="M85" s="823"/>
      <c r="N85" s="58">
        <f>L82+L83+L84</f>
        <v>9876.8987783952907</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42799.894706379593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85.112008676833341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260713</v>
      </c>
      <c r="N48" s="281">
        <f>K48*M48</f>
        <v>521.42600000000004</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1900</v>
      </c>
      <c r="N49" s="281">
        <f>K49*M49</f>
        <v>2375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2896.4259999999999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825">
        <f>VLOOKUP(A58,TRANSPORTE!A1:D117,4,FALSE)</f>
        <v>1343</v>
      </c>
      <c r="M58" s="826"/>
      <c r="N58" s="296">
        <f>K58*L58</f>
        <v>2.6859999999999999</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2.6859999999999999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1702.2401735366666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4686.4641822135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937.29283644270004</v>
      </c>
      <c r="M82" s="856"/>
      <c r="N82" s="57"/>
    </row>
    <row r="83" spans="1:14">
      <c r="B83" s="95" t="s">
        <v>1057</v>
      </c>
      <c r="C83" s="96"/>
      <c r="D83" s="96"/>
      <c r="E83" s="96"/>
      <c r="F83" s="96"/>
      <c r="G83" s="96"/>
      <c r="H83" s="96"/>
      <c r="I83" s="93"/>
      <c r="J83" s="94"/>
      <c r="K83" s="313">
        <v>0.05</v>
      </c>
      <c r="L83" s="855">
        <f>N77*K83</f>
        <v>234.32320911067501</v>
      </c>
      <c r="M83" s="856"/>
      <c r="N83" s="57"/>
    </row>
    <row r="84" spans="1:14" ht="15" thickBot="1">
      <c r="B84" s="97" t="s">
        <v>1058</v>
      </c>
      <c r="C84" s="98"/>
      <c r="D84" s="98"/>
      <c r="E84" s="98"/>
      <c r="F84" s="98"/>
      <c r="G84" s="98"/>
      <c r="H84" s="98"/>
      <c r="I84" s="99"/>
      <c r="J84" s="100"/>
      <c r="K84" s="314">
        <v>0.05</v>
      </c>
      <c r="L84" s="857">
        <f>N77*K84</f>
        <v>234.32320911067501</v>
      </c>
      <c r="M84" s="858"/>
      <c r="N84" s="57"/>
    </row>
    <row r="85" spans="1:14" ht="15" thickBot="1">
      <c r="B85" s="821" t="s">
        <v>1037</v>
      </c>
      <c r="C85" s="822"/>
      <c r="D85" s="822"/>
      <c r="E85" s="822"/>
      <c r="F85" s="822"/>
      <c r="G85" s="822"/>
      <c r="H85" s="822"/>
      <c r="I85" s="822"/>
      <c r="J85" s="822"/>
      <c r="K85" s="822"/>
      <c r="L85" s="822"/>
      <c r="M85" s="823"/>
      <c r="N85" s="58">
        <f>L82+L83+L84</f>
        <v>1405.9392546640499</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6092.4034368775501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21.278002169208335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4768</v>
      </c>
      <c r="N48" s="281">
        <f>K48*M48</f>
        <v>5244.8</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5244.8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973"/>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425.56004338416665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5691.6380455533754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1138.3276091106752</v>
      </c>
      <c r="M82" s="856"/>
      <c r="N82" s="57"/>
    </row>
    <row r="83" spans="1:14">
      <c r="B83" s="95" t="s">
        <v>1057</v>
      </c>
      <c r="C83" s="96"/>
      <c r="D83" s="96"/>
      <c r="E83" s="96"/>
      <c r="F83" s="96"/>
      <c r="G83" s="96"/>
      <c r="H83" s="96"/>
      <c r="I83" s="93"/>
      <c r="J83" s="94"/>
      <c r="K83" s="313">
        <v>0.05</v>
      </c>
      <c r="L83" s="855">
        <f>N77*K83</f>
        <v>284.5819022776688</v>
      </c>
      <c r="M83" s="856"/>
      <c r="N83" s="57"/>
    </row>
    <row r="84" spans="1:14" ht="15" thickBot="1">
      <c r="B84" s="97" t="s">
        <v>1058</v>
      </c>
      <c r="C84" s="98"/>
      <c r="D84" s="98"/>
      <c r="E84" s="98"/>
      <c r="F84" s="98"/>
      <c r="G84" s="98"/>
      <c r="H84" s="98"/>
      <c r="I84" s="99"/>
      <c r="J84" s="100"/>
      <c r="K84" s="314">
        <v>0.05</v>
      </c>
      <c r="L84" s="857">
        <f>N77*K84</f>
        <v>284.5819022776688</v>
      </c>
      <c r="M84" s="858"/>
      <c r="N84" s="57"/>
    </row>
    <row r="85" spans="1:14" ht="15" thickBot="1">
      <c r="B85" s="821" t="s">
        <v>1037</v>
      </c>
      <c r="C85" s="822"/>
      <c r="D85" s="822"/>
      <c r="E85" s="822"/>
      <c r="F85" s="822"/>
      <c r="G85" s="822"/>
      <c r="H85" s="822"/>
      <c r="I85" s="822"/>
      <c r="J85" s="822"/>
      <c r="K85" s="822"/>
      <c r="L85" s="822"/>
      <c r="M85" s="823"/>
      <c r="N85" s="58">
        <f>L82+L83+L84</f>
        <v>1707.4914136660129</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7399.1294592193881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21.278002169208335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4768</v>
      </c>
      <c r="N48" s="281">
        <f>K48*M48</f>
        <v>5244.8</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5244.8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973"/>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425.56004338416665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5691.6380455533754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1138.3276091106752</v>
      </c>
      <c r="M82" s="856"/>
      <c r="N82" s="57"/>
    </row>
    <row r="83" spans="1:14">
      <c r="B83" s="95" t="s">
        <v>1057</v>
      </c>
      <c r="C83" s="96"/>
      <c r="D83" s="96"/>
      <c r="E83" s="96"/>
      <c r="F83" s="96"/>
      <c r="G83" s="96"/>
      <c r="H83" s="96"/>
      <c r="I83" s="93"/>
      <c r="J83" s="94"/>
      <c r="K83" s="313">
        <v>0.05</v>
      </c>
      <c r="L83" s="855">
        <f>N77*K83</f>
        <v>284.5819022776688</v>
      </c>
      <c r="M83" s="856"/>
      <c r="N83" s="57"/>
    </row>
    <row r="84" spans="1:14" ht="15" thickBot="1">
      <c r="B84" s="97" t="s">
        <v>1058</v>
      </c>
      <c r="C84" s="98"/>
      <c r="D84" s="98"/>
      <c r="E84" s="98"/>
      <c r="F84" s="98"/>
      <c r="G84" s="98"/>
      <c r="H84" s="98"/>
      <c r="I84" s="99"/>
      <c r="J84" s="100"/>
      <c r="K84" s="314">
        <v>0.05</v>
      </c>
      <c r="L84" s="857">
        <f>N77*K84</f>
        <v>284.5819022776688</v>
      </c>
      <c r="M84" s="858"/>
      <c r="N84" s="57"/>
    </row>
    <row r="85" spans="1:14" ht="15" thickBot="1">
      <c r="B85" s="821" t="s">
        <v>1037</v>
      </c>
      <c r="C85" s="822"/>
      <c r="D85" s="822"/>
      <c r="E85" s="822"/>
      <c r="F85" s="822"/>
      <c r="G85" s="822"/>
      <c r="H85" s="822"/>
      <c r="I85" s="822"/>
      <c r="J85" s="822"/>
      <c r="K85" s="822"/>
      <c r="L85" s="822"/>
      <c r="M85" s="823"/>
      <c r="N85" s="58">
        <f>L82+L83+L84</f>
        <v>1707.4914136660129</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7399.1294592193881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306.40323123659999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43186</v>
      </c>
      <c r="N48" s="281">
        <f>K48*M48</f>
        <v>47504.600000000006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47504.600000000006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825">
        <f>VLOOKUP(A58,TRANSPORTE!A1:D117,4,FALSE)</f>
        <v>1343</v>
      </c>
      <c r="M58" s="826"/>
      <c r="N58" s="296">
        <f>K58*L58</f>
        <v>1477.3000000000002</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1477.3000000000002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973"/>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6128.0646247319992</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55416.367855968609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11083.273571193722</v>
      </c>
      <c r="M82" s="856"/>
      <c r="N82" s="57"/>
    </row>
    <row r="83" spans="1:14">
      <c r="B83" s="95" t="s">
        <v>1057</v>
      </c>
      <c r="C83" s="96"/>
      <c r="D83" s="96"/>
      <c r="E83" s="96"/>
      <c r="F83" s="96"/>
      <c r="G83" s="96"/>
      <c r="H83" s="96"/>
      <c r="I83" s="93"/>
      <c r="J83" s="94"/>
      <c r="K83" s="313">
        <v>0.05</v>
      </c>
      <c r="L83" s="855">
        <f>N77*K83</f>
        <v>2770.8183927984305</v>
      </c>
      <c r="M83" s="856"/>
      <c r="N83" s="57"/>
    </row>
    <row r="84" spans="1:14" ht="15" thickBot="1">
      <c r="B84" s="97" t="s">
        <v>1058</v>
      </c>
      <c r="C84" s="98"/>
      <c r="D84" s="98"/>
      <c r="E84" s="98"/>
      <c r="F84" s="98"/>
      <c r="G84" s="98"/>
      <c r="H84" s="98"/>
      <c r="I84" s="99"/>
      <c r="J84" s="100"/>
      <c r="K84" s="314">
        <v>0.05</v>
      </c>
      <c r="L84" s="857">
        <f>N77*K84</f>
        <v>2770.8183927984305</v>
      </c>
      <c r="M84" s="858"/>
      <c r="N84" s="57"/>
    </row>
    <row r="85" spans="1:14" ht="15" thickBot="1">
      <c r="B85" s="821" t="s">
        <v>1037</v>
      </c>
      <c r="C85" s="822"/>
      <c r="D85" s="822"/>
      <c r="E85" s="822"/>
      <c r="F85" s="822"/>
      <c r="G85" s="822"/>
      <c r="H85" s="822"/>
      <c r="I85" s="822"/>
      <c r="J85" s="822"/>
      <c r="K85" s="822"/>
      <c r="L85" s="822"/>
      <c r="M85" s="823"/>
      <c r="N85" s="58">
        <f>L82+L83+L84</f>
        <v>16624.910356790584</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72041.278212759193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160</v>
      </c>
      <c r="B36" s="834" t="str">
        <f>VLOOKUP(A36,EQUIPOS!A6:D154,3,FALSE)</f>
        <v>COMPACTADOR MANUAL VIBRATORIO (RANA) con motor de 6 HP</v>
      </c>
      <c r="C36" s="835"/>
      <c r="D36" s="835"/>
      <c r="E36" s="835"/>
      <c r="F36" s="835"/>
      <c r="G36" s="835"/>
      <c r="H36" s="836"/>
      <c r="I36" s="276"/>
      <c r="J36" s="277"/>
      <c r="K36" s="278">
        <f>VLOOKUP(A36,EQUIPOS!A6:D163,4,FALSE)</f>
        <v>10000</v>
      </c>
      <c r="L36" s="279"/>
      <c r="M36" s="345">
        <v>3</v>
      </c>
      <c r="N36" s="281">
        <f>K36/M36</f>
        <v>3333.3333333333335</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425.5600433841667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3758.8933767175004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24990</v>
      </c>
      <c r="N48" s="281">
        <f>K48*M48</f>
        <v>31237.5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31237.5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825">
        <f>VLOOKUP(A60,TRANSPORTE!A1:D117,4,FALSE)</f>
        <v>1343</v>
      </c>
      <c r="M60" s="826"/>
      <c r="N60" s="296">
        <f>K60*L60</f>
        <v>1678.75</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318"/>
      <c r="C65" s="319"/>
      <c r="D65" s="319"/>
      <c r="E65" s="319"/>
      <c r="F65" s="319"/>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1678.75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4255.6004338416669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40930.743810559172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8186.1487621118349</v>
      </c>
      <c r="M84" s="856"/>
      <c r="N84" s="57"/>
    </row>
    <row r="85" spans="1:14">
      <c r="B85" s="95" t="s">
        <v>1057</v>
      </c>
      <c r="C85" s="96"/>
      <c r="D85" s="96"/>
      <c r="E85" s="96"/>
      <c r="F85" s="96"/>
      <c r="G85" s="96"/>
      <c r="H85" s="96"/>
      <c r="I85" s="93"/>
      <c r="J85" s="94"/>
      <c r="K85" s="313">
        <v>0.05</v>
      </c>
      <c r="L85" s="855">
        <f>N79*K85</f>
        <v>2046.5371905279587</v>
      </c>
      <c r="M85" s="856"/>
      <c r="N85" s="57"/>
    </row>
    <row r="86" spans="1:14" ht="15" thickBot="1">
      <c r="B86" s="97" t="s">
        <v>1058</v>
      </c>
      <c r="C86" s="98"/>
      <c r="D86" s="98"/>
      <c r="E86" s="98"/>
      <c r="F86" s="98"/>
      <c r="G86" s="98"/>
      <c r="H86" s="98"/>
      <c r="I86" s="99"/>
      <c r="J86" s="100"/>
      <c r="K86" s="314">
        <v>0.05</v>
      </c>
      <c r="L86" s="857">
        <f>N79*K86</f>
        <v>2046.5371905279587</v>
      </c>
      <c r="M86" s="858"/>
      <c r="N86" s="57"/>
    </row>
    <row r="87" spans="1:14" ht="15" thickBot="1">
      <c r="B87" s="821" t="s">
        <v>1037</v>
      </c>
      <c r="C87" s="822"/>
      <c r="D87" s="822"/>
      <c r="E87" s="822"/>
      <c r="F87" s="822"/>
      <c r="G87" s="822"/>
      <c r="H87" s="822"/>
      <c r="I87" s="822"/>
      <c r="J87" s="822"/>
      <c r="K87" s="822"/>
      <c r="L87" s="822"/>
      <c r="M87" s="823"/>
      <c r="N87" s="58">
        <f>L84+L85+L86</f>
        <v>12279.223143167752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53209.966953726922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197</v>
      </c>
      <c r="B36" s="834" t="str">
        <f>VLOOKUP(A36,EQUIPOS!A6:D154,3,FALSE)</f>
        <v>Equipo de perforación (TRACKDRILL), potencia 40 HP, 2100 golpes / minuto</v>
      </c>
      <c r="C36" s="835"/>
      <c r="D36" s="835"/>
      <c r="E36" s="835"/>
      <c r="F36" s="835"/>
      <c r="G36" s="835"/>
      <c r="H36" s="836"/>
      <c r="I36" s="276"/>
      <c r="J36" s="277"/>
      <c r="K36" s="278">
        <f>VLOOKUP(A36,EQUIPOS!A6:D163,4,FALSE)</f>
        <v>245370</v>
      </c>
      <c r="L36" s="279"/>
      <c r="M36" s="345">
        <v>2.5</v>
      </c>
      <c r="N36" s="281">
        <f>K36/M36</f>
        <v>98148</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383.00403904575001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98531.004039045743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24344</v>
      </c>
      <c r="N48" s="281">
        <f>K48*M48</f>
        <v>24587.439999999999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24587.439999999999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130778.52481996074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26155.70496399215</v>
      </c>
      <c r="M84" s="856"/>
      <c r="N84" s="57"/>
    </row>
    <row r="85" spans="1:14">
      <c r="B85" s="95" t="s">
        <v>1057</v>
      </c>
      <c r="C85" s="96"/>
      <c r="D85" s="96"/>
      <c r="E85" s="96"/>
      <c r="F85" s="96"/>
      <c r="G85" s="96"/>
      <c r="H85" s="96"/>
      <c r="I85" s="93"/>
      <c r="J85" s="94"/>
      <c r="K85" s="313">
        <v>0.05</v>
      </c>
      <c r="L85" s="855">
        <f>N79*K85</f>
        <v>6538.9262409980374</v>
      </c>
      <c r="M85" s="856"/>
      <c r="N85" s="57"/>
    </row>
    <row r="86" spans="1:14" ht="15" thickBot="1">
      <c r="B86" s="97" t="s">
        <v>1058</v>
      </c>
      <c r="C86" s="98"/>
      <c r="D86" s="98"/>
      <c r="E86" s="98"/>
      <c r="F86" s="98"/>
      <c r="G86" s="98"/>
      <c r="H86" s="98"/>
      <c r="I86" s="99"/>
      <c r="J86" s="100"/>
      <c r="K86" s="314">
        <v>0.05</v>
      </c>
      <c r="L86" s="857">
        <f>N79*K86</f>
        <v>6538.9262409980374</v>
      </c>
      <c r="M86" s="858"/>
      <c r="N86" s="57"/>
    </row>
    <row r="87" spans="1:14" ht="15" thickBot="1">
      <c r="B87" s="821" t="s">
        <v>1037</v>
      </c>
      <c r="C87" s="822"/>
      <c r="D87" s="822"/>
      <c r="E87" s="822"/>
      <c r="F87" s="822"/>
      <c r="G87" s="822"/>
      <c r="H87" s="822"/>
      <c r="I87" s="822"/>
      <c r="J87" s="822"/>
      <c r="K87" s="822"/>
      <c r="L87" s="822"/>
      <c r="M87" s="823"/>
      <c r="N87" s="58">
        <f>L84+L85+L86</f>
        <v>39233.557445988226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170012.08226594896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197</v>
      </c>
      <c r="B36" s="834" t="str">
        <f>VLOOKUP(A36,EQUIPOS!A6:D154,3,FALSE)</f>
        <v>Equipo de perforación (TRACKDRILL), potencia 40 HP, 2100 golpes / minuto</v>
      </c>
      <c r="C36" s="835"/>
      <c r="D36" s="835"/>
      <c r="E36" s="835"/>
      <c r="F36" s="835"/>
      <c r="G36" s="835"/>
      <c r="H36" s="836"/>
      <c r="I36" s="276"/>
      <c r="J36" s="277"/>
      <c r="K36" s="278">
        <f>VLOOKUP(A36,EQUIPOS!A6:D163,4,FALSE)</f>
        <v>245370</v>
      </c>
      <c r="L36" s="279"/>
      <c r="M36" s="345">
        <v>1.25</v>
      </c>
      <c r="N36" s="281">
        <f>K36/M36</f>
        <v>196296</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1021.344104122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197317.34410412199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24344</v>
      </c>
      <c r="N48" s="281">
        <f>K48*M48</f>
        <v>24587.439999999999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24587.439999999999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20426.882082439999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242331.66618656198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48466.333237312399</v>
      </c>
      <c r="M84" s="856"/>
      <c r="N84" s="57"/>
    </row>
    <row r="85" spans="1:14">
      <c r="B85" s="95" t="s">
        <v>1057</v>
      </c>
      <c r="C85" s="96"/>
      <c r="D85" s="96"/>
      <c r="E85" s="96"/>
      <c r="F85" s="96"/>
      <c r="G85" s="96"/>
      <c r="H85" s="96"/>
      <c r="I85" s="93"/>
      <c r="J85" s="94"/>
      <c r="K85" s="313">
        <v>0.05</v>
      </c>
      <c r="L85" s="855">
        <f>N79*K85</f>
        <v>12116.5833093281</v>
      </c>
      <c r="M85" s="856"/>
      <c r="N85" s="57"/>
    </row>
    <row r="86" spans="1:14" ht="15" thickBot="1">
      <c r="B86" s="97" t="s">
        <v>1058</v>
      </c>
      <c r="C86" s="98"/>
      <c r="D86" s="98"/>
      <c r="E86" s="98"/>
      <c r="F86" s="98"/>
      <c r="G86" s="98"/>
      <c r="H86" s="98"/>
      <c r="I86" s="99"/>
      <c r="J86" s="100"/>
      <c r="K86" s="314">
        <v>0.05</v>
      </c>
      <c r="L86" s="857">
        <f>N79*K86</f>
        <v>12116.5833093281</v>
      </c>
      <c r="M86" s="858"/>
      <c r="N86" s="57"/>
    </row>
    <row r="87" spans="1:14" ht="15" thickBot="1">
      <c r="B87" s="821" t="s">
        <v>1037</v>
      </c>
      <c r="C87" s="822"/>
      <c r="D87" s="822"/>
      <c r="E87" s="822"/>
      <c r="F87" s="822"/>
      <c r="G87" s="822"/>
      <c r="H87" s="822"/>
      <c r="I87" s="822"/>
      <c r="J87" s="822"/>
      <c r="K87" s="822"/>
      <c r="L87" s="822"/>
      <c r="M87" s="823"/>
      <c r="N87" s="58">
        <f>L84+L85+L86</f>
        <v>72699.499855968592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315031.16604253056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314</v>
      </c>
      <c r="B36" s="834" t="str">
        <f>VLOOKUP(A36,EQUIPOS!A6:D154,3,FALSE)</f>
        <v xml:space="preserve">Retroexcavadora E-200 sobre orugas
</v>
      </c>
      <c r="C36" s="835"/>
      <c r="D36" s="835"/>
      <c r="E36" s="835"/>
      <c r="F36" s="835"/>
      <c r="G36" s="835"/>
      <c r="H36" s="836"/>
      <c r="I36" s="276"/>
      <c r="J36" s="277"/>
      <c r="K36" s="278">
        <f>VLOOKUP(A36,EQUIPOS!A6:D163,4,FALSE)</f>
        <v>195312</v>
      </c>
      <c r="L36" s="279"/>
      <c r="M36" s="345">
        <v>23</v>
      </c>
      <c r="N36" s="281">
        <f>K36/M36</f>
        <v>8491.826086956522</v>
      </c>
    </row>
    <row r="37" spans="1:14">
      <c r="A37" s="119" t="s">
        <v>328</v>
      </c>
      <c r="B37" s="834" t="str">
        <f>VLOOKUP(A37,EQUIPOS!A7:D154,3,FALSE)</f>
        <v xml:space="preserve">Taco metálico o puntal (escamas en concreto)
</v>
      </c>
      <c r="C37" s="835"/>
      <c r="D37" s="835"/>
      <c r="E37" s="835"/>
      <c r="F37" s="835"/>
      <c r="G37" s="835"/>
      <c r="H37" s="836"/>
      <c r="I37" s="430"/>
      <c r="J37" s="431"/>
      <c r="K37" s="278">
        <f>VLOOKUP(A37,EQUIPOS!A7:D164,4,FALSE)</f>
        <v>155.54</v>
      </c>
      <c r="L37" s="344"/>
      <c r="M37" s="345">
        <v>1</v>
      </c>
      <c r="N37" s="281">
        <f>K37/M37</f>
        <v>155.54</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1021.344104122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9668.7101910785223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4085</v>
      </c>
      <c r="N48" s="281">
        <f>K48*M48</f>
        <v>1429.75</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2083</v>
      </c>
      <c r="N49" s="281">
        <f>K49*M49</f>
        <v>2083</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2567</v>
      </c>
      <c r="N50" s="281">
        <f>K50*M50</f>
        <v>9754.6</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436047</v>
      </c>
      <c r="N51" s="281">
        <f>K51*M51</f>
        <v>78488.459999999992</v>
      </c>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91755.81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825">
        <f>VLOOKUP(A58,TRANSPORTE!A1:D117,4,FALSE)</f>
        <v>1343</v>
      </c>
      <c r="M58" s="826"/>
      <c r="N58" s="296">
        <f>K58*L58</f>
        <v>241.73999999999998</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241.73999999999998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973"/>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20426.882082439999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122093.14227351853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24418.628454703707</v>
      </c>
      <c r="M82" s="856"/>
      <c r="N82" s="57"/>
    </row>
    <row r="83" spans="1:14">
      <c r="B83" s="95" t="s">
        <v>1057</v>
      </c>
      <c r="C83" s="96"/>
      <c r="D83" s="96"/>
      <c r="E83" s="96"/>
      <c r="F83" s="96"/>
      <c r="G83" s="96"/>
      <c r="H83" s="96"/>
      <c r="I83" s="93"/>
      <c r="J83" s="94"/>
      <c r="K83" s="313">
        <v>0.05</v>
      </c>
      <c r="L83" s="855">
        <f>N77*K83</f>
        <v>6104.6571136759267</v>
      </c>
      <c r="M83" s="856"/>
      <c r="N83" s="57"/>
    </row>
    <row r="84" spans="1:14" ht="15" thickBot="1">
      <c r="B84" s="97" t="s">
        <v>1058</v>
      </c>
      <c r="C84" s="98"/>
      <c r="D84" s="98"/>
      <c r="E84" s="98"/>
      <c r="F84" s="98"/>
      <c r="G84" s="98"/>
      <c r="H84" s="98"/>
      <c r="I84" s="99"/>
      <c r="J84" s="100"/>
      <c r="K84" s="314">
        <v>0.05</v>
      </c>
      <c r="L84" s="857">
        <f>N77*K84</f>
        <v>6104.6571136759267</v>
      </c>
      <c r="M84" s="858"/>
      <c r="N84" s="57"/>
    </row>
    <row r="85" spans="1:14" ht="15" thickBot="1">
      <c r="B85" s="821" t="s">
        <v>1037</v>
      </c>
      <c r="C85" s="822"/>
      <c r="D85" s="822"/>
      <c r="E85" s="822"/>
      <c r="F85" s="822"/>
      <c r="G85" s="822"/>
      <c r="H85" s="822"/>
      <c r="I85" s="822"/>
      <c r="J85" s="822"/>
      <c r="K85" s="822"/>
      <c r="L85" s="822"/>
      <c r="M85" s="823"/>
      <c r="N85" s="58">
        <f>L82+L83+L84</f>
        <v>36627.94268205556</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158721.0849555741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N75*M41</f>
        <v>51.067205206099999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3816</v>
      </c>
      <c r="N48" s="281">
        <f>K48*M48</f>
        <v>3816</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706</v>
      </c>
      <c r="N49" s="281">
        <f>K49*M49</f>
        <v>2824</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6640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973"/>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510.67205206099999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7201.7392572670997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1440.3478514534199</v>
      </c>
      <c r="M82" s="856"/>
      <c r="N82" s="57"/>
    </row>
    <row r="83" spans="1:14">
      <c r="B83" s="95" t="s">
        <v>1057</v>
      </c>
      <c r="C83" s="96"/>
      <c r="D83" s="96"/>
      <c r="E83" s="96"/>
      <c r="F83" s="96"/>
      <c r="G83" s="96"/>
      <c r="H83" s="96"/>
      <c r="I83" s="93"/>
      <c r="J83" s="94"/>
      <c r="K83" s="313">
        <v>0.05</v>
      </c>
      <c r="L83" s="855">
        <f>N77*K83</f>
        <v>360.08696286335498</v>
      </c>
      <c r="M83" s="856"/>
      <c r="N83" s="57"/>
    </row>
    <row r="84" spans="1:14" ht="15" thickBot="1">
      <c r="B84" s="97" t="s">
        <v>1058</v>
      </c>
      <c r="C84" s="98"/>
      <c r="D84" s="98"/>
      <c r="E84" s="98"/>
      <c r="F84" s="98"/>
      <c r="G84" s="98"/>
      <c r="H84" s="98"/>
      <c r="I84" s="99"/>
      <c r="J84" s="100"/>
      <c r="K84" s="314">
        <v>0.05</v>
      </c>
      <c r="L84" s="857">
        <f>N77*K84</f>
        <v>360.08696286335498</v>
      </c>
      <c r="M84" s="858"/>
      <c r="N84" s="57"/>
    </row>
    <row r="85" spans="1:14" ht="15" thickBot="1">
      <c r="B85" s="821" t="s">
        <v>1037</v>
      </c>
      <c r="C85" s="822"/>
      <c r="D85" s="822"/>
      <c r="E85" s="822"/>
      <c r="F85" s="822"/>
      <c r="G85" s="822"/>
      <c r="H85" s="822"/>
      <c r="I85" s="822"/>
      <c r="J85" s="822"/>
      <c r="K85" s="822"/>
      <c r="L85" s="822"/>
      <c r="M85" s="823"/>
      <c r="N85" s="58">
        <f>L82+L83+L84</f>
        <v>2160.5217771801299</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9362.2610344472305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269</v>
      </c>
      <c r="B36" s="834" t="str">
        <f>VLOOKUP(A36,EQUIPOS!A6:D154,3,FALSE)</f>
        <v>Motoniveladora  potencia 215 HP, ancho de cuchilla 4,27 m, peso 18 ton.</v>
      </c>
      <c r="C36" s="835"/>
      <c r="D36" s="835"/>
      <c r="E36" s="835"/>
      <c r="F36" s="835"/>
      <c r="G36" s="835"/>
      <c r="H36" s="836"/>
      <c r="I36" s="276"/>
      <c r="J36" s="277"/>
      <c r="K36" s="278">
        <f>VLOOKUP(A36,EQUIPOS!A6:D163,4,FALSE)</f>
        <v>160201</v>
      </c>
      <c r="L36" s="279"/>
      <c r="M36" s="345">
        <v>15</v>
      </c>
      <c r="N36" s="281">
        <f>K36/M36</f>
        <v>10680.066666666668</v>
      </c>
    </row>
    <row r="37" spans="1:14">
      <c r="A37" s="119" t="s">
        <v>365</v>
      </c>
      <c r="B37" s="834" t="str">
        <f>VLOOKUP(A37,EQUIPOS!A7:D154,3,FALSE)</f>
        <v xml:space="preserve">Vibrocompatador, potencia 153 HP, peso 10 Ton. </v>
      </c>
      <c r="C37" s="835"/>
      <c r="D37" s="835"/>
      <c r="E37" s="835"/>
      <c r="F37" s="835"/>
      <c r="G37" s="835"/>
      <c r="H37" s="836"/>
      <c r="I37" s="430"/>
      <c r="J37" s="431"/>
      <c r="K37" s="278">
        <f>VLOOKUP(A37,EQUIPOS!A7:D164,4,FALSE)</f>
        <v>90000</v>
      </c>
      <c r="L37" s="344"/>
      <c r="M37" s="345">
        <v>15</v>
      </c>
      <c r="N37" s="281">
        <f>K37/M37</f>
        <v>6000</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106.39001084604166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16786.456677512706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25661</v>
      </c>
      <c r="N48" s="281">
        <f>K48*M48</f>
        <v>26944.050000000003</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58</v>
      </c>
      <c r="N49" s="281">
        <f>K49*M49</f>
        <v>1740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28684.050000000003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825">
        <f>VLOOKUP(A60,TRANSPORTE!A1:D117,4,FALSE)</f>
        <v>1343</v>
      </c>
      <c r="M60" s="826"/>
      <c r="N60" s="296">
        <f>K60*L60</f>
        <v>1410.15</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1410.15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2127.800216920833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49008.456894433541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9801.6913788867078</v>
      </c>
      <c r="M84" s="856"/>
      <c r="N84" s="57"/>
    </row>
    <row r="85" spans="1:14">
      <c r="B85" s="95" t="s">
        <v>1057</v>
      </c>
      <c r="C85" s="96"/>
      <c r="D85" s="96"/>
      <c r="E85" s="96"/>
      <c r="F85" s="96"/>
      <c r="G85" s="96"/>
      <c r="H85" s="96"/>
      <c r="I85" s="93"/>
      <c r="J85" s="94"/>
      <c r="K85" s="313">
        <v>0.05</v>
      </c>
      <c r="L85" s="855">
        <f>N79*K85</f>
        <v>2450.4228447216769</v>
      </c>
      <c r="M85" s="856"/>
      <c r="N85" s="57"/>
    </row>
    <row r="86" spans="1:14" ht="15" thickBot="1">
      <c r="B86" s="97" t="s">
        <v>1058</v>
      </c>
      <c r="C86" s="98"/>
      <c r="D86" s="98"/>
      <c r="E86" s="98"/>
      <c r="F86" s="98"/>
      <c r="G86" s="98"/>
      <c r="H86" s="98"/>
      <c r="I86" s="99"/>
      <c r="J86" s="100"/>
      <c r="K86" s="314">
        <v>0.05</v>
      </c>
      <c r="L86" s="857">
        <f>N79*K86</f>
        <v>2450.4228447216769</v>
      </c>
      <c r="M86" s="858"/>
      <c r="N86" s="57"/>
    </row>
    <row r="87" spans="1:14" ht="15" thickBot="1">
      <c r="B87" s="821" t="s">
        <v>1037</v>
      </c>
      <c r="C87" s="822"/>
      <c r="D87" s="822"/>
      <c r="E87" s="822"/>
      <c r="F87" s="822"/>
      <c r="G87" s="822"/>
      <c r="H87" s="822"/>
      <c r="I87" s="822"/>
      <c r="J87" s="822"/>
      <c r="K87" s="822"/>
      <c r="L87" s="822"/>
      <c r="M87" s="823"/>
      <c r="N87" s="58">
        <f>L84+L85+L86</f>
        <v>14702.537068330063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63710.993962763605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2.25" customHeight="1" thickBot="1">
      <c r="A31" t="s">
        <v>1929</v>
      </c>
      <c r="B31" s="86" t="s">
        <v>1228</v>
      </c>
      <c r="C31" s="961" t="s">
        <v>2261</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25450</v>
      </c>
      <c r="N48" s="281">
        <f>K48*M48</f>
        <v>27995.000000000004</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6500</v>
      </c>
      <c r="N49" s="281">
        <f>K49*M49</f>
        <v>7474.9999999999991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6397</v>
      </c>
      <c r="N50" s="281">
        <f>K50*M50</f>
        <v>12794</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106275</v>
      </c>
      <c r="N51" s="281">
        <f>K51*M51</f>
        <v>53137.5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101401.5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5">
        <f>VLOOKUP(A60,TRANSPORTE!A1:D117,4,FALSE)</f>
        <v>1343</v>
      </c>
      <c r="M60" s="826"/>
      <c r="N60" s="296">
        <f>K60*L60</f>
        <v>1477.3000000000002</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1477.3000000000002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118964.9696399215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23792.993927984302</v>
      </c>
      <c r="M84" s="856"/>
      <c r="N84" s="57"/>
    </row>
    <row r="85" spans="1:14">
      <c r="B85" s="95" t="s">
        <v>1057</v>
      </c>
      <c r="C85" s="96"/>
      <c r="D85" s="96"/>
      <c r="E85" s="96"/>
      <c r="F85" s="96"/>
      <c r="G85" s="96"/>
      <c r="H85" s="96"/>
      <c r="I85" s="93"/>
      <c r="J85" s="94"/>
      <c r="K85" s="313">
        <v>0.05</v>
      </c>
      <c r="L85" s="855">
        <f>N79*K85</f>
        <v>5948.2484819960755</v>
      </c>
      <c r="M85" s="856"/>
      <c r="N85" s="57"/>
    </row>
    <row r="86" spans="1:14" ht="15" thickBot="1">
      <c r="B86" s="97" t="s">
        <v>1058</v>
      </c>
      <c r="C86" s="98"/>
      <c r="D86" s="98"/>
      <c r="E86" s="98"/>
      <c r="F86" s="98"/>
      <c r="G86" s="98"/>
      <c r="H86" s="98"/>
      <c r="I86" s="99"/>
      <c r="J86" s="100"/>
      <c r="K86" s="314">
        <v>0.05</v>
      </c>
      <c r="L86" s="857">
        <f>N79*K86</f>
        <v>5948.2484819960755</v>
      </c>
      <c r="M86" s="858"/>
      <c r="N86" s="57"/>
    </row>
    <row r="87" spans="1:14" ht="15" thickBot="1">
      <c r="B87" s="821" t="s">
        <v>1037</v>
      </c>
      <c r="C87" s="822"/>
      <c r="D87" s="822"/>
      <c r="E87" s="822"/>
      <c r="F87" s="822"/>
      <c r="G87" s="822"/>
      <c r="H87" s="822"/>
      <c r="I87" s="822"/>
      <c r="J87" s="822"/>
      <c r="K87" s="822"/>
      <c r="L87" s="822"/>
      <c r="M87" s="823"/>
      <c r="N87" s="58">
        <f>L84+L85+L86</f>
        <v>35689.490891976449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154654.46053189796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1.5" customHeight="1" thickBot="1">
      <c r="A31" t="s">
        <v>1929</v>
      </c>
      <c r="B31" s="86" t="s">
        <v>1776</v>
      </c>
      <c r="C31" s="961" t="s">
        <v>2262</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25450</v>
      </c>
      <c r="N48" s="281">
        <f>K48*M48</f>
        <v>27995.000000000004</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6500</v>
      </c>
      <c r="N49" s="281">
        <f>K49*M49</f>
        <v>7474.9999999999991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6397</v>
      </c>
      <c r="N50" s="281">
        <f>K50*M50</f>
        <v>12794</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62818</v>
      </c>
      <c r="N51" s="281">
        <f>K51*M51</f>
        <v>31409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79673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5">
        <f>VLOOKUP(A60,TRANSPORTE!A1:D117,4,FALSE)</f>
        <v>1343</v>
      </c>
      <c r="M60" s="826"/>
      <c r="N60" s="296">
        <f>K60*L60</f>
        <v>1477.3000000000002</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318"/>
      <c r="C65" s="319"/>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1477.3000000000002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97236.469639921503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19447.293927984301</v>
      </c>
      <c r="M84" s="856"/>
      <c r="N84" s="57"/>
    </row>
    <row r="85" spans="1:14">
      <c r="B85" s="95" t="s">
        <v>1057</v>
      </c>
      <c r="C85" s="96"/>
      <c r="D85" s="96"/>
      <c r="E85" s="96"/>
      <c r="F85" s="96"/>
      <c r="G85" s="96"/>
      <c r="H85" s="96"/>
      <c r="I85" s="93"/>
      <c r="J85" s="94"/>
      <c r="K85" s="313">
        <v>0.05</v>
      </c>
      <c r="L85" s="855">
        <f>N79*K85</f>
        <v>4861.8234819960753</v>
      </c>
      <c r="M85" s="856"/>
      <c r="N85" s="57"/>
    </row>
    <row r="86" spans="1:14" ht="15" thickBot="1">
      <c r="B86" s="97" t="s">
        <v>1058</v>
      </c>
      <c r="C86" s="98"/>
      <c r="D86" s="98"/>
      <c r="E86" s="98"/>
      <c r="F86" s="98"/>
      <c r="G86" s="98"/>
      <c r="H86" s="98"/>
      <c r="I86" s="99"/>
      <c r="J86" s="100"/>
      <c r="K86" s="314">
        <v>0.05</v>
      </c>
      <c r="L86" s="857">
        <f>N79*K86</f>
        <v>4861.8234819960753</v>
      </c>
      <c r="M86" s="858"/>
      <c r="N86" s="57"/>
    </row>
    <row r="87" spans="1:14" ht="15" thickBot="1">
      <c r="B87" s="821" t="s">
        <v>1037</v>
      </c>
      <c r="C87" s="822"/>
      <c r="D87" s="822"/>
      <c r="E87" s="822"/>
      <c r="F87" s="822"/>
      <c r="G87" s="822"/>
      <c r="H87" s="822"/>
      <c r="I87" s="822"/>
      <c r="J87" s="822"/>
      <c r="K87" s="822"/>
      <c r="L87" s="822"/>
      <c r="M87" s="823"/>
      <c r="N87" s="58">
        <f>L84+L85+L86</f>
        <v>29170.94089197645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126407.41053189796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75" customHeight="1" thickBot="1">
      <c r="A31" t="s">
        <v>1929</v>
      </c>
      <c r="B31" s="86" t="s">
        <v>1777</v>
      </c>
      <c r="C31" s="961" t="s">
        <v>2263</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25450</v>
      </c>
      <c r="N48" s="281">
        <f>K48*M48</f>
        <v>27995.000000000004</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6500</v>
      </c>
      <c r="N49" s="281">
        <f>K49*M49</f>
        <v>7474.9999999999991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6397</v>
      </c>
      <c r="N50" s="281">
        <f>K50*M50</f>
        <v>12794</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115797</v>
      </c>
      <c r="N51" s="281">
        <f>K51*M51</f>
        <v>57898.5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106162.5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5">
        <f>VLOOKUP(A60,TRANSPORTE!A1:D117,4,FALSE)</f>
        <v>1343</v>
      </c>
      <c r="M60" s="826"/>
      <c r="N60" s="296">
        <f>K60*L60</f>
        <v>1477.3000000000002</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1477.3000000000002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123725.9696399215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24745.193927984303</v>
      </c>
      <c r="M84" s="856"/>
      <c r="N84" s="57"/>
    </row>
    <row r="85" spans="1:14">
      <c r="B85" s="95" t="s">
        <v>1057</v>
      </c>
      <c r="C85" s="96"/>
      <c r="D85" s="96"/>
      <c r="E85" s="96"/>
      <c r="F85" s="96"/>
      <c r="G85" s="96"/>
      <c r="H85" s="96"/>
      <c r="I85" s="93"/>
      <c r="J85" s="94"/>
      <c r="K85" s="313">
        <v>0.05</v>
      </c>
      <c r="L85" s="855">
        <f>N79*K85</f>
        <v>6186.2984819960757</v>
      </c>
      <c r="M85" s="856"/>
      <c r="N85" s="57"/>
    </row>
    <row r="86" spans="1:14" ht="15" thickBot="1">
      <c r="B86" s="97" t="s">
        <v>1058</v>
      </c>
      <c r="C86" s="98"/>
      <c r="D86" s="98"/>
      <c r="E86" s="98"/>
      <c r="F86" s="98"/>
      <c r="G86" s="98"/>
      <c r="H86" s="98"/>
      <c r="I86" s="99"/>
      <c r="J86" s="100"/>
      <c r="K86" s="314">
        <v>0.05</v>
      </c>
      <c r="L86" s="857">
        <f>N79*K86</f>
        <v>6186.2984819960757</v>
      </c>
      <c r="M86" s="858"/>
      <c r="N86" s="57"/>
    </row>
    <row r="87" spans="1:14" ht="15" thickBot="1">
      <c r="B87" s="821" t="s">
        <v>1037</v>
      </c>
      <c r="C87" s="822"/>
      <c r="D87" s="822"/>
      <c r="E87" s="822"/>
      <c r="F87" s="822"/>
      <c r="G87" s="822"/>
      <c r="H87" s="822"/>
      <c r="I87" s="822"/>
      <c r="J87" s="822"/>
      <c r="K87" s="822"/>
      <c r="L87" s="822"/>
      <c r="M87" s="823"/>
      <c r="N87" s="58">
        <f>L84+L85+L86</f>
        <v>37117.790891976452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160843.76053189795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7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29.25" customHeight="1" thickBot="1">
      <c r="A31" t="s">
        <v>1929</v>
      </c>
      <c r="B31" s="86" t="s">
        <v>1778</v>
      </c>
      <c r="C31" s="961" t="s">
        <v>2264</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25450</v>
      </c>
      <c r="N48" s="281">
        <f>K48*M48</f>
        <v>27995.000000000004</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6500</v>
      </c>
      <c r="N49" s="281">
        <f>K49*M49</f>
        <v>7474.9999999999991</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6397</v>
      </c>
      <c r="N50" s="281">
        <f>K50*M50</f>
        <v>12794</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119781</v>
      </c>
      <c r="N51" s="281">
        <f>K51*M51</f>
        <v>59890.5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108154.5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5">
        <f>VLOOKUP(A60,TRANSPORTE!A1:D117,4,FALSE)</f>
        <v>1343</v>
      </c>
      <c r="M60" s="826"/>
      <c r="N60" s="296">
        <f>K60*L60</f>
        <v>1477.3000000000002</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1477.3000000000002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125717.9696399215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25143.593927984301</v>
      </c>
      <c r="M84" s="856"/>
      <c r="N84" s="57"/>
    </row>
    <row r="85" spans="1:14">
      <c r="B85" s="95" t="s">
        <v>1057</v>
      </c>
      <c r="C85" s="96"/>
      <c r="D85" s="96"/>
      <c r="E85" s="96"/>
      <c r="F85" s="96"/>
      <c r="G85" s="96"/>
      <c r="H85" s="96"/>
      <c r="I85" s="93"/>
      <c r="J85" s="94"/>
      <c r="K85" s="313">
        <v>0.05</v>
      </c>
      <c r="L85" s="855">
        <f>N79*K85</f>
        <v>6285.8984819960751</v>
      </c>
      <c r="M85" s="856"/>
      <c r="N85" s="57"/>
    </row>
    <row r="86" spans="1:14" ht="15" thickBot="1">
      <c r="B86" s="97" t="s">
        <v>1058</v>
      </c>
      <c r="C86" s="98"/>
      <c r="D86" s="98"/>
      <c r="E86" s="98"/>
      <c r="F86" s="98"/>
      <c r="G86" s="98"/>
      <c r="H86" s="98"/>
      <c r="I86" s="99"/>
      <c r="J86" s="100"/>
      <c r="K86" s="314">
        <v>0.05</v>
      </c>
      <c r="L86" s="857">
        <f>N79*K86</f>
        <v>6285.8984819960751</v>
      </c>
      <c r="M86" s="858"/>
      <c r="N86" s="57"/>
    </row>
    <row r="87" spans="1:14" ht="15" thickBot="1">
      <c r="B87" s="821" t="s">
        <v>1037</v>
      </c>
      <c r="C87" s="822"/>
      <c r="D87" s="822"/>
      <c r="E87" s="822"/>
      <c r="F87" s="822"/>
      <c r="G87" s="822"/>
      <c r="H87" s="822"/>
      <c r="I87" s="822"/>
      <c r="J87" s="822"/>
      <c r="K87" s="822"/>
      <c r="L87" s="822"/>
      <c r="M87" s="823"/>
      <c r="N87" s="58">
        <f>L84+L85+L86</f>
        <v>37715.390891976451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163433.36053189795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75" customHeight="1" thickBot="1">
      <c r="A31" t="s">
        <v>1929</v>
      </c>
      <c r="B31" s="86" t="s">
        <v>1229</v>
      </c>
      <c r="C31" s="961" t="s">
        <v>1818</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25450</v>
      </c>
      <c r="N48" s="281">
        <f>K48*M48</f>
        <v>27995.000000000004</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6500</v>
      </c>
      <c r="N49" s="281">
        <f>K49*M49</f>
        <v>3250</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6397</v>
      </c>
      <c r="N50" s="281">
        <f>K50*M50</f>
        <v>6397</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77989</v>
      </c>
      <c r="N51" s="281">
        <f>K51*M51</f>
        <v>77989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115631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5">
        <f>VLOOKUP(A60,TRANSPORTE!A1:D117,4,FALSE)</f>
        <v>1343</v>
      </c>
      <c r="M60" s="826"/>
      <c r="N60" s="296">
        <f>K60*L60</f>
        <v>1477.3000000000002</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1477.3000000000002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133194.4696399215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26638.893927984303</v>
      </c>
      <c r="M84" s="856"/>
      <c r="N84" s="57"/>
    </row>
    <row r="85" spans="1:14">
      <c r="B85" s="95" t="s">
        <v>1057</v>
      </c>
      <c r="C85" s="96"/>
      <c r="D85" s="96"/>
      <c r="E85" s="96"/>
      <c r="F85" s="96"/>
      <c r="G85" s="96"/>
      <c r="H85" s="96"/>
      <c r="I85" s="93"/>
      <c r="J85" s="94"/>
      <c r="K85" s="313">
        <v>0.05</v>
      </c>
      <c r="L85" s="855">
        <f>N79*K85</f>
        <v>6659.7234819960759</v>
      </c>
      <c r="M85" s="856"/>
      <c r="N85" s="57"/>
    </row>
    <row r="86" spans="1:14" ht="15" thickBot="1">
      <c r="B86" s="97" t="s">
        <v>1058</v>
      </c>
      <c r="C86" s="98"/>
      <c r="D86" s="98"/>
      <c r="E86" s="98"/>
      <c r="F86" s="98"/>
      <c r="G86" s="98"/>
      <c r="H86" s="98"/>
      <c r="I86" s="99"/>
      <c r="J86" s="100"/>
      <c r="K86" s="314">
        <v>0.05</v>
      </c>
      <c r="L86" s="857">
        <f>N79*K86</f>
        <v>6659.7234819960759</v>
      </c>
      <c r="M86" s="858"/>
      <c r="N86" s="57"/>
    </row>
    <row r="87" spans="1:14" ht="15" thickBot="1">
      <c r="B87" s="821" t="s">
        <v>1037</v>
      </c>
      <c r="C87" s="822"/>
      <c r="D87" s="822"/>
      <c r="E87" s="822"/>
      <c r="F87" s="822"/>
      <c r="G87" s="822"/>
      <c r="H87" s="822"/>
      <c r="I87" s="822"/>
      <c r="J87" s="822"/>
      <c r="K87" s="822"/>
      <c r="L87" s="822"/>
      <c r="M87" s="823"/>
      <c r="N87" s="58">
        <f>L84+L85+L86</f>
        <v>39958.340891976448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173152.81053189794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75" customHeight="1" thickBot="1">
      <c r="A31" t="s">
        <v>1929</v>
      </c>
      <c r="B31" s="86" t="s">
        <v>1779</v>
      </c>
      <c r="C31" s="961" t="s">
        <v>1780</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25450</v>
      </c>
      <c r="N48" s="281">
        <f>K48*M48</f>
        <v>27995.000000000004</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6500</v>
      </c>
      <c r="N49" s="281">
        <f>K49*M49</f>
        <v>3250</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6397</v>
      </c>
      <c r="N50" s="281">
        <f>K50*M50</f>
        <v>6397</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77989</v>
      </c>
      <c r="N51" s="281">
        <f>K51*M51</f>
        <v>77989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115631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5">
        <f>VLOOKUP(A60,TRANSPORTE!A1:D117,4,FALSE)</f>
        <v>1343</v>
      </c>
      <c r="M60" s="826"/>
      <c r="N60" s="296">
        <f>K60*L60</f>
        <v>1477.3000000000002</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1477.3000000000002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133194.4696399215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26638.893927984303</v>
      </c>
      <c r="M84" s="856"/>
      <c r="N84" s="57"/>
    </row>
    <row r="85" spans="1:14">
      <c r="B85" s="95" t="s">
        <v>1057</v>
      </c>
      <c r="C85" s="96"/>
      <c r="D85" s="96"/>
      <c r="E85" s="96"/>
      <c r="F85" s="96"/>
      <c r="G85" s="96"/>
      <c r="H85" s="96"/>
      <c r="I85" s="93"/>
      <c r="J85" s="94"/>
      <c r="K85" s="313">
        <v>0.05</v>
      </c>
      <c r="L85" s="855">
        <f>N79*K85</f>
        <v>6659.7234819960759</v>
      </c>
      <c r="M85" s="856"/>
      <c r="N85" s="57"/>
    </row>
    <row r="86" spans="1:14" ht="15" thickBot="1">
      <c r="B86" s="97" t="s">
        <v>1058</v>
      </c>
      <c r="C86" s="98"/>
      <c r="D86" s="98"/>
      <c r="E86" s="98"/>
      <c r="F86" s="98"/>
      <c r="G86" s="98"/>
      <c r="H86" s="98"/>
      <c r="I86" s="99"/>
      <c r="J86" s="100"/>
      <c r="K86" s="314">
        <v>0.05</v>
      </c>
      <c r="L86" s="857">
        <f>N79*K86</f>
        <v>6659.7234819960759</v>
      </c>
      <c r="M86" s="858"/>
      <c r="N86" s="57"/>
    </row>
    <row r="87" spans="1:14" ht="15" thickBot="1">
      <c r="B87" s="821" t="s">
        <v>1037</v>
      </c>
      <c r="C87" s="822"/>
      <c r="D87" s="822"/>
      <c r="E87" s="822"/>
      <c r="F87" s="822"/>
      <c r="G87" s="822"/>
      <c r="H87" s="822"/>
      <c r="I87" s="822"/>
      <c r="J87" s="822"/>
      <c r="K87" s="822"/>
      <c r="L87" s="822"/>
      <c r="M87" s="823"/>
      <c r="N87" s="58">
        <f>L84+L85+L86</f>
        <v>39958.340891976448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173152.81053189794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75" customHeight="1" thickBot="1">
      <c r="A31" t="s">
        <v>1929</v>
      </c>
      <c r="B31" s="86" t="s">
        <v>1781</v>
      </c>
      <c r="C31" s="961" t="s">
        <v>1782</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25450</v>
      </c>
      <c r="N48" s="281">
        <f>K48*M48</f>
        <v>27995.000000000004</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6500</v>
      </c>
      <c r="N49" s="281">
        <f>K49*M49</f>
        <v>3250</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6397</v>
      </c>
      <c r="N50" s="281">
        <f>K50*M50</f>
        <v>6397</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77989</v>
      </c>
      <c r="N51" s="281">
        <f>K51*M51</f>
        <v>77989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115631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5">
        <f>VLOOKUP(A60,TRANSPORTE!A1:D117,4,FALSE)</f>
        <v>1343</v>
      </c>
      <c r="M60" s="826"/>
      <c r="N60" s="296">
        <f>K60*L60</f>
        <v>1477.3000000000002</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1477.3000000000002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133194.4696399215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26638.893927984303</v>
      </c>
      <c r="M84" s="856"/>
      <c r="N84" s="57"/>
    </row>
    <row r="85" spans="1:14">
      <c r="B85" s="95" t="s">
        <v>1057</v>
      </c>
      <c r="C85" s="96"/>
      <c r="D85" s="96"/>
      <c r="E85" s="96"/>
      <c r="F85" s="96"/>
      <c r="G85" s="96"/>
      <c r="H85" s="96"/>
      <c r="I85" s="93"/>
      <c r="J85" s="94"/>
      <c r="K85" s="313">
        <v>0.05</v>
      </c>
      <c r="L85" s="855">
        <f>N79*K85</f>
        <v>6659.7234819960759</v>
      </c>
      <c r="M85" s="856"/>
      <c r="N85" s="57"/>
    </row>
    <row r="86" spans="1:14" ht="15" thickBot="1">
      <c r="B86" s="97" t="s">
        <v>1058</v>
      </c>
      <c r="C86" s="98"/>
      <c r="D86" s="98"/>
      <c r="E86" s="98"/>
      <c r="F86" s="98"/>
      <c r="G86" s="98"/>
      <c r="H86" s="98"/>
      <c r="I86" s="99"/>
      <c r="J86" s="100"/>
      <c r="K86" s="314">
        <v>0.05</v>
      </c>
      <c r="L86" s="857">
        <f>N79*K86</f>
        <v>6659.7234819960759</v>
      </c>
      <c r="M86" s="858"/>
      <c r="N86" s="57"/>
    </row>
    <row r="87" spans="1:14" ht="15" thickBot="1">
      <c r="B87" s="821" t="s">
        <v>1037</v>
      </c>
      <c r="C87" s="822"/>
      <c r="D87" s="822"/>
      <c r="E87" s="822"/>
      <c r="F87" s="822"/>
      <c r="G87" s="822"/>
      <c r="H87" s="822"/>
      <c r="I87" s="822"/>
      <c r="J87" s="822"/>
      <c r="K87" s="822"/>
      <c r="L87" s="822"/>
      <c r="M87" s="823"/>
      <c r="N87" s="58">
        <f>L84+L85+L86</f>
        <v>39958.340891976448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173152.81053189794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75" customHeight="1" thickBot="1">
      <c r="A31" t="s">
        <v>1929</v>
      </c>
      <c r="B31" s="86" t="s">
        <v>1783</v>
      </c>
      <c r="C31" s="961" t="s">
        <v>1784</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25450</v>
      </c>
      <c r="N48" s="281">
        <f>K48*M48</f>
        <v>27995.000000000004</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6500</v>
      </c>
      <c r="N49" s="281">
        <f>K49*M49</f>
        <v>3250</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6397</v>
      </c>
      <c r="N50" s="281">
        <f>K50*M50</f>
        <v>6397</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77989</v>
      </c>
      <c r="N51" s="281">
        <f>K51*M51</f>
        <v>77989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115631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5">
        <f>VLOOKUP(A60,TRANSPORTE!A1:D117,4,FALSE)</f>
        <v>1343</v>
      </c>
      <c r="M60" s="826"/>
      <c r="N60" s="296">
        <f>K60*L60</f>
        <v>1477.3000000000002</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1477.3000000000002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133194.4696399215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26638.893927984303</v>
      </c>
      <c r="M84" s="856"/>
      <c r="N84" s="57"/>
    </row>
    <row r="85" spans="1:14">
      <c r="B85" s="95" t="s">
        <v>1057</v>
      </c>
      <c r="C85" s="96"/>
      <c r="D85" s="96"/>
      <c r="E85" s="96"/>
      <c r="F85" s="96"/>
      <c r="G85" s="96"/>
      <c r="H85" s="96"/>
      <c r="I85" s="93"/>
      <c r="J85" s="94"/>
      <c r="K85" s="313">
        <v>0.05</v>
      </c>
      <c r="L85" s="855">
        <f>N79*K85</f>
        <v>6659.7234819960759</v>
      </c>
      <c r="M85" s="856"/>
      <c r="N85" s="57"/>
    </row>
    <row r="86" spans="1:14" ht="15" thickBot="1">
      <c r="B86" s="97" t="s">
        <v>1058</v>
      </c>
      <c r="C86" s="98"/>
      <c r="D86" s="98"/>
      <c r="E86" s="98"/>
      <c r="F86" s="98"/>
      <c r="G86" s="98"/>
      <c r="H86" s="98"/>
      <c r="I86" s="99"/>
      <c r="J86" s="100"/>
      <c r="K86" s="314">
        <v>0.05</v>
      </c>
      <c r="L86" s="857">
        <f>N79*K86</f>
        <v>6659.7234819960759</v>
      </c>
      <c r="M86" s="858"/>
      <c r="N86" s="57"/>
    </row>
    <row r="87" spans="1:14" ht="15" thickBot="1">
      <c r="B87" s="821" t="s">
        <v>1037</v>
      </c>
      <c r="C87" s="822"/>
      <c r="D87" s="822"/>
      <c r="E87" s="822"/>
      <c r="F87" s="822"/>
      <c r="G87" s="822"/>
      <c r="H87" s="822"/>
      <c r="I87" s="822"/>
      <c r="J87" s="822"/>
      <c r="K87" s="822"/>
      <c r="L87" s="822"/>
      <c r="M87" s="823"/>
      <c r="N87" s="58">
        <f>L84+L85+L86</f>
        <v>39958.340891976448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173152.81053189794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28.5" customHeight="1" thickBot="1">
      <c r="A31" t="s">
        <v>1929</v>
      </c>
      <c r="B31" s="86" t="s">
        <v>1785</v>
      </c>
      <c r="C31" s="961" t="s">
        <v>1786</v>
      </c>
      <c r="D31" s="962"/>
      <c r="E31" s="962"/>
      <c r="F31" s="962"/>
      <c r="G31" s="962"/>
      <c r="H31" s="962"/>
      <c r="I31" s="962"/>
      <c r="J31" s="9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4092</v>
      </c>
      <c r="N48" s="281">
        <f>K48*M48</f>
        <v>5319.6</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5319.6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1532.016156183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6851.6161561830004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1370.3232312366001</v>
      </c>
      <c r="M84" s="856"/>
      <c r="N84" s="57"/>
    </row>
    <row r="85" spans="1:14">
      <c r="B85" s="95" t="s">
        <v>1057</v>
      </c>
      <c r="C85" s="96"/>
      <c r="D85" s="96"/>
      <c r="E85" s="96"/>
      <c r="F85" s="96"/>
      <c r="G85" s="96"/>
      <c r="H85" s="96"/>
      <c r="I85" s="93"/>
      <c r="J85" s="94"/>
      <c r="K85" s="313">
        <v>0.05</v>
      </c>
      <c r="L85" s="855">
        <f>N79*K85</f>
        <v>342.58080780915003</v>
      </c>
      <c r="M85" s="856"/>
      <c r="N85" s="57"/>
    </row>
    <row r="86" spans="1:14" ht="15" thickBot="1">
      <c r="B86" s="97" t="s">
        <v>1058</v>
      </c>
      <c r="C86" s="98"/>
      <c r="D86" s="98"/>
      <c r="E86" s="98"/>
      <c r="F86" s="98"/>
      <c r="G86" s="98"/>
      <c r="H86" s="98"/>
      <c r="I86" s="99"/>
      <c r="J86" s="100"/>
      <c r="K86" s="314">
        <v>0.05</v>
      </c>
      <c r="L86" s="857">
        <f>N79*K86</f>
        <v>342.58080780915003</v>
      </c>
      <c r="M86" s="858"/>
      <c r="N86" s="57"/>
    </row>
    <row r="87" spans="1:14" ht="15" thickBot="1">
      <c r="B87" s="821" t="s">
        <v>1037</v>
      </c>
      <c r="C87" s="822"/>
      <c r="D87" s="822"/>
      <c r="E87" s="822"/>
      <c r="F87" s="822"/>
      <c r="G87" s="822"/>
      <c r="H87" s="822"/>
      <c r="I87" s="822"/>
      <c r="J87" s="822"/>
      <c r="K87" s="822"/>
      <c r="L87" s="822"/>
      <c r="M87" s="823"/>
      <c r="N87" s="58">
        <f>L84+L85+L86</f>
        <v>2055.4848468549003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8907.1010030379002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 customHeight="1" thickBot="1">
      <c r="A31" t="s">
        <v>1929</v>
      </c>
      <c r="B31" s="86" t="s">
        <v>1787</v>
      </c>
      <c r="C31" s="961" t="s">
        <v>1788</v>
      </c>
      <c r="D31" s="962"/>
      <c r="E31" s="962"/>
      <c r="F31" s="962"/>
      <c r="G31" s="962"/>
      <c r="H31" s="962"/>
      <c r="I31" s="962"/>
      <c r="J31" s="9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8907</v>
      </c>
      <c r="N48" s="281">
        <f>K48*M48</f>
        <v>11579.1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11579.1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1532.016156183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13111.116156183001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2622.2232312366004</v>
      </c>
      <c r="M84" s="856"/>
      <c r="N84" s="57"/>
    </row>
    <row r="85" spans="1:14">
      <c r="B85" s="95" t="s">
        <v>1057</v>
      </c>
      <c r="C85" s="96"/>
      <c r="D85" s="96"/>
      <c r="E85" s="96"/>
      <c r="F85" s="96"/>
      <c r="G85" s="96"/>
      <c r="H85" s="96"/>
      <c r="I85" s="93"/>
      <c r="J85" s="94"/>
      <c r="K85" s="313">
        <v>0.05</v>
      </c>
      <c r="L85" s="855">
        <f>N79*K85</f>
        <v>655.55580780915011</v>
      </c>
      <c r="M85" s="856"/>
      <c r="N85" s="57"/>
    </row>
    <row r="86" spans="1:14" ht="15" thickBot="1">
      <c r="B86" s="97" t="s">
        <v>1058</v>
      </c>
      <c r="C86" s="98"/>
      <c r="D86" s="98"/>
      <c r="E86" s="98"/>
      <c r="F86" s="98"/>
      <c r="G86" s="98"/>
      <c r="H86" s="98"/>
      <c r="I86" s="99"/>
      <c r="J86" s="100"/>
      <c r="K86" s="314">
        <v>0.05</v>
      </c>
      <c r="L86" s="857">
        <f>N79*K86</f>
        <v>655.55580780915011</v>
      </c>
      <c r="M86" s="858"/>
      <c r="N86" s="57"/>
    </row>
    <row r="87" spans="1:14" ht="15" thickBot="1">
      <c r="B87" s="821" t="s">
        <v>1037</v>
      </c>
      <c r="C87" s="822"/>
      <c r="D87" s="822"/>
      <c r="E87" s="822"/>
      <c r="F87" s="822"/>
      <c r="G87" s="822"/>
      <c r="H87" s="822"/>
      <c r="I87" s="822"/>
      <c r="J87" s="822"/>
      <c r="K87" s="822"/>
      <c r="L87" s="822"/>
      <c r="M87" s="823"/>
      <c r="N87" s="58">
        <f>L84+L85+L86</f>
        <v>3933.3348468549002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17044.451003037902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75" customHeight="1" thickBot="1">
      <c r="A31" t="s">
        <v>1929</v>
      </c>
      <c r="B31" s="86" t="s">
        <v>1789</v>
      </c>
      <c r="C31" s="961" t="s">
        <v>2265</v>
      </c>
      <c r="D31" s="962"/>
      <c r="E31" s="962"/>
      <c r="F31" s="962"/>
      <c r="G31" s="962"/>
      <c r="H31" s="962"/>
      <c r="I31" s="962"/>
      <c r="J31" s="9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4092</v>
      </c>
      <c r="N48" s="281">
        <f>K48*M48</f>
        <v>5319.6</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5319.6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1532.016156183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6851.6161561830004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1370.3232312366001</v>
      </c>
      <c r="M84" s="856"/>
      <c r="N84" s="57"/>
    </row>
    <row r="85" spans="1:14">
      <c r="B85" s="95" t="s">
        <v>1057</v>
      </c>
      <c r="C85" s="96"/>
      <c r="D85" s="96"/>
      <c r="E85" s="96"/>
      <c r="F85" s="96"/>
      <c r="G85" s="96"/>
      <c r="H85" s="96"/>
      <c r="I85" s="93"/>
      <c r="J85" s="94"/>
      <c r="K85" s="313">
        <v>0.05</v>
      </c>
      <c r="L85" s="855">
        <f>N79*K85</f>
        <v>342.58080780915003</v>
      </c>
      <c r="M85" s="856"/>
      <c r="N85" s="57"/>
    </row>
    <row r="86" spans="1:14" ht="15" thickBot="1">
      <c r="B86" s="97" t="s">
        <v>1058</v>
      </c>
      <c r="C86" s="98"/>
      <c r="D86" s="98"/>
      <c r="E86" s="98"/>
      <c r="F86" s="98"/>
      <c r="G86" s="98"/>
      <c r="H86" s="98"/>
      <c r="I86" s="99"/>
      <c r="J86" s="100"/>
      <c r="K86" s="314">
        <v>0.05</v>
      </c>
      <c r="L86" s="857">
        <f>N79*K86</f>
        <v>342.58080780915003</v>
      </c>
      <c r="M86" s="858"/>
      <c r="N86" s="57"/>
    </row>
    <row r="87" spans="1:14" ht="15" thickBot="1">
      <c r="B87" s="821" t="s">
        <v>1037</v>
      </c>
      <c r="C87" s="822"/>
      <c r="D87" s="822"/>
      <c r="E87" s="822"/>
      <c r="F87" s="822"/>
      <c r="G87" s="822"/>
      <c r="H87" s="822"/>
      <c r="I87" s="822"/>
      <c r="J87" s="822"/>
      <c r="K87" s="822"/>
      <c r="L87" s="822"/>
      <c r="M87" s="823"/>
      <c r="N87" s="58">
        <f>L84+L85+L86</f>
        <v>2055.4848468549003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8907.1010030379002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 customHeight="1" thickBot="1">
      <c r="A31" t="s">
        <v>1929</v>
      </c>
      <c r="B31" s="86" t="s">
        <v>1790</v>
      </c>
      <c r="C31" s="961" t="s">
        <v>2266</v>
      </c>
      <c r="D31" s="962"/>
      <c r="E31" s="962"/>
      <c r="F31" s="962"/>
      <c r="G31" s="962"/>
      <c r="H31" s="962"/>
      <c r="I31" s="962"/>
      <c r="J31" s="9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8907</v>
      </c>
      <c r="N48" s="281">
        <f>K48*M48</f>
        <v>11579.1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11579.1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1532.016156183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13111.116156183001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2622.2232312366004</v>
      </c>
      <c r="M84" s="856"/>
      <c r="N84" s="57"/>
    </row>
    <row r="85" spans="1:14">
      <c r="B85" s="95" t="s">
        <v>1057</v>
      </c>
      <c r="C85" s="96"/>
      <c r="D85" s="96"/>
      <c r="E85" s="96"/>
      <c r="F85" s="96"/>
      <c r="G85" s="96"/>
      <c r="H85" s="96"/>
      <c r="I85" s="93"/>
      <c r="J85" s="94"/>
      <c r="K85" s="313">
        <v>0.05</v>
      </c>
      <c r="L85" s="855">
        <f>N79*K85</f>
        <v>655.55580780915011</v>
      </c>
      <c r="M85" s="856"/>
      <c r="N85" s="57"/>
    </row>
    <row r="86" spans="1:14" ht="15" thickBot="1">
      <c r="B86" s="97" t="s">
        <v>1058</v>
      </c>
      <c r="C86" s="98"/>
      <c r="D86" s="98"/>
      <c r="E86" s="98"/>
      <c r="F86" s="98"/>
      <c r="G86" s="98"/>
      <c r="H86" s="98"/>
      <c r="I86" s="99"/>
      <c r="J86" s="100"/>
      <c r="K86" s="314">
        <v>0.05</v>
      </c>
      <c r="L86" s="857">
        <f>N79*K86</f>
        <v>655.55580780915011</v>
      </c>
      <c r="M86" s="858"/>
      <c r="N86" s="57"/>
    </row>
    <row r="87" spans="1:14" ht="15" thickBot="1">
      <c r="B87" s="821" t="s">
        <v>1037</v>
      </c>
      <c r="C87" s="822"/>
      <c r="D87" s="822"/>
      <c r="E87" s="822"/>
      <c r="F87" s="822"/>
      <c r="G87" s="822"/>
      <c r="H87" s="822"/>
      <c r="I87" s="822"/>
      <c r="J87" s="822"/>
      <c r="K87" s="822"/>
      <c r="L87" s="822"/>
      <c r="M87" s="823"/>
      <c r="N87" s="58">
        <f>L84+L85+L86</f>
        <v>3933.3348468549002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17044.451003037902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79854</v>
      </c>
      <c r="L36" s="279"/>
      <c r="M36" s="345">
        <v>15</v>
      </c>
      <c r="N36" s="281">
        <f>K36/M36</f>
        <v>5323.6</v>
      </c>
    </row>
    <row r="37" spans="1:14">
      <c r="A37" s="119" t="s">
        <v>174</v>
      </c>
      <c r="B37" s="834" t="str">
        <f>VLOOKUP(A37,EQUIPOS!A7:D154,3,FALSE)</f>
        <v>Compactador vibratorio tipo DD-20</v>
      </c>
      <c r="C37" s="835"/>
      <c r="D37" s="835"/>
      <c r="E37" s="835"/>
      <c r="F37" s="835"/>
      <c r="G37" s="835"/>
      <c r="H37" s="836"/>
      <c r="I37" s="430"/>
      <c r="J37" s="431"/>
      <c r="K37" s="278">
        <f>VLOOKUP(A37,EQUIPOS!A7:D164,4,FALSE)</f>
        <v>91860.65146579803</v>
      </c>
      <c r="L37" s="344"/>
      <c r="M37" s="345">
        <v>15</v>
      </c>
      <c r="N37" s="281">
        <f>K37/M37</f>
        <v>6124.0434310532019</v>
      </c>
    </row>
    <row r="38" spans="1:14">
      <c r="A38" s="119" t="s">
        <v>269</v>
      </c>
      <c r="B38" s="834" t="str">
        <f>VLOOKUP(A38,EQUIPOS!A8:D154,3,FALSE)</f>
        <v>Motoniveladora  potencia 215 HP, ancho de cuchilla 4,27 m, peso 18 ton.</v>
      </c>
      <c r="C38" s="835"/>
      <c r="D38" s="835"/>
      <c r="E38" s="835"/>
      <c r="F38" s="835"/>
      <c r="G38" s="835"/>
      <c r="H38" s="836"/>
      <c r="I38" s="337"/>
      <c r="J38" s="339"/>
      <c r="K38" s="278">
        <f>VLOOKUP(A38,EQUIPOS!A8:D165,4,FALSE)</f>
        <v>160201</v>
      </c>
      <c r="L38" s="432"/>
      <c r="M38" s="433">
        <v>15</v>
      </c>
      <c r="N38" s="281">
        <f>K38/M38</f>
        <v>10680.066666666668</v>
      </c>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N75*M41</f>
        <v>42.556004338416663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SUM(N36:N41)</f>
        <v>22170.266102058289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25661</v>
      </c>
      <c r="N48" s="281">
        <f>K48*M48</f>
        <v>33359.300000000003</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58</v>
      </c>
      <c r="N49" s="281">
        <f>K49*M49</f>
        <v>1740</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 thickBot="1">
      <c r="B52" s="459"/>
      <c r="C52" s="457"/>
      <c r="D52" s="457"/>
      <c r="E52" s="457"/>
      <c r="F52" s="457"/>
      <c r="G52" s="457"/>
      <c r="H52" s="457"/>
      <c r="I52" s="457"/>
      <c r="J52" s="458"/>
      <c r="K52" s="132"/>
      <c r="L52" s="455"/>
      <c r="M52" s="491"/>
      <c r="N52" s="492"/>
    </row>
    <row r="53" spans="1:14" ht="15" thickBot="1">
      <c r="B53" s="827" t="s">
        <v>1037</v>
      </c>
      <c r="C53" s="828"/>
      <c r="D53" s="828"/>
      <c r="E53" s="828"/>
      <c r="F53" s="828"/>
      <c r="G53" s="828"/>
      <c r="H53" s="828"/>
      <c r="I53" s="828"/>
      <c r="J53" s="828"/>
      <c r="K53" s="828"/>
      <c r="L53" s="828"/>
      <c r="M53" s="829"/>
      <c r="N53" s="110">
        <f>SUM(N48:N52)</f>
        <v>35099.300000000003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825">
        <f>VLOOKUP(A58,TRANSPORTE!A1:D117,4,FALSE)</f>
        <v>1343</v>
      </c>
      <c r="M58" s="826"/>
      <c r="N58" s="296">
        <f>K58*L58</f>
        <v>1745.9</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1745.9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973"/>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2127.800216920833</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61143.266318979127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12228.653263795826</v>
      </c>
      <c r="M82" s="856"/>
      <c r="N82" s="57"/>
    </row>
    <row r="83" spans="1:14">
      <c r="B83" s="95" t="s">
        <v>1057</v>
      </c>
      <c r="C83" s="96"/>
      <c r="D83" s="96"/>
      <c r="E83" s="96"/>
      <c r="F83" s="96"/>
      <c r="G83" s="96"/>
      <c r="H83" s="96"/>
      <c r="I83" s="93"/>
      <c r="J83" s="94"/>
      <c r="K83" s="313">
        <v>0.05</v>
      </c>
      <c r="L83" s="855">
        <f>N77*K83</f>
        <v>3057.1633159489566</v>
      </c>
      <c r="M83" s="856"/>
      <c r="N83" s="57"/>
    </row>
    <row r="84" spans="1:14" ht="15" thickBot="1">
      <c r="B84" s="97" t="s">
        <v>1058</v>
      </c>
      <c r="C84" s="98"/>
      <c r="D84" s="98"/>
      <c r="E84" s="98"/>
      <c r="F84" s="98"/>
      <c r="G84" s="98"/>
      <c r="H84" s="98"/>
      <c r="I84" s="99"/>
      <c r="J84" s="100"/>
      <c r="K84" s="314">
        <v>0.05</v>
      </c>
      <c r="L84" s="857">
        <f>N77*K84</f>
        <v>3057.1633159489566</v>
      </c>
      <c r="M84" s="858"/>
      <c r="N84" s="57"/>
    </row>
    <row r="85" spans="1:14" ht="15" thickBot="1">
      <c r="B85" s="821" t="s">
        <v>1037</v>
      </c>
      <c r="C85" s="822"/>
      <c r="D85" s="822"/>
      <c r="E85" s="822"/>
      <c r="F85" s="822"/>
      <c r="G85" s="822"/>
      <c r="H85" s="822"/>
      <c r="I85" s="822"/>
      <c r="J85" s="822"/>
      <c r="K85" s="822"/>
      <c r="L85" s="822"/>
      <c r="M85" s="823"/>
      <c r="N85" s="58">
        <f>L82+L83+L84</f>
        <v>18342.979895693741</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79486.246214672865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102.1344104122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9873</v>
      </c>
      <c r="N48" s="281">
        <f>K48*M48</f>
        <v>6911.0999999999995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6911.0999999999995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2042.688208244</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9055.9226186561991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1811.18452373124</v>
      </c>
      <c r="M84" s="856"/>
      <c r="N84" s="57"/>
    </row>
    <row r="85" spans="1:14">
      <c r="B85" s="95" t="s">
        <v>1057</v>
      </c>
      <c r="C85" s="96"/>
      <c r="D85" s="96"/>
      <c r="E85" s="96"/>
      <c r="F85" s="96"/>
      <c r="G85" s="96"/>
      <c r="H85" s="96"/>
      <c r="I85" s="93"/>
      <c r="J85" s="94"/>
      <c r="K85" s="313">
        <v>0.05</v>
      </c>
      <c r="L85" s="855">
        <f>N79*K85</f>
        <v>452.79613093281</v>
      </c>
      <c r="M85" s="856"/>
      <c r="N85" s="57"/>
    </row>
    <row r="86" spans="1:14" ht="15" thickBot="1">
      <c r="B86" s="97" t="s">
        <v>1058</v>
      </c>
      <c r="C86" s="98"/>
      <c r="D86" s="98"/>
      <c r="E86" s="98"/>
      <c r="F86" s="98"/>
      <c r="G86" s="98"/>
      <c r="H86" s="98"/>
      <c r="I86" s="99"/>
      <c r="J86" s="100"/>
      <c r="K86" s="314">
        <v>0.05</v>
      </c>
      <c r="L86" s="857">
        <f>N79*K86</f>
        <v>452.79613093281</v>
      </c>
      <c r="M86" s="858"/>
      <c r="N86" s="57"/>
    </row>
    <row r="87" spans="1:14" ht="15" thickBot="1">
      <c r="B87" s="821" t="s">
        <v>1037</v>
      </c>
      <c r="C87" s="822"/>
      <c r="D87" s="822"/>
      <c r="E87" s="822"/>
      <c r="F87" s="822"/>
      <c r="G87" s="822"/>
      <c r="H87" s="822"/>
      <c r="I87" s="822"/>
      <c r="J87" s="822"/>
      <c r="K87" s="822"/>
      <c r="L87" s="822"/>
      <c r="M87" s="823"/>
      <c r="N87" s="58">
        <f>L84+L85+L86</f>
        <v>2716.7767855968605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58">
        <f>N79+N87</f>
        <v>11772.69940425306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510.67205206099999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11127</v>
      </c>
      <c r="N48" s="281">
        <f>K48*M48</f>
        <v>2225.4</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2579</v>
      </c>
      <c r="N49" s="281">
        <f>K49*M49</f>
        <v>2707.9500000000003</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4933.3500000000004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10213.44104122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15657.463093281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3131.4926186562002</v>
      </c>
      <c r="M84" s="856"/>
      <c r="N84" s="57"/>
    </row>
    <row r="85" spans="1:14">
      <c r="B85" s="95" t="s">
        <v>1057</v>
      </c>
      <c r="C85" s="96"/>
      <c r="D85" s="96"/>
      <c r="E85" s="96"/>
      <c r="F85" s="96"/>
      <c r="G85" s="96"/>
      <c r="H85" s="96"/>
      <c r="I85" s="93"/>
      <c r="J85" s="94"/>
      <c r="K85" s="313">
        <v>0.05</v>
      </c>
      <c r="L85" s="855">
        <f>N79*K85</f>
        <v>782.87315466405005</v>
      </c>
      <c r="M85" s="856"/>
      <c r="N85" s="57"/>
    </row>
    <row r="86" spans="1:14" ht="15" thickBot="1">
      <c r="B86" s="97" t="s">
        <v>1058</v>
      </c>
      <c r="C86" s="98"/>
      <c r="D86" s="98"/>
      <c r="E86" s="98"/>
      <c r="F86" s="98"/>
      <c r="G86" s="98"/>
      <c r="H86" s="98"/>
      <c r="I86" s="99"/>
      <c r="J86" s="100"/>
      <c r="K86" s="314">
        <v>0.05</v>
      </c>
      <c r="L86" s="857">
        <f>N79*K86</f>
        <v>782.87315466405005</v>
      </c>
      <c r="M86" s="858"/>
      <c r="N86" s="57"/>
    </row>
    <row r="87" spans="1:14" ht="15" thickBot="1">
      <c r="B87" s="821" t="s">
        <v>1037</v>
      </c>
      <c r="C87" s="822"/>
      <c r="D87" s="822"/>
      <c r="E87" s="822"/>
      <c r="F87" s="822"/>
      <c r="G87" s="822"/>
      <c r="H87" s="822"/>
      <c r="I87" s="822"/>
      <c r="J87" s="822"/>
      <c r="K87" s="822"/>
      <c r="L87" s="822"/>
      <c r="M87" s="823"/>
      <c r="N87" s="58">
        <f>L84+L85+L86</f>
        <v>4697.2389279843001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20354.702021265301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8.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52583.63</v>
      </c>
      <c r="L36" s="279"/>
      <c r="M36" s="345">
        <v>1500</v>
      </c>
      <c r="N36" s="281">
        <f>K36/M36</f>
        <v>35.055753333333328</v>
      </c>
    </row>
    <row r="37" spans="1:14">
      <c r="A37" s="119" t="s">
        <v>361</v>
      </c>
      <c r="B37" s="834" t="str">
        <f>VLOOKUP(A37,EQUIPOS!A7:D154,3,FALSE)</f>
        <v>Vehículo delineador</v>
      </c>
      <c r="C37" s="835"/>
      <c r="D37" s="835"/>
      <c r="E37" s="835"/>
      <c r="F37" s="835"/>
      <c r="G37" s="835"/>
      <c r="H37" s="836"/>
      <c r="I37" s="430"/>
      <c r="J37" s="431"/>
      <c r="K37" s="278">
        <f>VLOOKUP(A37,EQUIPOS!A7:D164,4,FALSE)</f>
        <v>125000</v>
      </c>
      <c r="L37" s="344"/>
      <c r="M37" s="345">
        <v>1500</v>
      </c>
      <c r="N37" s="281">
        <f>K37/M37</f>
        <v>83.333333333333329</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0.21278002169208332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118.60186668835874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7000</v>
      </c>
      <c r="N48" s="281">
        <f>K48*M48</f>
        <v>322</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84490</v>
      </c>
      <c r="N49" s="281">
        <f>K49*M49</f>
        <v>1182.8600000000001</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33083</v>
      </c>
      <c r="N50" s="281">
        <f>K50*M50</f>
        <v>14.22569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1519.0856900000001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21.278002169208332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1658.9655588575672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331.79311177151345</v>
      </c>
      <c r="M84" s="856"/>
      <c r="N84" s="57"/>
    </row>
    <row r="85" spans="1:14">
      <c r="B85" s="95" t="s">
        <v>1057</v>
      </c>
      <c r="C85" s="96"/>
      <c r="D85" s="96"/>
      <c r="E85" s="96"/>
      <c r="F85" s="96"/>
      <c r="G85" s="96"/>
      <c r="H85" s="96"/>
      <c r="I85" s="93"/>
      <c r="J85" s="94"/>
      <c r="K85" s="313">
        <v>0.05</v>
      </c>
      <c r="L85" s="855">
        <f>N79*K85</f>
        <v>82.948277942878363</v>
      </c>
      <c r="M85" s="856"/>
      <c r="N85" s="57"/>
    </row>
    <row r="86" spans="1:14" ht="15" thickBot="1">
      <c r="B86" s="97" t="s">
        <v>1058</v>
      </c>
      <c r="C86" s="98"/>
      <c r="D86" s="98"/>
      <c r="E86" s="98"/>
      <c r="F86" s="98"/>
      <c r="G86" s="98"/>
      <c r="H86" s="98"/>
      <c r="I86" s="99"/>
      <c r="J86" s="100"/>
      <c r="K86" s="314">
        <v>0.05</v>
      </c>
      <c r="L86" s="857">
        <f>N79*K86</f>
        <v>82.948277942878363</v>
      </c>
      <c r="M86" s="858"/>
      <c r="N86" s="57"/>
    </row>
    <row r="87" spans="1:14" ht="15" thickBot="1">
      <c r="B87" s="821" t="s">
        <v>1037</v>
      </c>
      <c r="C87" s="822"/>
      <c r="D87" s="822"/>
      <c r="E87" s="822"/>
      <c r="F87" s="822"/>
      <c r="G87" s="822"/>
      <c r="H87" s="822"/>
      <c r="I87" s="822"/>
      <c r="J87" s="822"/>
      <c r="K87" s="822"/>
      <c r="L87" s="822"/>
      <c r="M87" s="823"/>
      <c r="N87" s="58">
        <f>L84+L85+L86</f>
        <v>497.68966765727015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2156.6552265148375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52583.63</v>
      </c>
      <c r="L36" s="279"/>
      <c r="M36" s="345">
        <v>1200</v>
      </c>
      <c r="N36" s="281">
        <f>K36/M36</f>
        <v>43.819691666666664</v>
      </c>
    </row>
    <row r="37" spans="1:14">
      <c r="A37" s="119" t="s">
        <v>201</v>
      </c>
      <c r="B37" s="834" t="str">
        <f>VLOOKUP(A37,EQUIPOS!A7:D154,3,FALSE)</f>
        <v>Equipo autopropulsado para pintura termoplástica</v>
      </c>
      <c r="C37" s="835"/>
      <c r="D37" s="835"/>
      <c r="E37" s="835"/>
      <c r="F37" s="835"/>
      <c r="G37" s="835"/>
      <c r="H37" s="836"/>
      <c r="I37" s="430"/>
      <c r="J37" s="431"/>
      <c r="K37" s="278">
        <f>VLOOKUP(A37,EQUIPOS!A7:D164,4,FALSE)</f>
        <v>200000</v>
      </c>
      <c r="L37" s="344"/>
      <c r="M37" s="345">
        <v>1200</v>
      </c>
      <c r="N37" s="281">
        <f>K37/M37</f>
        <v>166.66666666666666</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0.37236503796114584</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210.85872337129447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7000</v>
      </c>
      <c r="N48" s="281">
        <f>K48*M48</f>
        <v>756</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9649</v>
      </c>
      <c r="N49" s="281">
        <f>K49*M49</f>
        <v>752.62199999999996</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1508.6219999999998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37.236503796114583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1756.717227167409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351.3434454334818</v>
      </c>
      <c r="M84" s="856"/>
      <c r="N84" s="57"/>
    </row>
    <row r="85" spans="1:14">
      <c r="B85" s="95" t="s">
        <v>1057</v>
      </c>
      <c r="C85" s="96"/>
      <c r="D85" s="96"/>
      <c r="E85" s="96"/>
      <c r="F85" s="96"/>
      <c r="G85" s="96"/>
      <c r="H85" s="96"/>
      <c r="I85" s="93"/>
      <c r="J85" s="94"/>
      <c r="K85" s="313">
        <v>0.05</v>
      </c>
      <c r="L85" s="855">
        <f>N79*K85</f>
        <v>87.835861358370451</v>
      </c>
      <c r="M85" s="856"/>
      <c r="N85" s="57"/>
    </row>
    <row r="86" spans="1:14" ht="15" thickBot="1">
      <c r="B86" s="97" t="s">
        <v>1058</v>
      </c>
      <c r="C86" s="98"/>
      <c r="D86" s="98"/>
      <c r="E86" s="98"/>
      <c r="F86" s="98"/>
      <c r="G86" s="98"/>
      <c r="H86" s="98"/>
      <c r="I86" s="99"/>
      <c r="J86" s="100"/>
      <c r="K86" s="314">
        <v>0.05</v>
      </c>
      <c r="L86" s="857">
        <f>N79*K86</f>
        <v>87.835861358370451</v>
      </c>
      <c r="M86" s="858"/>
      <c r="N86" s="57"/>
    </row>
    <row r="87" spans="1:14" ht="15" thickBot="1">
      <c r="B87" s="821" t="s">
        <v>1037</v>
      </c>
      <c r="C87" s="822"/>
      <c r="D87" s="822"/>
      <c r="E87" s="822"/>
      <c r="F87" s="822"/>
      <c r="G87" s="822"/>
      <c r="H87" s="822"/>
      <c r="I87" s="822"/>
      <c r="J87" s="822"/>
      <c r="K87" s="822"/>
      <c r="L87" s="822"/>
      <c r="M87" s="823"/>
      <c r="N87" s="58">
        <f>L84+L85+L86</f>
        <v>527.01516815022273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2283.7323953176319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199</v>
      </c>
      <c r="B36" s="834" t="str">
        <f>VLOOKUP(A36,EQUIPOS!A6:D154,3,FALSE)</f>
        <v xml:space="preserve">Equipo de pintura (Compresor), Presión máxima de trabajo 3300 psi.
</v>
      </c>
      <c r="C36" s="835"/>
      <c r="D36" s="835"/>
      <c r="E36" s="835"/>
      <c r="F36" s="835"/>
      <c r="G36" s="835"/>
      <c r="H36" s="836"/>
      <c r="I36" s="276"/>
      <c r="J36" s="277"/>
      <c r="K36" s="278">
        <f>VLOOKUP(A36,EQUIPOS!A6:D163,4,FALSE)</f>
        <v>17059.543651103872</v>
      </c>
      <c r="L36" s="279"/>
      <c r="M36" s="345">
        <v>6.1</v>
      </c>
      <c r="N36" s="281">
        <f>K36/M36</f>
        <v>2796.6465001809629</v>
      </c>
    </row>
    <row r="37" spans="1:14">
      <c r="A37" s="119" t="s">
        <v>138</v>
      </c>
      <c r="B37" s="834" t="str">
        <f>VLOOKUP(A37,EQUIPOS!A7:D154,3,FALSE)</f>
        <v>Camioneta D-300</v>
      </c>
      <c r="C37" s="835"/>
      <c r="D37" s="835"/>
      <c r="E37" s="835"/>
      <c r="F37" s="835"/>
      <c r="G37" s="835"/>
      <c r="H37" s="836"/>
      <c r="I37" s="430"/>
      <c r="J37" s="431"/>
      <c r="K37" s="278">
        <f>VLOOKUP(A37,EQUIPOS!A7:D164,4,FALSE)</f>
        <v>52583.63</v>
      </c>
      <c r="L37" s="344"/>
      <c r="M37" s="345">
        <v>6.1</v>
      </c>
      <c r="N37" s="281">
        <f>K37/M37</f>
        <v>8620.2672131147538</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73.252138615307373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11490.165851911024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7000</v>
      </c>
      <c r="N48" s="281">
        <f>K48*M48</f>
        <v>2674</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33083</v>
      </c>
      <c r="N49" s="281">
        <f>K49*M49</f>
        <v>1654.15</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84490</v>
      </c>
      <c r="N50" s="281">
        <f>K50*M50</f>
        <v>10138.799999999999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14466.949999999999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7325.2138615307376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33282.329713441766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6656.4659426883536</v>
      </c>
      <c r="M84" s="856"/>
      <c r="N84" s="57"/>
    </row>
    <row r="85" spans="1:14">
      <c r="B85" s="95" t="s">
        <v>1057</v>
      </c>
      <c r="C85" s="96"/>
      <c r="D85" s="96"/>
      <c r="E85" s="96"/>
      <c r="F85" s="96"/>
      <c r="G85" s="96"/>
      <c r="H85" s="96"/>
      <c r="I85" s="93"/>
      <c r="J85" s="94"/>
      <c r="K85" s="313">
        <v>0.05</v>
      </c>
      <c r="L85" s="855">
        <f>N79*K85</f>
        <v>1664.1164856720884</v>
      </c>
      <c r="M85" s="856"/>
      <c r="N85" s="57"/>
    </row>
    <row r="86" spans="1:14" ht="15" thickBot="1">
      <c r="B86" s="97" t="s">
        <v>1058</v>
      </c>
      <c r="C86" s="98"/>
      <c r="D86" s="98"/>
      <c r="E86" s="98"/>
      <c r="F86" s="98"/>
      <c r="G86" s="98"/>
      <c r="H86" s="98"/>
      <c r="I86" s="99"/>
      <c r="J86" s="100"/>
      <c r="K86" s="314">
        <v>0.05</v>
      </c>
      <c r="L86" s="857">
        <f>N79*K86</f>
        <v>1664.1164856720884</v>
      </c>
      <c r="M86" s="858"/>
      <c r="N86" s="57"/>
    </row>
    <row r="87" spans="1:14" ht="15" thickBot="1">
      <c r="B87" s="821" t="s">
        <v>1037</v>
      </c>
      <c r="C87" s="822"/>
      <c r="D87" s="822"/>
      <c r="E87" s="822"/>
      <c r="F87" s="822"/>
      <c r="G87" s="822"/>
      <c r="H87" s="822"/>
      <c r="I87" s="822"/>
      <c r="J87" s="822"/>
      <c r="K87" s="822"/>
      <c r="L87" s="822"/>
      <c r="M87" s="823"/>
      <c r="N87" s="58">
        <f>L84+L85+L86</f>
        <v>9984.6989140325295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43267.028627474298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52583.63</v>
      </c>
      <c r="L36" s="279"/>
      <c r="M36" s="345">
        <v>6</v>
      </c>
      <c r="N36" s="281">
        <f>K36/M36</f>
        <v>8763.9383333333335</v>
      </c>
    </row>
    <row r="37" spans="1:14">
      <c r="A37" s="119" t="s">
        <v>1795</v>
      </c>
      <c r="B37" s="834" t="str">
        <f>VLOOKUP(A37,EQUIPOS!A7:D154,3,FALSE)</f>
        <v>Caldera para pintura termoplástica</v>
      </c>
      <c r="C37" s="835"/>
      <c r="D37" s="835"/>
      <c r="E37" s="835"/>
      <c r="F37" s="835"/>
      <c r="G37" s="835"/>
      <c r="H37" s="836"/>
      <c r="I37" s="430"/>
      <c r="J37" s="431"/>
      <c r="K37" s="278">
        <f>VLOOKUP(A37,EQUIPOS!A7:D164,4,FALSE)</f>
        <v>95950</v>
      </c>
      <c r="L37" s="344"/>
      <c r="M37" s="345">
        <v>6</v>
      </c>
      <c r="N37" s="281">
        <f>K37/M37</f>
        <v>15991.666666666666</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85.112008676833327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24840.717008676835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7000</v>
      </c>
      <c r="N48" s="281">
        <f>K48*M48</f>
        <v>6300</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9649</v>
      </c>
      <c r="N49" s="281">
        <f>K49*M49</f>
        <v>6271.85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12571.85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8511.200867683332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45923.767876360173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9184.7535752720341</v>
      </c>
      <c r="M84" s="856"/>
      <c r="N84" s="57"/>
    </row>
    <row r="85" spans="1:14">
      <c r="B85" s="95" t="s">
        <v>1057</v>
      </c>
      <c r="C85" s="96"/>
      <c r="D85" s="96"/>
      <c r="E85" s="96"/>
      <c r="F85" s="96"/>
      <c r="G85" s="96"/>
      <c r="H85" s="96"/>
      <c r="I85" s="93"/>
      <c r="J85" s="94"/>
      <c r="K85" s="313">
        <v>0.05</v>
      </c>
      <c r="L85" s="855">
        <f>N79*K85</f>
        <v>2296.1883938180085</v>
      </c>
      <c r="M85" s="856"/>
      <c r="N85" s="57"/>
    </row>
    <row r="86" spans="1:14" ht="15" thickBot="1">
      <c r="B86" s="97" t="s">
        <v>1058</v>
      </c>
      <c r="C86" s="98"/>
      <c r="D86" s="98"/>
      <c r="E86" s="98"/>
      <c r="F86" s="98"/>
      <c r="G86" s="98"/>
      <c r="H86" s="98"/>
      <c r="I86" s="99"/>
      <c r="J86" s="100"/>
      <c r="K86" s="314">
        <v>0.05</v>
      </c>
      <c r="L86" s="857">
        <f>N79*K86</f>
        <v>2296.1883938180085</v>
      </c>
      <c r="M86" s="858"/>
      <c r="N86" s="57"/>
    </row>
    <row r="87" spans="1:14" ht="15" thickBot="1">
      <c r="B87" s="821" t="s">
        <v>1037</v>
      </c>
      <c r="C87" s="822"/>
      <c r="D87" s="822"/>
      <c r="E87" s="822"/>
      <c r="F87" s="822"/>
      <c r="G87" s="822"/>
      <c r="H87" s="822"/>
      <c r="I87" s="822"/>
      <c r="J87" s="822"/>
      <c r="K87" s="822"/>
      <c r="L87" s="822"/>
      <c r="M87" s="823"/>
      <c r="N87" s="58">
        <f>L84+L85+L86</f>
        <v>13777.130362908052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59700.898239268223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52583.63</v>
      </c>
      <c r="L36" s="279"/>
      <c r="M36" s="345">
        <v>250</v>
      </c>
      <c r="N36" s="281">
        <f>K36/M36</f>
        <v>210.33452</v>
      </c>
    </row>
    <row r="37" spans="1:14">
      <c r="A37" s="119" t="s">
        <v>251</v>
      </c>
      <c r="B37" s="834" t="str">
        <f>VLOOKUP(A37,EQUIPOS!A7:D154,3,FALSE)</f>
        <v>Maquina térmica pegatachas</v>
      </c>
      <c r="C37" s="835"/>
      <c r="D37" s="835"/>
      <c r="E37" s="835"/>
      <c r="F37" s="835"/>
      <c r="G37" s="835"/>
      <c r="H37" s="836"/>
      <c r="I37" s="430"/>
      <c r="J37" s="431"/>
      <c r="K37" s="278">
        <f>VLOOKUP(A37,EQUIPOS!A7:D164,4,FALSE)</f>
        <v>26651.260318501838</v>
      </c>
      <c r="L37" s="344"/>
      <c r="M37" s="345">
        <v>250</v>
      </c>
      <c r="N37" s="281">
        <f>K37/M37</f>
        <v>106.60504127400735</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1.0213441041219999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317.96090537812938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9649</v>
      </c>
      <c r="N48" s="281">
        <f>K48*M48</f>
        <v>771.92000000000007</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6500</v>
      </c>
      <c r="N49" s="281">
        <f>K49*M49</f>
        <v>6500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7271.92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102.1344104122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7692.0153157903296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1538.4030631580661</v>
      </c>
      <c r="M84" s="856"/>
      <c r="N84" s="57"/>
    </row>
    <row r="85" spans="1:14">
      <c r="B85" s="95" t="s">
        <v>1057</v>
      </c>
      <c r="C85" s="96"/>
      <c r="D85" s="96"/>
      <c r="E85" s="96"/>
      <c r="F85" s="96"/>
      <c r="G85" s="96"/>
      <c r="H85" s="96"/>
      <c r="I85" s="93"/>
      <c r="J85" s="94"/>
      <c r="K85" s="313">
        <v>0.05</v>
      </c>
      <c r="L85" s="855">
        <f>N79*K85</f>
        <v>384.60076578951652</v>
      </c>
      <c r="M85" s="856"/>
      <c r="N85" s="57"/>
    </row>
    <row r="86" spans="1:14" ht="15" thickBot="1">
      <c r="B86" s="97" t="s">
        <v>1058</v>
      </c>
      <c r="C86" s="98"/>
      <c r="D86" s="98"/>
      <c r="E86" s="98"/>
      <c r="F86" s="98"/>
      <c r="G86" s="98"/>
      <c r="H86" s="98"/>
      <c r="I86" s="99"/>
      <c r="J86" s="100"/>
      <c r="K86" s="314">
        <v>0.05</v>
      </c>
      <c r="L86" s="857">
        <f>N79*K86</f>
        <v>384.60076578951652</v>
      </c>
      <c r="M86" s="858"/>
      <c r="N86" s="57"/>
    </row>
    <row r="87" spans="1:14" ht="15" thickBot="1">
      <c r="B87" s="821" t="s">
        <v>1037</v>
      </c>
      <c r="C87" s="822"/>
      <c r="D87" s="822"/>
      <c r="E87" s="822"/>
      <c r="F87" s="822"/>
      <c r="G87" s="822"/>
      <c r="H87" s="822"/>
      <c r="I87" s="822"/>
      <c r="J87" s="822"/>
      <c r="K87" s="822"/>
      <c r="L87" s="822"/>
      <c r="M87" s="823"/>
      <c r="N87" s="58">
        <f>L84+L85+L86</f>
        <v>2307.604594737099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9999.6199105274281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52583.63</v>
      </c>
      <c r="L36" s="279"/>
      <c r="M36" s="345">
        <v>3.75</v>
      </c>
      <c r="N36" s="281">
        <f>K36/M36</f>
        <v>14022.301333333333</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85.112008676833327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14107.413342010166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142680</v>
      </c>
      <c r="N48" s="281">
        <f>K48*M48</f>
        <v>142680</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210000</v>
      </c>
      <c r="N49" s="281">
        <f>K49*M49</f>
        <v>210000</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388122</v>
      </c>
      <c r="N50" s="281">
        <f>K50*M50</f>
        <v>11643.66</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364323.66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8511.200867683332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386942.27420969348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77388.454841938699</v>
      </c>
      <c r="M84" s="856"/>
      <c r="N84" s="57"/>
    </row>
    <row r="85" spans="1:14">
      <c r="B85" s="95" t="s">
        <v>1057</v>
      </c>
      <c r="C85" s="96"/>
      <c r="D85" s="96"/>
      <c r="E85" s="96"/>
      <c r="F85" s="96"/>
      <c r="G85" s="96"/>
      <c r="H85" s="96"/>
      <c r="I85" s="93"/>
      <c r="J85" s="94"/>
      <c r="K85" s="313">
        <v>0.05</v>
      </c>
      <c r="L85" s="855">
        <f>N79*K85</f>
        <v>19347.113710484675</v>
      </c>
      <c r="M85" s="856"/>
      <c r="N85" s="57"/>
    </row>
    <row r="86" spans="1:14" ht="15" thickBot="1">
      <c r="B86" s="97" t="s">
        <v>1058</v>
      </c>
      <c r="C86" s="98"/>
      <c r="D86" s="98"/>
      <c r="E86" s="98"/>
      <c r="F86" s="98"/>
      <c r="G86" s="98"/>
      <c r="H86" s="98"/>
      <c r="I86" s="99"/>
      <c r="J86" s="100"/>
      <c r="K86" s="314">
        <v>0.05</v>
      </c>
      <c r="L86" s="857">
        <f>N79*K86</f>
        <v>19347.113710484675</v>
      </c>
      <c r="M86" s="858"/>
      <c r="N86" s="57"/>
    </row>
    <row r="87" spans="1:14" ht="15" thickBot="1">
      <c r="B87" s="821" t="s">
        <v>1037</v>
      </c>
      <c r="C87" s="822"/>
      <c r="D87" s="822"/>
      <c r="E87" s="822"/>
      <c r="F87" s="822"/>
      <c r="G87" s="822"/>
      <c r="H87" s="822"/>
      <c r="I87" s="822"/>
      <c r="J87" s="822"/>
      <c r="K87" s="822"/>
      <c r="L87" s="822"/>
      <c r="M87" s="823"/>
      <c r="N87" s="58">
        <f>L84+L85+L86</f>
        <v>116082.68226290804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503024.95647260151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8.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52583.63</v>
      </c>
      <c r="L36" s="279"/>
      <c r="M36" s="345">
        <v>3.75</v>
      </c>
      <c r="N36" s="281">
        <f>K36/M36</f>
        <v>14022.301333333333</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85.112008676833327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14107.413342010166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142680</v>
      </c>
      <c r="N48" s="281">
        <f>K48*M48</f>
        <v>142680</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220000</v>
      </c>
      <c r="N49" s="281">
        <f>K49*M49</f>
        <v>220000</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388122</v>
      </c>
      <c r="N50" s="281">
        <f>K50*M50</f>
        <v>11643.66</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374323.66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8511.200867683332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396942.27420969348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79388.454841938699</v>
      </c>
      <c r="M84" s="856"/>
      <c r="N84" s="57"/>
    </row>
    <row r="85" spans="1:14">
      <c r="B85" s="95" t="s">
        <v>1057</v>
      </c>
      <c r="C85" s="96"/>
      <c r="D85" s="96"/>
      <c r="E85" s="96"/>
      <c r="F85" s="96"/>
      <c r="G85" s="96"/>
      <c r="H85" s="96"/>
      <c r="I85" s="93"/>
      <c r="J85" s="94"/>
      <c r="K85" s="313">
        <v>0.05</v>
      </c>
      <c r="L85" s="855">
        <f>N79*K85</f>
        <v>19847.113710484675</v>
      </c>
      <c r="M85" s="856"/>
      <c r="N85" s="57"/>
    </row>
    <row r="86" spans="1:14" ht="15" thickBot="1">
      <c r="B86" s="97" t="s">
        <v>1058</v>
      </c>
      <c r="C86" s="98"/>
      <c r="D86" s="98"/>
      <c r="E86" s="98"/>
      <c r="F86" s="98"/>
      <c r="G86" s="98"/>
      <c r="H86" s="98"/>
      <c r="I86" s="99"/>
      <c r="J86" s="100"/>
      <c r="K86" s="314">
        <v>0.05</v>
      </c>
      <c r="L86" s="857">
        <f>N79*K86</f>
        <v>19847.113710484675</v>
      </c>
      <c r="M86" s="858"/>
      <c r="N86" s="57"/>
    </row>
    <row r="87" spans="1:14" ht="15" thickBot="1">
      <c r="B87" s="821" t="s">
        <v>1037</v>
      </c>
      <c r="C87" s="822"/>
      <c r="D87" s="822"/>
      <c r="E87" s="822"/>
      <c r="F87" s="822"/>
      <c r="G87" s="822"/>
      <c r="H87" s="822"/>
      <c r="I87" s="822"/>
      <c r="J87" s="822"/>
      <c r="K87" s="822"/>
      <c r="L87" s="822"/>
      <c r="M87" s="823"/>
      <c r="N87" s="58">
        <f>L84+L85+L86</f>
        <v>119082.68226290804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516024.95647260151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52583.63</v>
      </c>
      <c r="L36" s="279"/>
      <c r="M36" s="345">
        <v>3</v>
      </c>
      <c r="N36" s="281">
        <f>K36/M36</f>
        <v>17527.876666666667</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42.55600433841667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17570.432671005085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210000</v>
      </c>
      <c r="N48" s="281">
        <f>K48*M48</f>
        <v>210000</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388122</v>
      </c>
      <c r="N49" s="281">
        <f>K49*M49</f>
        <v>23287.32</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233287.32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4255.6004338416669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255113.35310484676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51022.670620969351</v>
      </c>
      <c r="M84" s="856"/>
      <c r="N84" s="57"/>
    </row>
    <row r="85" spans="1:14">
      <c r="B85" s="95" t="s">
        <v>1057</v>
      </c>
      <c r="C85" s="96"/>
      <c r="D85" s="96"/>
      <c r="E85" s="96"/>
      <c r="F85" s="96"/>
      <c r="G85" s="96"/>
      <c r="H85" s="96"/>
      <c r="I85" s="93"/>
      <c r="J85" s="94"/>
      <c r="K85" s="313">
        <v>0.05</v>
      </c>
      <c r="L85" s="855">
        <f>N79*K85</f>
        <v>12755.667655242338</v>
      </c>
      <c r="M85" s="856"/>
      <c r="N85" s="57"/>
    </row>
    <row r="86" spans="1:14" ht="15" thickBot="1">
      <c r="B86" s="97" t="s">
        <v>1058</v>
      </c>
      <c r="C86" s="98"/>
      <c r="D86" s="98"/>
      <c r="E86" s="98"/>
      <c r="F86" s="98"/>
      <c r="G86" s="98"/>
      <c r="H86" s="98"/>
      <c r="I86" s="99"/>
      <c r="J86" s="100"/>
      <c r="K86" s="314">
        <v>0.05</v>
      </c>
      <c r="L86" s="857">
        <f>N79*K86</f>
        <v>12755.667655242338</v>
      </c>
      <c r="M86" s="858"/>
      <c r="N86" s="57"/>
    </row>
    <row r="87" spans="1:14" ht="15" thickBot="1">
      <c r="B87" s="821" t="s">
        <v>1037</v>
      </c>
      <c r="C87" s="822"/>
      <c r="D87" s="822"/>
      <c r="E87" s="822"/>
      <c r="F87" s="822"/>
      <c r="G87" s="822"/>
      <c r="H87" s="822"/>
      <c r="I87" s="822"/>
      <c r="J87" s="822"/>
      <c r="K87" s="822"/>
      <c r="L87" s="822"/>
      <c r="M87" s="823"/>
      <c r="N87" s="58">
        <f>L84+L85+L86</f>
        <v>76534.005931454027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331647.3590363008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135</v>
      </c>
      <c r="B36" s="834" t="str">
        <f>VLOOKUP(A36,EQUIPOS!A6:D154,3,FALSE)</f>
        <v>Camión 350</v>
      </c>
      <c r="C36" s="835"/>
      <c r="D36" s="835"/>
      <c r="E36" s="835"/>
      <c r="F36" s="835"/>
      <c r="G36" s="835"/>
      <c r="H36" s="836"/>
      <c r="I36" s="276"/>
      <c r="J36" s="277"/>
      <c r="K36" s="278">
        <f>VLOOKUP(A36,EQUIPOS!A6:D163,4,FALSE)</f>
        <v>58794.270741026587</v>
      </c>
      <c r="L36" s="279"/>
      <c r="M36" s="345">
        <v>6.25</v>
      </c>
      <c r="N36" s="281">
        <f>K36/M36</f>
        <v>9407.0833185642532</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306.40323123659999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9713.486549800853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177065</v>
      </c>
      <c r="N48" s="281">
        <f>K48*M48</f>
        <v>44266.25</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145000</v>
      </c>
      <c r="N49" s="281">
        <f>K49*M49</f>
        <v>35108.958837772399</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79375.208837772399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6128.0646247320001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95216.760012305254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19043.352002461052</v>
      </c>
      <c r="M84" s="856"/>
      <c r="N84" s="57"/>
    </row>
    <row r="85" spans="1:14">
      <c r="B85" s="95" t="s">
        <v>1057</v>
      </c>
      <c r="C85" s="96"/>
      <c r="D85" s="96"/>
      <c r="E85" s="96"/>
      <c r="F85" s="96"/>
      <c r="G85" s="96"/>
      <c r="H85" s="96"/>
      <c r="I85" s="93"/>
      <c r="J85" s="94"/>
      <c r="K85" s="313">
        <v>0.05</v>
      </c>
      <c r="L85" s="855">
        <f>N79*K85</f>
        <v>4760.8380006152629</v>
      </c>
      <c r="M85" s="856"/>
      <c r="N85" s="57"/>
    </row>
    <row r="86" spans="1:14" ht="15" thickBot="1">
      <c r="B86" s="97" t="s">
        <v>1058</v>
      </c>
      <c r="C86" s="98"/>
      <c r="D86" s="98"/>
      <c r="E86" s="98"/>
      <c r="F86" s="98"/>
      <c r="G86" s="98"/>
      <c r="H86" s="98"/>
      <c r="I86" s="99"/>
      <c r="J86" s="100"/>
      <c r="K86" s="314">
        <v>0.05</v>
      </c>
      <c r="L86" s="857">
        <f>N79*K86</f>
        <v>4760.8380006152629</v>
      </c>
      <c r="M86" s="858"/>
      <c r="N86" s="57"/>
    </row>
    <row r="87" spans="1:14" ht="15" thickBot="1">
      <c r="B87" s="821" t="s">
        <v>1037</v>
      </c>
      <c r="C87" s="822"/>
      <c r="D87" s="822"/>
      <c r="E87" s="822"/>
      <c r="F87" s="822"/>
      <c r="G87" s="822"/>
      <c r="H87" s="822"/>
      <c r="I87" s="822"/>
      <c r="J87" s="822"/>
      <c r="K87" s="822"/>
      <c r="L87" s="822"/>
      <c r="M87" s="823"/>
      <c r="N87" s="58">
        <f>L84+L85+L86</f>
        <v>28565.028003691576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123781.78801599683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34.044803470733335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60000</v>
      </c>
      <c r="N48" s="281">
        <f>K48*M48</f>
        <v>60000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60000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3404.4803470733332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63438.525150544068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12687.705030108815</v>
      </c>
      <c r="M84" s="856"/>
      <c r="N84" s="57"/>
    </row>
    <row r="85" spans="1:14">
      <c r="B85" s="95" t="s">
        <v>1057</v>
      </c>
      <c r="C85" s="96"/>
      <c r="D85" s="96"/>
      <c r="E85" s="96"/>
      <c r="F85" s="96"/>
      <c r="G85" s="96"/>
      <c r="H85" s="96"/>
      <c r="I85" s="93"/>
      <c r="J85" s="94"/>
      <c r="K85" s="313">
        <v>0.05</v>
      </c>
      <c r="L85" s="855">
        <f>N79*K85</f>
        <v>3171.9262575272037</v>
      </c>
      <c r="M85" s="856"/>
      <c r="N85" s="57"/>
    </row>
    <row r="86" spans="1:14" ht="15" thickBot="1">
      <c r="B86" s="97" t="s">
        <v>1058</v>
      </c>
      <c r="C86" s="98"/>
      <c r="D86" s="98"/>
      <c r="E86" s="98"/>
      <c r="F86" s="98"/>
      <c r="G86" s="98"/>
      <c r="H86" s="98"/>
      <c r="I86" s="99"/>
      <c r="J86" s="100"/>
      <c r="K86" s="314">
        <v>0.05</v>
      </c>
      <c r="L86" s="857">
        <f>N79*K86</f>
        <v>3171.9262575272037</v>
      </c>
      <c r="M86" s="858"/>
      <c r="N86" s="57"/>
    </row>
    <row r="87" spans="1:14" ht="15" thickBot="1">
      <c r="B87" s="821" t="s">
        <v>1037</v>
      </c>
      <c r="C87" s="822"/>
      <c r="D87" s="822"/>
      <c r="E87" s="822"/>
      <c r="F87" s="822"/>
      <c r="G87" s="822"/>
      <c r="H87" s="822"/>
      <c r="I87" s="822"/>
      <c r="J87" s="822"/>
      <c r="K87" s="822"/>
      <c r="L87" s="822"/>
      <c r="M87" s="823"/>
      <c r="N87" s="58">
        <f>L84+L85+L86</f>
        <v>19031.557545163221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82470.082695707286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35.218762211103453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45272</v>
      </c>
      <c r="N48" s="281">
        <f>K48*M48</f>
        <v>45272</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45272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3521.8762211103449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48829.094983321447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9765.8189966642894</v>
      </c>
      <c r="M84" s="856"/>
      <c r="N84" s="57"/>
    </row>
    <row r="85" spans="1:14">
      <c r="B85" s="95" t="s">
        <v>1057</v>
      </c>
      <c r="C85" s="96"/>
      <c r="D85" s="96"/>
      <c r="E85" s="96"/>
      <c r="F85" s="96"/>
      <c r="G85" s="96"/>
      <c r="H85" s="96"/>
      <c r="I85" s="93"/>
      <c r="J85" s="94"/>
      <c r="K85" s="313">
        <v>0.05</v>
      </c>
      <c r="L85" s="855">
        <f>N79*K85</f>
        <v>2441.4547491660724</v>
      </c>
      <c r="M85" s="856"/>
      <c r="N85" s="57"/>
    </row>
    <row r="86" spans="1:14" ht="15" thickBot="1">
      <c r="B86" s="97" t="s">
        <v>1058</v>
      </c>
      <c r="C86" s="98"/>
      <c r="D86" s="98"/>
      <c r="E86" s="98"/>
      <c r="F86" s="98"/>
      <c r="G86" s="98"/>
      <c r="H86" s="98"/>
      <c r="I86" s="99"/>
      <c r="J86" s="100"/>
      <c r="K86" s="314">
        <v>0.05</v>
      </c>
      <c r="L86" s="857">
        <f>N79*K86</f>
        <v>2441.4547491660724</v>
      </c>
      <c r="M86" s="858"/>
      <c r="N86" s="57"/>
    </row>
    <row r="87" spans="1:14" ht="15" thickBot="1">
      <c r="B87" s="821" t="s">
        <v>1037</v>
      </c>
      <c r="C87" s="822"/>
      <c r="D87" s="822"/>
      <c r="E87" s="822"/>
      <c r="F87" s="822"/>
      <c r="G87" s="822"/>
      <c r="H87" s="822"/>
      <c r="I87" s="822"/>
      <c r="J87" s="822"/>
      <c r="K87" s="822"/>
      <c r="L87" s="822"/>
      <c r="M87" s="823"/>
      <c r="N87" s="58">
        <f>L84+L85+L86</f>
        <v>14648.728494996434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63477.823478317878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35.218762211103453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35390</v>
      </c>
      <c r="N48" s="281">
        <f>K48*M48</f>
        <v>35390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35390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3521.8762211103449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38947.094983321447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7789.4189966642898</v>
      </c>
      <c r="M84" s="856"/>
      <c r="N84" s="57"/>
    </row>
    <row r="85" spans="1:14">
      <c r="B85" s="95" t="s">
        <v>1057</v>
      </c>
      <c r="C85" s="96"/>
      <c r="D85" s="96"/>
      <c r="E85" s="96"/>
      <c r="F85" s="96"/>
      <c r="G85" s="96"/>
      <c r="H85" s="96"/>
      <c r="I85" s="93"/>
      <c r="J85" s="94"/>
      <c r="K85" s="313">
        <v>0.05</v>
      </c>
      <c r="L85" s="855">
        <f>N79*K85</f>
        <v>1947.3547491660725</v>
      </c>
      <c r="M85" s="856"/>
      <c r="N85" s="57"/>
    </row>
    <row r="86" spans="1:14" ht="15" thickBot="1">
      <c r="B86" s="97" t="s">
        <v>1058</v>
      </c>
      <c r="C86" s="98"/>
      <c r="D86" s="98"/>
      <c r="E86" s="98"/>
      <c r="F86" s="98"/>
      <c r="G86" s="98"/>
      <c r="H86" s="98"/>
      <c r="I86" s="99"/>
      <c r="J86" s="100"/>
      <c r="K86" s="314">
        <v>0.05</v>
      </c>
      <c r="L86" s="857">
        <f>N79*K86</f>
        <v>1947.3547491660725</v>
      </c>
      <c r="M86" s="858"/>
      <c r="N86" s="57"/>
    </row>
    <row r="87" spans="1:14" ht="15" thickBot="1">
      <c r="B87" s="821" t="s">
        <v>1037</v>
      </c>
      <c r="C87" s="822"/>
      <c r="D87" s="822"/>
      <c r="E87" s="822"/>
      <c r="F87" s="822"/>
      <c r="G87" s="822"/>
      <c r="H87" s="822"/>
      <c r="I87" s="822"/>
      <c r="J87" s="822"/>
      <c r="K87" s="822"/>
      <c r="L87" s="822"/>
      <c r="M87" s="823"/>
      <c r="N87" s="58">
        <f>L84+L85+L86</f>
        <v>11684.128494996434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50631.223478317879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363</v>
      </c>
      <c r="B36" s="834" t="str">
        <f>VLOOKUP(A36,EQUIPOS!A6:D154,3,FALSE)</f>
        <v>Vibrador de concreto, Motor de 3 hp a 18.000 rpm Mangueras de 4 mt</v>
      </c>
      <c r="C36" s="835"/>
      <c r="D36" s="835"/>
      <c r="E36" s="835"/>
      <c r="F36" s="835"/>
      <c r="G36" s="835"/>
      <c r="H36" s="836"/>
      <c r="I36" s="276"/>
      <c r="J36" s="277"/>
      <c r="K36" s="278">
        <f>VLOOKUP(A36,EQUIPOS!A6:D163,4,FALSE)</f>
        <v>4705</v>
      </c>
      <c r="L36" s="279"/>
      <c r="M36" s="345">
        <v>1.25</v>
      </c>
      <c r="N36" s="281">
        <f>K36/M36</f>
        <v>3764</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N77*M41</f>
        <v>510.67205206099999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4274.6720520609997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2567</v>
      </c>
      <c r="N48" s="281">
        <f>K48*M48</f>
        <v>24643.200000000001</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436047</v>
      </c>
      <c r="N49" s="281">
        <f>K49*M49</f>
        <v>52325.64</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25417</v>
      </c>
      <c r="N50" s="281">
        <f>K50*M50</f>
        <v>12708.5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89677.34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119485.61465511099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23897.122931022197</v>
      </c>
      <c r="M84" s="856"/>
      <c r="N84" s="57"/>
    </row>
    <row r="85" spans="1:14">
      <c r="B85" s="95" t="s">
        <v>1057</v>
      </c>
      <c r="C85" s="96"/>
      <c r="D85" s="96"/>
      <c r="E85" s="96"/>
      <c r="F85" s="96"/>
      <c r="G85" s="96"/>
      <c r="H85" s="96"/>
      <c r="I85" s="93"/>
      <c r="J85" s="94"/>
      <c r="K85" s="313">
        <v>0.05</v>
      </c>
      <c r="L85" s="855">
        <f>N79*K85</f>
        <v>5974.2807327555493</v>
      </c>
      <c r="M85" s="856"/>
      <c r="N85" s="57"/>
    </row>
    <row r="86" spans="1:14" ht="15" thickBot="1">
      <c r="B86" s="97" t="s">
        <v>1058</v>
      </c>
      <c r="C86" s="98"/>
      <c r="D86" s="98"/>
      <c r="E86" s="98"/>
      <c r="F86" s="98"/>
      <c r="G86" s="98"/>
      <c r="H86" s="98"/>
      <c r="I86" s="99"/>
      <c r="J86" s="100"/>
      <c r="K86" s="314">
        <v>0.05</v>
      </c>
      <c r="L86" s="857">
        <f>N79*K86</f>
        <v>5974.2807327555493</v>
      </c>
      <c r="M86" s="858"/>
      <c r="N86" s="57"/>
    </row>
    <row r="87" spans="1:14" ht="15" thickBot="1">
      <c r="B87" s="821" t="s">
        <v>1037</v>
      </c>
      <c r="C87" s="822"/>
      <c r="D87" s="822"/>
      <c r="E87" s="822"/>
      <c r="F87" s="822"/>
      <c r="G87" s="822"/>
      <c r="H87" s="822"/>
      <c r="I87" s="822"/>
      <c r="J87" s="822"/>
      <c r="K87" s="822"/>
      <c r="L87" s="822"/>
      <c r="M87" s="823"/>
      <c r="N87" s="58">
        <f>L84+L85+L86</f>
        <v>35845.684396533296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155331.29905164428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7.2953150294428575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8000</v>
      </c>
      <c r="N48" s="281">
        <f>K48*M48</f>
        <v>8000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8000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729.53150294428576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8736.8268179737279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1747.3653635947458</v>
      </c>
      <c r="M84" s="856"/>
      <c r="N84" s="57"/>
    </row>
    <row r="85" spans="1:14">
      <c r="B85" s="95" t="s">
        <v>1057</v>
      </c>
      <c r="C85" s="96"/>
      <c r="D85" s="96"/>
      <c r="E85" s="96"/>
      <c r="F85" s="96"/>
      <c r="G85" s="96"/>
      <c r="H85" s="96"/>
      <c r="I85" s="93"/>
      <c r="J85" s="94"/>
      <c r="K85" s="313">
        <v>0.05</v>
      </c>
      <c r="L85" s="855">
        <f>N79*K85</f>
        <v>436.84134089868644</v>
      </c>
      <c r="M85" s="856"/>
      <c r="N85" s="57"/>
    </row>
    <row r="86" spans="1:14" ht="15" thickBot="1">
      <c r="B86" s="97" t="s">
        <v>1058</v>
      </c>
      <c r="C86" s="98"/>
      <c r="D86" s="98"/>
      <c r="E86" s="98"/>
      <c r="F86" s="98"/>
      <c r="G86" s="98"/>
      <c r="H86" s="98"/>
      <c r="I86" s="99"/>
      <c r="J86" s="100"/>
      <c r="K86" s="314">
        <v>0.05</v>
      </c>
      <c r="L86" s="857">
        <f>N79*K86</f>
        <v>436.84134089868644</v>
      </c>
      <c r="M86" s="858"/>
      <c r="N86" s="57"/>
    </row>
    <row r="87" spans="1:14" ht="15" thickBot="1">
      <c r="B87" s="821" t="s">
        <v>1037</v>
      </c>
      <c r="C87" s="822"/>
      <c r="D87" s="822"/>
      <c r="E87" s="822"/>
      <c r="F87" s="822"/>
      <c r="G87" s="822"/>
      <c r="H87" s="822"/>
      <c r="I87" s="822"/>
      <c r="J87" s="822"/>
      <c r="K87" s="822"/>
      <c r="L87" s="822"/>
      <c r="M87" s="823"/>
      <c r="N87" s="58">
        <f>L84+L85+L86</f>
        <v>2621.0480453921182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11357.874863365847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10"/>
      <c r="C1" s="922"/>
      <c r="D1" s="923"/>
      <c r="E1" s="923"/>
      <c r="F1" s="923"/>
      <c r="G1" s="923"/>
      <c r="H1" s="923"/>
      <c r="I1" s="923"/>
      <c r="J1" s="924"/>
      <c r="K1" s="925" t="s">
        <v>1017</v>
      </c>
      <c r="L1" s="927" t="s">
        <v>2304</v>
      </c>
      <c r="M1" s="928"/>
      <c r="N1" s="929"/>
    </row>
    <row r="2" spans="2:14" ht="24.7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52583.63</v>
      </c>
      <c r="L36" s="279"/>
      <c r="M36" s="345">
        <v>160</v>
      </c>
      <c r="N36" s="281">
        <f>K36/M36</f>
        <v>328.64768749999996</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19.1502019522875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347.79788945228745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98000</v>
      </c>
      <c r="N48" s="281">
        <f>K48*M48</f>
        <v>98000</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388122</v>
      </c>
      <c r="N49" s="281">
        <f>K49*M49</f>
        <v>11643.66</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109643.66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1915.0201952287498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111906.47808468103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22381.295616936208</v>
      </c>
      <c r="M84" s="856"/>
      <c r="N84" s="57"/>
    </row>
    <row r="85" spans="1:14">
      <c r="B85" s="95" t="s">
        <v>1057</v>
      </c>
      <c r="C85" s="96"/>
      <c r="D85" s="96"/>
      <c r="E85" s="96"/>
      <c r="F85" s="96"/>
      <c r="G85" s="96"/>
      <c r="H85" s="96"/>
      <c r="I85" s="93"/>
      <c r="J85" s="94"/>
      <c r="K85" s="313">
        <v>0.05</v>
      </c>
      <c r="L85" s="855">
        <f>N79*K85</f>
        <v>5595.323904234052</v>
      </c>
      <c r="M85" s="856"/>
      <c r="N85" s="57"/>
    </row>
    <row r="86" spans="1:14" ht="15" thickBot="1">
      <c r="B86" s="97" t="s">
        <v>1058</v>
      </c>
      <c r="C86" s="98"/>
      <c r="D86" s="98"/>
      <c r="E86" s="98"/>
      <c r="F86" s="98"/>
      <c r="G86" s="98"/>
      <c r="H86" s="98"/>
      <c r="I86" s="99"/>
      <c r="J86" s="100"/>
      <c r="K86" s="314">
        <v>0.05</v>
      </c>
      <c r="L86" s="857">
        <f>N79*K86</f>
        <v>5595.323904234052</v>
      </c>
      <c r="M86" s="858"/>
      <c r="N86" s="57"/>
    </row>
    <row r="87" spans="1:14" ht="15" thickBot="1">
      <c r="B87" s="821" t="s">
        <v>1037</v>
      </c>
      <c r="C87" s="822"/>
      <c r="D87" s="822"/>
      <c r="E87" s="822"/>
      <c r="F87" s="822"/>
      <c r="G87" s="822"/>
      <c r="H87" s="822"/>
      <c r="I87" s="822"/>
      <c r="J87" s="822"/>
      <c r="K87" s="822"/>
      <c r="L87" s="822"/>
      <c r="M87" s="823"/>
      <c r="N87" s="58">
        <f>L84+L85+L86</f>
        <v>33571.943425404308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145478.42151008535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68.08960694146667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6900</v>
      </c>
      <c r="N48" s="281">
        <f>K48*M48</f>
        <v>276</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8000</v>
      </c>
      <c r="N49" s="281">
        <f>K49*M49</f>
        <v>3200</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534</v>
      </c>
      <c r="N50" s="281">
        <f>K50*M50</f>
        <v>1602</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5078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680.89606941466661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5826.9856763561329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1165.3971352712267</v>
      </c>
      <c r="M84" s="856"/>
      <c r="N84" s="57"/>
    </row>
    <row r="85" spans="1:14">
      <c r="B85" s="95" t="s">
        <v>1057</v>
      </c>
      <c r="C85" s="96"/>
      <c r="D85" s="96"/>
      <c r="E85" s="96"/>
      <c r="F85" s="96"/>
      <c r="G85" s="96"/>
      <c r="H85" s="96"/>
      <c r="I85" s="93"/>
      <c r="J85" s="94"/>
      <c r="K85" s="313">
        <v>0.05</v>
      </c>
      <c r="L85" s="855">
        <f>N79*K85</f>
        <v>291.34928381780668</v>
      </c>
      <c r="M85" s="856"/>
      <c r="N85" s="57"/>
    </row>
    <row r="86" spans="1:14" ht="15" thickBot="1">
      <c r="B86" s="97" t="s">
        <v>1058</v>
      </c>
      <c r="C86" s="98"/>
      <c r="D86" s="98"/>
      <c r="E86" s="98"/>
      <c r="F86" s="98"/>
      <c r="G86" s="98"/>
      <c r="H86" s="98"/>
      <c r="I86" s="99"/>
      <c r="J86" s="100"/>
      <c r="K86" s="314">
        <v>0.05</v>
      </c>
      <c r="L86" s="857">
        <f>N79*K86</f>
        <v>291.34928381780668</v>
      </c>
      <c r="M86" s="858"/>
      <c r="N86" s="57"/>
    </row>
    <row r="87" spans="1:14" ht="15" thickBot="1">
      <c r="B87" s="821" t="s">
        <v>1037</v>
      </c>
      <c r="C87" s="822"/>
      <c r="D87" s="822"/>
      <c r="E87" s="822"/>
      <c r="F87" s="822"/>
      <c r="G87" s="822"/>
      <c r="H87" s="822"/>
      <c r="I87" s="822"/>
      <c r="J87" s="822"/>
      <c r="K87" s="822"/>
      <c r="L87" s="822"/>
      <c r="M87" s="823"/>
      <c r="N87" s="58">
        <f>L84+L85+L86</f>
        <v>1748.0957029068402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7575.0813792629733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68.08960694146667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20000</v>
      </c>
      <c r="N48" s="281">
        <f>K48*M48</f>
        <v>8000</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534</v>
      </c>
      <c r="N49" s="281">
        <f>K49*M49</f>
        <v>1602</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9602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680.89606941466661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10350.985676356133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2070.1971352712267</v>
      </c>
      <c r="M84" s="856"/>
      <c r="N84" s="57"/>
    </row>
    <row r="85" spans="1:14">
      <c r="B85" s="95" t="s">
        <v>1057</v>
      </c>
      <c r="C85" s="96"/>
      <c r="D85" s="96"/>
      <c r="E85" s="96"/>
      <c r="F85" s="96"/>
      <c r="G85" s="96"/>
      <c r="H85" s="96"/>
      <c r="I85" s="93"/>
      <c r="J85" s="94"/>
      <c r="K85" s="313">
        <v>0.05</v>
      </c>
      <c r="L85" s="855">
        <f>N79*K85</f>
        <v>517.54928381780667</v>
      </c>
      <c r="M85" s="856"/>
      <c r="N85" s="57"/>
    </row>
    <row r="86" spans="1:14" ht="15" thickBot="1">
      <c r="B86" s="97" t="s">
        <v>1058</v>
      </c>
      <c r="C86" s="98"/>
      <c r="D86" s="98"/>
      <c r="E86" s="98"/>
      <c r="F86" s="98"/>
      <c r="G86" s="98"/>
      <c r="H86" s="98"/>
      <c r="I86" s="99"/>
      <c r="J86" s="100"/>
      <c r="K86" s="314">
        <v>0.05</v>
      </c>
      <c r="L86" s="857">
        <f>N79*K86</f>
        <v>517.54928381780667</v>
      </c>
      <c r="M86" s="858"/>
      <c r="N86" s="57"/>
    </row>
    <row r="87" spans="1:14" ht="15" thickBot="1">
      <c r="B87" s="821" t="s">
        <v>1037</v>
      </c>
      <c r="C87" s="822"/>
      <c r="D87" s="822"/>
      <c r="E87" s="822"/>
      <c r="F87" s="822"/>
      <c r="G87" s="822"/>
      <c r="H87" s="822"/>
      <c r="I87" s="822"/>
      <c r="J87" s="822"/>
      <c r="K87" s="822"/>
      <c r="L87" s="822"/>
      <c r="M87" s="823"/>
      <c r="N87" s="58">
        <f>L84+L85+L86</f>
        <v>3105.2957029068398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13456.281379262973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272.35842776586668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6900</v>
      </c>
      <c r="N48" s="281">
        <f>K48*M48</f>
        <v>552</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8000</v>
      </c>
      <c r="N49" s="281">
        <f>K49*M49</f>
        <v>3200</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534</v>
      </c>
      <c r="N50" s="281">
        <f>K50*M50</f>
        <v>1602</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16000</v>
      </c>
      <c r="N51" s="281">
        <f>K51*M51</f>
        <v>24000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29354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51"/>
    </row>
    <row r="77" spans="1:15" ht="15" thickBot="1">
      <c r="B77" s="821" t="s">
        <v>1037</v>
      </c>
      <c r="C77" s="822"/>
      <c r="D77" s="822"/>
      <c r="E77" s="822"/>
      <c r="F77" s="822"/>
      <c r="G77" s="822"/>
      <c r="H77" s="822"/>
      <c r="I77" s="822"/>
      <c r="J77" s="822"/>
      <c r="K77" s="822"/>
      <c r="L77" s="822"/>
      <c r="M77" s="823"/>
      <c r="N77" s="310">
        <f>SUM(N71:N76)</f>
        <v>2723.5842776586665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32349.942705424532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6469.9885410849065</v>
      </c>
      <c r="M84" s="856"/>
      <c r="N84" s="57"/>
    </row>
    <row r="85" spans="1:14">
      <c r="B85" s="95" t="s">
        <v>1057</v>
      </c>
      <c r="C85" s="96"/>
      <c r="D85" s="96"/>
      <c r="E85" s="96"/>
      <c r="F85" s="96"/>
      <c r="G85" s="96"/>
      <c r="H85" s="96"/>
      <c r="I85" s="93"/>
      <c r="J85" s="94"/>
      <c r="K85" s="313">
        <v>0.05</v>
      </c>
      <c r="L85" s="855">
        <f>N79*K85</f>
        <v>1617.4971352712266</v>
      </c>
      <c r="M85" s="856"/>
      <c r="N85" s="57"/>
    </row>
    <row r="86" spans="1:14" ht="15" thickBot="1">
      <c r="B86" s="97" t="s">
        <v>1058</v>
      </c>
      <c r="C86" s="98"/>
      <c r="D86" s="98"/>
      <c r="E86" s="98"/>
      <c r="F86" s="98"/>
      <c r="G86" s="98"/>
      <c r="H86" s="98"/>
      <c r="I86" s="99"/>
      <c r="J86" s="100"/>
      <c r="K86" s="314">
        <v>0.05</v>
      </c>
      <c r="L86" s="857">
        <f>N79*K86</f>
        <v>1617.4971352712266</v>
      </c>
      <c r="M86" s="858"/>
      <c r="N86" s="57"/>
    </row>
    <row r="87" spans="1:14" ht="15" thickBot="1">
      <c r="B87" s="821" t="s">
        <v>1037</v>
      </c>
      <c r="C87" s="822"/>
      <c r="D87" s="822"/>
      <c r="E87" s="822"/>
      <c r="F87" s="822"/>
      <c r="G87" s="822"/>
      <c r="H87" s="822"/>
      <c r="I87" s="822"/>
      <c r="J87" s="822"/>
      <c r="K87" s="822"/>
      <c r="L87" s="822"/>
      <c r="M87" s="823"/>
      <c r="N87" s="58">
        <f>L84+L85+L86</f>
        <v>9704.9828116273602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42054.925517051888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272.35842776586668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20000</v>
      </c>
      <c r="N48" s="281">
        <f>K48*M48</f>
        <v>8000</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534</v>
      </c>
      <c r="N49" s="281">
        <f>K49*M49</f>
        <v>1602</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16000</v>
      </c>
      <c r="N50" s="281">
        <f>K50*M50</f>
        <v>24000</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33602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2723.5842776586665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36597.942705424532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7319.5885410849069</v>
      </c>
      <c r="M84" s="856"/>
      <c r="N84" s="57"/>
    </row>
    <row r="85" spans="1:14">
      <c r="B85" s="95" t="s">
        <v>1057</v>
      </c>
      <c r="C85" s="96"/>
      <c r="D85" s="96"/>
      <c r="E85" s="96"/>
      <c r="F85" s="96"/>
      <c r="G85" s="96"/>
      <c r="H85" s="96"/>
      <c r="I85" s="93"/>
      <c r="J85" s="94"/>
      <c r="K85" s="313">
        <v>0.05</v>
      </c>
      <c r="L85" s="855">
        <f>N79*K85</f>
        <v>1829.8971352712267</v>
      </c>
      <c r="M85" s="856"/>
      <c r="N85" s="57"/>
    </row>
    <row r="86" spans="1:14" ht="15" thickBot="1">
      <c r="B86" s="97" t="s">
        <v>1058</v>
      </c>
      <c r="C86" s="98"/>
      <c r="D86" s="98"/>
      <c r="E86" s="98"/>
      <c r="F86" s="98"/>
      <c r="G86" s="98"/>
      <c r="H86" s="98"/>
      <c r="I86" s="99"/>
      <c r="J86" s="100"/>
      <c r="K86" s="314">
        <v>0.05</v>
      </c>
      <c r="L86" s="857">
        <f>N79*K86</f>
        <v>1829.8971352712267</v>
      </c>
      <c r="M86" s="858"/>
      <c r="N86" s="57"/>
    </row>
    <row r="87" spans="1:14" ht="15" thickBot="1">
      <c r="B87" s="821" t="s">
        <v>1037</v>
      </c>
      <c r="C87" s="822"/>
      <c r="D87" s="822"/>
      <c r="E87" s="822"/>
      <c r="F87" s="822"/>
      <c r="G87" s="822"/>
      <c r="H87" s="822"/>
      <c r="I87" s="822"/>
      <c r="J87" s="822"/>
      <c r="K87" s="822"/>
      <c r="L87" s="822"/>
      <c r="M87" s="823"/>
      <c r="N87" s="58">
        <f>L84+L85+L86</f>
        <v>10979.38281162736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47577.32551705189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241</v>
      </c>
      <c r="B36" s="834" t="str">
        <f>VLOOKUP(A36,EQUIPOS!A6:D154,3,FALSE)</f>
        <v>Grúa (capacidad 15 ton)</v>
      </c>
      <c r="C36" s="835"/>
      <c r="D36" s="835"/>
      <c r="E36" s="835"/>
      <c r="F36" s="835"/>
      <c r="G36" s="835"/>
      <c r="H36" s="836"/>
      <c r="I36" s="276"/>
      <c r="J36" s="277"/>
      <c r="K36" s="278">
        <f>VLOOKUP(A36,EQUIPOS!A6:D163,4,FALSE)</f>
        <v>184059.35785274039</v>
      </c>
      <c r="L36" s="279"/>
      <c r="M36" s="345">
        <v>0.75</v>
      </c>
      <c r="N36" s="281">
        <f>K36/M36</f>
        <v>245412.47713698717</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0.2</v>
      </c>
      <c r="N41" s="353">
        <f>N77*M41</f>
        <v>8511.2008676833339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253923.67800467051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14346</v>
      </c>
      <c r="N48" s="281">
        <f>K48*M48</f>
        <v>14346</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14346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42556.004338416664</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310825.68234308722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62165.136468617449</v>
      </c>
      <c r="M84" s="856"/>
      <c r="N84" s="57"/>
    </row>
    <row r="85" spans="1:14">
      <c r="B85" s="95" t="s">
        <v>1057</v>
      </c>
      <c r="C85" s="96"/>
      <c r="D85" s="96"/>
      <c r="E85" s="96"/>
      <c r="F85" s="96"/>
      <c r="G85" s="96"/>
      <c r="H85" s="96"/>
      <c r="I85" s="93"/>
      <c r="J85" s="94"/>
      <c r="K85" s="313">
        <v>0.05</v>
      </c>
      <c r="L85" s="855">
        <f>N79*K85</f>
        <v>15541.284117154362</v>
      </c>
      <c r="M85" s="856"/>
      <c r="N85" s="57"/>
    </row>
    <row r="86" spans="1:14" ht="15" thickBot="1">
      <c r="B86" s="97" t="s">
        <v>1058</v>
      </c>
      <c r="C86" s="98"/>
      <c r="D86" s="98"/>
      <c r="E86" s="98"/>
      <c r="F86" s="98"/>
      <c r="G86" s="98"/>
      <c r="H86" s="98"/>
      <c r="I86" s="99"/>
      <c r="J86" s="100"/>
      <c r="K86" s="314">
        <v>0.05</v>
      </c>
      <c r="L86" s="857">
        <f>N79*K86</f>
        <v>15541.284117154362</v>
      </c>
      <c r="M86" s="858"/>
      <c r="N86" s="57"/>
    </row>
    <row r="87" spans="1:14" ht="15" thickBot="1">
      <c r="B87" s="821" t="s">
        <v>1037</v>
      </c>
      <c r="C87" s="822"/>
      <c r="D87" s="822"/>
      <c r="E87" s="822"/>
      <c r="F87" s="822"/>
      <c r="G87" s="822"/>
      <c r="H87" s="822"/>
      <c r="I87" s="822"/>
      <c r="J87" s="822"/>
      <c r="K87" s="822"/>
      <c r="L87" s="822"/>
      <c r="M87" s="823"/>
      <c r="N87" s="58">
        <f>L84+L85+L86</f>
        <v>93247.704702926188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404073.38704601338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0.2</v>
      </c>
      <c r="N41" s="353">
        <f>N77*M41</f>
        <v>6383.4006507624999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14346</v>
      </c>
      <c r="N48" s="281">
        <f>K48*M48</f>
        <v>14346</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14346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51"/>
    </row>
    <row r="77" spans="1:15" ht="15" thickBot="1">
      <c r="B77" s="821" t="s">
        <v>1037</v>
      </c>
      <c r="C77" s="822"/>
      <c r="D77" s="822"/>
      <c r="E77" s="822"/>
      <c r="F77" s="822"/>
      <c r="G77" s="822"/>
      <c r="H77" s="822"/>
      <c r="I77" s="822"/>
      <c r="J77" s="822"/>
      <c r="K77" s="822"/>
      <c r="L77" s="822"/>
      <c r="M77" s="823"/>
      <c r="N77" s="310">
        <f>SUM(N71:N76)</f>
        <v>31917.003253812498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52646.403904574996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10529.280780915</v>
      </c>
      <c r="M84" s="856"/>
      <c r="N84" s="57"/>
    </row>
    <row r="85" spans="1:14">
      <c r="B85" s="95" t="s">
        <v>1057</v>
      </c>
      <c r="C85" s="96"/>
      <c r="D85" s="96"/>
      <c r="E85" s="96"/>
      <c r="F85" s="96"/>
      <c r="G85" s="96"/>
      <c r="H85" s="96"/>
      <c r="I85" s="93"/>
      <c r="J85" s="94"/>
      <c r="K85" s="313">
        <v>0.05</v>
      </c>
      <c r="L85" s="855">
        <f>N79*K85</f>
        <v>2632.32019522875</v>
      </c>
      <c r="M85" s="856"/>
      <c r="N85" s="57"/>
    </row>
    <row r="86" spans="1:14" ht="15" thickBot="1">
      <c r="B86" s="97" t="s">
        <v>1058</v>
      </c>
      <c r="C86" s="98"/>
      <c r="D86" s="98"/>
      <c r="E86" s="98"/>
      <c r="F86" s="98"/>
      <c r="G86" s="98"/>
      <c r="H86" s="98"/>
      <c r="I86" s="99"/>
      <c r="J86" s="100"/>
      <c r="K86" s="314">
        <v>0.05</v>
      </c>
      <c r="L86" s="857">
        <f>N79*K86</f>
        <v>2632.32019522875</v>
      </c>
      <c r="M86" s="858"/>
      <c r="N86" s="57"/>
    </row>
    <row r="87" spans="1:14" ht="15" thickBot="1">
      <c r="B87" s="821" t="s">
        <v>1037</v>
      </c>
      <c r="C87" s="822"/>
      <c r="D87" s="822"/>
      <c r="E87" s="822"/>
      <c r="F87" s="822"/>
      <c r="G87" s="822"/>
      <c r="H87" s="822"/>
      <c r="I87" s="822"/>
      <c r="J87" s="822"/>
      <c r="K87" s="822"/>
      <c r="L87" s="822"/>
      <c r="M87" s="823"/>
      <c r="N87" s="58">
        <f>L84+L85+L86</f>
        <v>15793.921171372498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68440.32507594749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0.15</v>
      </c>
      <c r="N41" s="353">
        <f>N77*M41</f>
        <v>2553.3602603049999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14346</v>
      </c>
      <c r="N48" s="281">
        <f>K48*M48</f>
        <v>14346</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14346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51"/>
    </row>
    <row r="77" spans="1:15" ht="15" thickBot="1">
      <c r="B77" s="821" t="s">
        <v>1037</v>
      </c>
      <c r="C77" s="822"/>
      <c r="D77" s="822"/>
      <c r="E77" s="822"/>
      <c r="F77" s="822"/>
      <c r="G77" s="822"/>
      <c r="H77" s="822"/>
      <c r="I77" s="822"/>
      <c r="J77" s="822"/>
      <c r="K77" s="822"/>
      <c r="L77" s="822"/>
      <c r="M77" s="823"/>
      <c r="N77" s="310">
        <f>SUM(N71:N76)</f>
        <v>17022.401735366668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33921.761995671666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6784.3523991343336</v>
      </c>
      <c r="M84" s="856"/>
      <c r="N84" s="57"/>
    </row>
    <row r="85" spans="1:14">
      <c r="B85" s="95" t="s">
        <v>1057</v>
      </c>
      <c r="C85" s="96"/>
      <c r="D85" s="96"/>
      <c r="E85" s="96"/>
      <c r="F85" s="96"/>
      <c r="G85" s="96"/>
      <c r="H85" s="96"/>
      <c r="I85" s="93"/>
      <c r="J85" s="94"/>
      <c r="K85" s="313">
        <v>0.05</v>
      </c>
      <c r="L85" s="855">
        <f>N79*K85</f>
        <v>1696.0880997835834</v>
      </c>
      <c r="M85" s="856"/>
      <c r="N85" s="57"/>
    </row>
    <row r="86" spans="1:14" ht="15" thickBot="1">
      <c r="B86" s="97" t="s">
        <v>1058</v>
      </c>
      <c r="C86" s="98"/>
      <c r="D86" s="98"/>
      <c r="E86" s="98"/>
      <c r="F86" s="98"/>
      <c r="G86" s="98"/>
      <c r="H86" s="98"/>
      <c r="I86" s="99"/>
      <c r="J86" s="100"/>
      <c r="K86" s="314">
        <v>0.05</v>
      </c>
      <c r="L86" s="857">
        <f>N79*K86</f>
        <v>1696.0880997835834</v>
      </c>
      <c r="M86" s="858"/>
      <c r="N86" s="57"/>
    </row>
    <row r="87" spans="1:14" ht="15" thickBot="1">
      <c r="B87" s="821" t="s">
        <v>1037</v>
      </c>
      <c r="C87" s="822"/>
      <c r="D87" s="822"/>
      <c r="E87" s="822"/>
      <c r="F87" s="822"/>
      <c r="G87" s="822"/>
      <c r="H87" s="822"/>
      <c r="I87" s="822"/>
      <c r="J87" s="822"/>
      <c r="K87" s="822"/>
      <c r="L87" s="822"/>
      <c r="M87" s="823"/>
      <c r="N87" s="58">
        <f>L84+L85+L86</f>
        <v>10176.5285987015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44098.290594373168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0.15</v>
      </c>
      <c r="N41" s="353">
        <f>N77*M41</f>
        <v>1915.0201952287498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14346</v>
      </c>
      <c r="N48" s="281">
        <f>K48*M48</f>
        <v>14346</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14346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12766.801301525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29027.82149675375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5805.5642993507499</v>
      </c>
      <c r="M84" s="856"/>
      <c r="N84" s="57"/>
    </row>
    <row r="85" spans="1:14">
      <c r="B85" s="95" t="s">
        <v>1057</v>
      </c>
      <c r="C85" s="96"/>
      <c r="D85" s="96"/>
      <c r="E85" s="96"/>
      <c r="F85" s="96"/>
      <c r="G85" s="96"/>
      <c r="H85" s="96"/>
      <c r="I85" s="93"/>
      <c r="J85" s="94"/>
      <c r="K85" s="313">
        <v>0.05</v>
      </c>
      <c r="L85" s="855">
        <f>N79*K85</f>
        <v>1451.3910748376875</v>
      </c>
      <c r="M85" s="856"/>
      <c r="N85" s="57"/>
    </row>
    <row r="86" spans="1:14" ht="15" thickBot="1">
      <c r="B86" s="97" t="s">
        <v>1058</v>
      </c>
      <c r="C86" s="98"/>
      <c r="D86" s="98"/>
      <c r="E86" s="98"/>
      <c r="F86" s="98"/>
      <c r="G86" s="98"/>
      <c r="H86" s="98"/>
      <c r="I86" s="99"/>
      <c r="J86" s="100"/>
      <c r="K86" s="314">
        <v>0.05</v>
      </c>
      <c r="L86" s="857">
        <f>N79*K86</f>
        <v>1451.3910748376875</v>
      </c>
      <c r="M86" s="858"/>
      <c r="N86" s="57"/>
    </row>
    <row r="87" spans="1:14" ht="15" thickBot="1">
      <c r="B87" s="821" t="s">
        <v>1037</v>
      </c>
      <c r="C87" s="822"/>
      <c r="D87" s="822"/>
      <c r="E87" s="822"/>
      <c r="F87" s="822"/>
      <c r="G87" s="822"/>
      <c r="H87" s="822"/>
      <c r="I87" s="822"/>
      <c r="J87" s="822"/>
      <c r="K87" s="822"/>
      <c r="L87" s="822"/>
      <c r="M87" s="823"/>
      <c r="N87" s="58">
        <f>L84+L85+L86</f>
        <v>8708.3464490261249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37736.167945779875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0.15</v>
      </c>
      <c r="N41" s="353">
        <f>N77*M41</f>
        <v>10728.404455063024</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90000</v>
      </c>
      <c r="N48" s="281">
        <f>K48*M48</f>
        <v>189000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14346</v>
      </c>
      <c r="N49" s="281">
        <f>K49*M49</f>
        <v>14346</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203346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71522.696367086828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285597.10082214983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57119.420164429968</v>
      </c>
      <c r="M84" s="856"/>
      <c r="N84" s="57"/>
    </row>
    <row r="85" spans="1:14">
      <c r="B85" s="95" t="s">
        <v>1057</v>
      </c>
      <c r="C85" s="96"/>
      <c r="D85" s="96"/>
      <c r="E85" s="96"/>
      <c r="F85" s="96"/>
      <c r="G85" s="96"/>
      <c r="H85" s="96"/>
      <c r="I85" s="93"/>
      <c r="J85" s="94"/>
      <c r="K85" s="313">
        <v>0.05</v>
      </c>
      <c r="L85" s="855">
        <f>N79*K85</f>
        <v>14279.855041107492</v>
      </c>
      <c r="M85" s="856"/>
      <c r="N85" s="57"/>
    </row>
    <row r="86" spans="1:14" ht="15" thickBot="1">
      <c r="B86" s="97" t="s">
        <v>1058</v>
      </c>
      <c r="C86" s="98"/>
      <c r="D86" s="98"/>
      <c r="E86" s="98"/>
      <c r="F86" s="98"/>
      <c r="G86" s="98"/>
      <c r="H86" s="98"/>
      <c r="I86" s="99"/>
      <c r="J86" s="100"/>
      <c r="K86" s="314">
        <v>0.05</v>
      </c>
      <c r="L86" s="857">
        <f>N79*K86</f>
        <v>14279.855041107492</v>
      </c>
      <c r="M86" s="858"/>
      <c r="N86" s="57"/>
    </row>
    <row r="87" spans="1:14" ht="15" thickBot="1">
      <c r="B87" s="821" t="s">
        <v>1037</v>
      </c>
      <c r="C87" s="822"/>
      <c r="D87" s="822"/>
      <c r="E87" s="822"/>
      <c r="F87" s="822"/>
      <c r="G87" s="822"/>
      <c r="H87" s="822"/>
      <c r="I87" s="822"/>
      <c r="J87" s="822"/>
      <c r="K87" s="822"/>
      <c r="L87" s="822"/>
      <c r="M87" s="823"/>
      <c r="N87" s="58">
        <f>L84+L85+L86</f>
        <v>85679.130246644956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371276.23106879479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0.15</v>
      </c>
      <c r="N41" s="353">
        <f>N77*M41</f>
        <v>10728.404455063024</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90000</v>
      </c>
      <c r="N48" s="281">
        <f>K48*M48</f>
        <v>180000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14346</v>
      </c>
      <c r="N49" s="281">
        <f>K49*M49</f>
        <v>14346</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194346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71522.696367086828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276597.10082214983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55319.420164429968</v>
      </c>
      <c r="M84" s="856"/>
      <c r="N84" s="57"/>
    </row>
    <row r="85" spans="1:14">
      <c r="B85" s="95" t="s">
        <v>1057</v>
      </c>
      <c r="C85" s="96"/>
      <c r="D85" s="96"/>
      <c r="E85" s="96"/>
      <c r="F85" s="96"/>
      <c r="G85" s="96"/>
      <c r="H85" s="96"/>
      <c r="I85" s="93"/>
      <c r="J85" s="94"/>
      <c r="K85" s="313">
        <v>0.05</v>
      </c>
      <c r="L85" s="855">
        <f>N79*K85</f>
        <v>13829.855041107492</v>
      </c>
      <c r="M85" s="856"/>
      <c r="N85" s="57"/>
    </row>
    <row r="86" spans="1:14" ht="15" thickBot="1">
      <c r="B86" s="97" t="s">
        <v>1058</v>
      </c>
      <c r="C86" s="98"/>
      <c r="D86" s="98"/>
      <c r="E86" s="98"/>
      <c r="F86" s="98"/>
      <c r="G86" s="98"/>
      <c r="H86" s="98"/>
      <c r="I86" s="99"/>
      <c r="J86" s="100"/>
      <c r="K86" s="314">
        <v>0.05</v>
      </c>
      <c r="L86" s="857">
        <f>N79*K86</f>
        <v>13829.855041107492</v>
      </c>
      <c r="M86" s="858"/>
      <c r="N86" s="57"/>
    </row>
    <row r="87" spans="1:14" ht="15" thickBot="1">
      <c r="B87" s="821" t="s">
        <v>1037</v>
      </c>
      <c r="C87" s="822"/>
      <c r="D87" s="822"/>
      <c r="E87" s="822"/>
      <c r="F87" s="822"/>
      <c r="G87" s="822"/>
      <c r="H87" s="822"/>
      <c r="I87" s="822"/>
      <c r="J87" s="822"/>
      <c r="K87" s="822"/>
      <c r="L87" s="822"/>
      <c r="M87" s="823"/>
      <c r="N87" s="58">
        <f>L84+L85+L86</f>
        <v>82979.130246644956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359576.23106879479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4479.5794040438586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90000</v>
      </c>
      <c r="N48" s="281">
        <f>K48*M48</f>
        <v>117900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14346</v>
      </c>
      <c r="N49" s="281">
        <f>K49*M49</f>
        <v>14346</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132246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44795.794040438588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181521.37344448245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36304.27468889649</v>
      </c>
      <c r="M84" s="856"/>
      <c r="N84" s="57"/>
    </row>
    <row r="85" spans="1:14">
      <c r="B85" s="95" t="s">
        <v>1057</v>
      </c>
      <c r="C85" s="96"/>
      <c r="D85" s="96"/>
      <c r="E85" s="96"/>
      <c r="F85" s="96"/>
      <c r="G85" s="96"/>
      <c r="H85" s="96"/>
      <c r="I85" s="93"/>
      <c r="J85" s="94"/>
      <c r="K85" s="313">
        <v>0.05</v>
      </c>
      <c r="L85" s="855">
        <f>N79*K85</f>
        <v>9076.0686722241226</v>
      </c>
      <c r="M85" s="856"/>
      <c r="N85" s="57"/>
    </row>
    <row r="86" spans="1:14" ht="15" thickBot="1">
      <c r="B86" s="97" t="s">
        <v>1058</v>
      </c>
      <c r="C86" s="98"/>
      <c r="D86" s="98"/>
      <c r="E86" s="98"/>
      <c r="F86" s="98"/>
      <c r="G86" s="98"/>
      <c r="H86" s="98"/>
      <c r="I86" s="99"/>
      <c r="J86" s="100"/>
      <c r="K86" s="314">
        <v>0.05</v>
      </c>
      <c r="L86" s="857">
        <f>N79*K86</f>
        <v>9076.0686722241226</v>
      </c>
      <c r="M86" s="858"/>
      <c r="N86" s="57"/>
    </row>
    <row r="87" spans="1:14" ht="15" thickBot="1">
      <c r="B87" s="821" t="s">
        <v>1037</v>
      </c>
      <c r="C87" s="822"/>
      <c r="D87" s="822"/>
      <c r="E87" s="822"/>
      <c r="F87" s="822"/>
      <c r="G87" s="822"/>
      <c r="H87" s="822"/>
      <c r="I87" s="822"/>
      <c r="J87" s="822"/>
      <c r="K87" s="822"/>
      <c r="L87" s="822"/>
      <c r="M87" s="823"/>
      <c r="N87" s="58">
        <f>L84+L85+L86</f>
        <v>54456.412033344735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235977.78547782719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3754.9415592720588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90000</v>
      </c>
      <c r="N48" s="281">
        <f>K48*M48</f>
        <v>99000.000000000015</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14346</v>
      </c>
      <c r="N49" s="281">
        <f>K49*M49</f>
        <v>14346</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113346.00000000001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37549.415592720587</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154650.35715199268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30930.071430398537</v>
      </c>
      <c r="M84" s="856"/>
      <c r="N84" s="57"/>
    </row>
    <row r="85" spans="1:14">
      <c r="B85" s="95" t="s">
        <v>1057</v>
      </c>
      <c r="C85" s="96"/>
      <c r="D85" s="96"/>
      <c r="E85" s="96"/>
      <c r="F85" s="96"/>
      <c r="G85" s="96"/>
      <c r="H85" s="96"/>
      <c r="I85" s="93"/>
      <c r="J85" s="94"/>
      <c r="K85" s="313">
        <v>0.05</v>
      </c>
      <c r="L85" s="855">
        <f>N79*K85</f>
        <v>7732.5178575996342</v>
      </c>
      <c r="M85" s="856"/>
      <c r="N85" s="57"/>
    </row>
    <row r="86" spans="1:14" ht="15" thickBot="1">
      <c r="B86" s="97" t="s">
        <v>1058</v>
      </c>
      <c r="C86" s="98"/>
      <c r="D86" s="98"/>
      <c r="E86" s="98"/>
      <c r="F86" s="98"/>
      <c r="G86" s="98"/>
      <c r="H86" s="98"/>
      <c r="I86" s="99"/>
      <c r="J86" s="100"/>
      <c r="K86" s="314">
        <v>0.05</v>
      </c>
      <c r="L86" s="857">
        <f>N79*K86</f>
        <v>7732.5178575996342</v>
      </c>
      <c r="M86" s="858"/>
      <c r="N86" s="57"/>
    </row>
    <row r="87" spans="1:14" ht="15" thickBot="1">
      <c r="B87" s="821" t="s">
        <v>1037</v>
      </c>
      <c r="C87" s="822"/>
      <c r="D87" s="822"/>
      <c r="E87" s="822"/>
      <c r="F87" s="822"/>
      <c r="G87" s="822"/>
      <c r="H87" s="822"/>
      <c r="I87" s="822"/>
      <c r="J87" s="822"/>
      <c r="K87" s="822"/>
      <c r="L87" s="822"/>
      <c r="M87" s="823"/>
      <c r="N87" s="58">
        <f>L84+L85+L86</f>
        <v>46395.107145597802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201045.46429759049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255.33602603049999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90000</v>
      </c>
      <c r="N48" s="281">
        <f>K48*M48</f>
        <v>4500</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58</v>
      </c>
      <c r="N49" s="281">
        <f>K49*M49</f>
        <v>290</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3500</v>
      </c>
      <c r="N50" s="281">
        <f>K50*M50</f>
        <v>3500</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8290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2553.3602603049999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11098.6962863355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2219.7392572671001</v>
      </c>
      <c r="M84" s="856"/>
      <c r="N84" s="57"/>
    </row>
    <row r="85" spans="1:14">
      <c r="B85" s="95" t="s">
        <v>1057</v>
      </c>
      <c r="C85" s="96"/>
      <c r="D85" s="96"/>
      <c r="E85" s="96"/>
      <c r="F85" s="96"/>
      <c r="G85" s="96"/>
      <c r="H85" s="96"/>
      <c r="I85" s="93"/>
      <c r="J85" s="94"/>
      <c r="K85" s="313">
        <v>0.05</v>
      </c>
      <c r="L85" s="855">
        <f>N79*K85</f>
        <v>554.93481431677503</v>
      </c>
      <c r="M85" s="856"/>
      <c r="N85" s="57"/>
    </row>
    <row r="86" spans="1:14" ht="15" thickBot="1">
      <c r="B86" s="97" t="s">
        <v>1058</v>
      </c>
      <c r="C86" s="98"/>
      <c r="D86" s="98"/>
      <c r="E86" s="98"/>
      <c r="F86" s="98"/>
      <c r="G86" s="98"/>
      <c r="H86" s="98"/>
      <c r="I86" s="99"/>
      <c r="J86" s="100"/>
      <c r="K86" s="314">
        <v>0.05</v>
      </c>
      <c r="L86" s="857">
        <f>N79*K86</f>
        <v>554.93481431677503</v>
      </c>
      <c r="M86" s="858"/>
      <c r="N86" s="57"/>
    </row>
    <row r="87" spans="1:14" ht="15" thickBot="1">
      <c r="B87" s="821" t="s">
        <v>1037</v>
      </c>
      <c r="C87" s="822"/>
      <c r="D87" s="822"/>
      <c r="E87" s="822"/>
      <c r="F87" s="822"/>
      <c r="G87" s="822"/>
      <c r="H87" s="822"/>
      <c r="I87" s="822"/>
      <c r="J87" s="822"/>
      <c r="K87" s="822"/>
      <c r="L87" s="822"/>
      <c r="M87" s="823"/>
      <c r="N87" s="58">
        <f>L84+L85+L86</f>
        <v>3329.60888590065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14428.305172236151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102.1344104122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0</v>
      </c>
      <c r="N48" s="281">
        <f>K48*M48</f>
        <v>0</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70000</v>
      </c>
      <c r="N49" s="281">
        <f>K49*M49</f>
        <v>3500</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90000</v>
      </c>
      <c r="N50" s="281">
        <f>K50*M50</f>
        <v>6750</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58</v>
      </c>
      <c r="N51" s="281">
        <f>K51*M51</f>
        <v>290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10540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1021.344104122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11663.478514534199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2332.6957029068399</v>
      </c>
      <c r="M84" s="856"/>
      <c r="N84" s="57"/>
    </row>
    <row r="85" spans="1:14">
      <c r="B85" s="95" t="s">
        <v>1057</v>
      </c>
      <c r="C85" s="96"/>
      <c r="D85" s="96"/>
      <c r="E85" s="96"/>
      <c r="F85" s="96"/>
      <c r="G85" s="96"/>
      <c r="H85" s="96"/>
      <c r="I85" s="93"/>
      <c r="J85" s="94"/>
      <c r="K85" s="313">
        <v>0.05</v>
      </c>
      <c r="L85" s="855">
        <f>N79*K85</f>
        <v>583.17392572670997</v>
      </c>
      <c r="M85" s="856"/>
      <c r="N85" s="57"/>
    </row>
    <row r="86" spans="1:14" ht="15" thickBot="1">
      <c r="B86" s="97" t="s">
        <v>1058</v>
      </c>
      <c r="C86" s="98"/>
      <c r="D86" s="98"/>
      <c r="E86" s="98"/>
      <c r="F86" s="98"/>
      <c r="G86" s="98"/>
      <c r="H86" s="98"/>
      <c r="I86" s="99"/>
      <c r="J86" s="100"/>
      <c r="K86" s="314">
        <v>0.05</v>
      </c>
      <c r="L86" s="857">
        <f>N79*K86</f>
        <v>583.17392572670997</v>
      </c>
      <c r="M86" s="858"/>
      <c r="N86" s="57"/>
    </row>
    <row r="87" spans="1:14" ht="15" thickBot="1">
      <c r="B87" s="821" t="s">
        <v>1037</v>
      </c>
      <c r="C87" s="822"/>
      <c r="D87" s="822"/>
      <c r="E87" s="822"/>
      <c r="F87" s="822"/>
      <c r="G87" s="822"/>
      <c r="H87" s="822"/>
      <c r="I87" s="822"/>
      <c r="J87" s="822"/>
      <c r="K87" s="822"/>
      <c r="L87" s="822"/>
      <c r="M87" s="823"/>
      <c r="N87" s="58">
        <f>L84+L85+L86</f>
        <v>3499.0435543602598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15162.522068894459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253</v>
      </c>
      <c r="B36" s="834" t="str">
        <f>VLOOKUP(A36,EQUIPOS!A6:D154,3,FALSE)</f>
        <v>Máquina hidrosembradora</v>
      </c>
      <c r="C36" s="835"/>
      <c r="D36" s="835"/>
      <c r="E36" s="835"/>
      <c r="F36" s="835"/>
      <c r="G36" s="835"/>
      <c r="H36" s="836"/>
      <c r="I36" s="276"/>
      <c r="J36" s="277"/>
      <c r="K36" s="278">
        <f>VLOOKUP(A36,EQUIPOS!A6:D163,4,FALSE)</f>
        <v>19751.292174631351</v>
      </c>
      <c r="L36" s="279"/>
      <c r="M36" s="345">
        <v>350</v>
      </c>
      <c r="N36" s="281">
        <f>K36/M36</f>
        <v>56.432263356089578</v>
      </c>
    </row>
    <row r="37" spans="1:14">
      <c r="A37" s="119" t="s">
        <v>138</v>
      </c>
      <c r="B37" s="834" t="str">
        <f>VLOOKUP(A37,EQUIPOS!A7:D154,3,FALSE)</f>
        <v>Camioneta D-300</v>
      </c>
      <c r="C37" s="835"/>
      <c r="D37" s="835"/>
      <c r="E37" s="835"/>
      <c r="F37" s="835"/>
      <c r="G37" s="835"/>
      <c r="H37" s="836"/>
      <c r="I37" s="430"/>
      <c r="J37" s="431"/>
      <c r="K37" s="278">
        <f>VLOOKUP(A37,EQUIPOS!A7:D164,4,FALSE)</f>
        <v>52583.63</v>
      </c>
      <c r="L37" s="344"/>
      <c r="M37" s="345">
        <v>350</v>
      </c>
      <c r="N37" s="281">
        <f>K37/M37</f>
        <v>150.23894285714286</v>
      </c>
    </row>
    <row r="38" spans="1:14">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4.5595718934017855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211.23077810663423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0</v>
      </c>
      <c r="N48" s="281">
        <f>K48*M48</f>
        <v>0</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2313</v>
      </c>
      <c r="N49" s="281">
        <f>K49*M49</f>
        <v>925.2</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58</v>
      </c>
      <c r="N50" s="281">
        <f>K50*M50</f>
        <v>290</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70000</v>
      </c>
      <c r="N51" s="281">
        <f>K51*M51</f>
        <v>3500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4715.2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91.191437868035706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5017.6222159746694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1003.524443194934</v>
      </c>
      <c r="M84" s="856"/>
      <c r="N84" s="57"/>
    </row>
    <row r="85" spans="1:14">
      <c r="B85" s="95" t="s">
        <v>1057</v>
      </c>
      <c r="C85" s="96"/>
      <c r="D85" s="96"/>
      <c r="E85" s="96"/>
      <c r="F85" s="96"/>
      <c r="G85" s="96"/>
      <c r="H85" s="96"/>
      <c r="I85" s="93"/>
      <c r="J85" s="94"/>
      <c r="K85" s="313">
        <v>0.05</v>
      </c>
      <c r="L85" s="855">
        <f>N79*K85</f>
        <v>250.88111079873349</v>
      </c>
      <c r="M85" s="856"/>
      <c r="N85" s="57"/>
    </row>
    <row r="86" spans="1:14" ht="15" thickBot="1">
      <c r="B86" s="97" t="s">
        <v>1058</v>
      </c>
      <c r="C86" s="98"/>
      <c r="D86" s="98"/>
      <c r="E86" s="98"/>
      <c r="F86" s="98"/>
      <c r="G86" s="98"/>
      <c r="H86" s="98"/>
      <c r="I86" s="99"/>
      <c r="J86" s="100"/>
      <c r="K86" s="314">
        <v>0.05</v>
      </c>
      <c r="L86" s="857">
        <f>N79*K86</f>
        <v>250.88111079873349</v>
      </c>
      <c r="M86" s="858"/>
      <c r="N86" s="57"/>
    </row>
    <row r="87" spans="1:14" ht="15" thickBot="1">
      <c r="B87" s="821" t="s">
        <v>1037</v>
      </c>
      <c r="C87" s="822"/>
      <c r="D87" s="822"/>
      <c r="E87" s="822"/>
      <c r="F87" s="822"/>
      <c r="G87" s="822"/>
      <c r="H87" s="822"/>
      <c r="I87" s="822"/>
      <c r="J87" s="822"/>
      <c r="K87" s="822"/>
      <c r="L87" s="822"/>
      <c r="M87" s="823"/>
      <c r="N87" s="58">
        <f>L84+L85+L86</f>
        <v>1505.2866647924009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6522.9088807670705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29.25" customHeight="1" thickBot="1">
      <c r="A31" t="s">
        <v>1929</v>
      </c>
      <c r="B31" s="86" t="s">
        <v>1810</v>
      </c>
      <c r="C31" s="961" t="s">
        <v>2155</v>
      </c>
      <c r="D31" s="962"/>
      <c r="E31" s="962"/>
      <c r="F31" s="962"/>
      <c r="G31" s="962"/>
      <c r="H31" s="962"/>
      <c r="I31" s="962"/>
      <c r="J31" s="962"/>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52583.63</v>
      </c>
      <c r="L36" s="279"/>
      <c r="M36" s="345">
        <v>8000</v>
      </c>
      <c r="N36" s="281">
        <f>K36/M36</f>
        <v>6.5729537499999999</v>
      </c>
    </row>
    <row r="37" spans="1:14">
      <c r="A37" s="119"/>
      <c r="B37" s="834"/>
      <c r="C37" s="835"/>
      <c r="D37" s="835"/>
      <c r="E37" s="835"/>
      <c r="F37" s="835"/>
      <c r="G37" s="835"/>
      <c r="H37" s="836"/>
      <c r="I37" s="430"/>
      <c r="J37" s="431"/>
      <c r="K37" s="278"/>
      <c r="L37" s="344"/>
      <c r="M37" s="345"/>
      <c r="N37" s="281"/>
    </row>
    <row r="38" spans="1:14">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25.533602603049999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32.106556353049996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3816</v>
      </c>
      <c r="N48" s="281">
        <f>K48*M48</f>
        <v>4006.8</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16288</v>
      </c>
      <c r="N49" s="281">
        <f>K49*M49</f>
        <v>16288</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919</v>
      </c>
      <c r="N50" s="281">
        <f>K50*M50</f>
        <v>1838</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22132.799999999999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2553.3602603049999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24718.266816658048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4943.6533633316103</v>
      </c>
      <c r="M84" s="856"/>
      <c r="N84" s="57"/>
    </row>
    <row r="85" spans="1:14">
      <c r="B85" s="95" t="s">
        <v>1057</v>
      </c>
      <c r="C85" s="96"/>
      <c r="D85" s="96"/>
      <c r="E85" s="96"/>
      <c r="F85" s="96"/>
      <c r="G85" s="96"/>
      <c r="H85" s="96"/>
      <c r="I85" s="93"/>
      <c r="J85" s="94"/>
      <c r="K85" s="313">
        <v>0.05</v>
      </c>
      <c r="L85" s="855">
        <f>N79*K85</f>
        <v>1235.9133408329026</v>
      </c>
      <c r="M85" s="856"/>
      <c r="N85" s="57"/>
    </row>
    <row r="86" spans="1:14" ht="15" thickBot="1">
      <c r="B86" s="97" t="s">
        <v>1058</v>
      </c>
      <c r="C86" s="98"/>
      <c r="D86" s="98"/>
      <c r="E86" s="98"/>
      <c r="F86" s="98"/>
      <c r="G86" s="98"/>
      <c r="H86" s="98"/>
      <c r="I86" s="99"/>
      <c r="J86" s="100"/>
      <c r="K86" s="314">
        <v>0.05</v>
      </c>
      <c r="L86" s="857">
        <f>N79*K86</f>
        <v>1235.9133408329026</v>
      </c>
      <c r="M86" s="858"/>
      <c r="N86" s="57"/>
    </row>
    <row r="87" spans="1:14" ht="15" thickBot="1">
      <c r="B87" s="821" t="s">
        <v>1037</v>
      </c>
      <c r="C87" s="822"/>
      <c r="D87" s="822"/>
      <c r="E87" s="822"/>
      <c r="F87" s="822"/>
      <c r="G87" s="822"/>
      <c r="H87" s="822"/>
      <c r="I87" s="822"/>
      <c r="J87" s="822"/>
      <c r="K87" s="822"/>
      <c r="L87" s="822"/>
      <c r="M87" s="823"/>
      <c r="N87" s="58">
        <f>L84+L85+L86</f>
        <v>7415.4800449974155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32133.746861655462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28.5" customHeight="1" thickBot="1">
      <c r="A31" t="s">
        <v>1929</v>
      </c>
      <c r="B31" s="86" t="s">
        <v>1811</v>
      </c>
      <c r="C31" s="961" t="s">
        <v>2158</v>
      </c>
      <c r="D31" s="962"/>
      <c r="E31" s="962"/>
      <c r="F31" s="962"/>
      <c r="G31" s="962"/>
      <c r="H31" s="962"/>
      <c r="I31" s="962"/>
      <c r="J31" s="962"/>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52583.63</v>
      </c>
      <c r="L36" s="279"/>
      <c r="M36" s="345">
        <v>8000</v>
      </c>
      <c r="N36" s="281">
        <f>K36/M36</f>
        <v>6.5729537499999999</v>
      </c>
    </row>
    <row r="37" spans="1:14">
      <c r="A37" s="119"/>
      <c r="B37" s="834"/>
      <c r="C37" s="835"/>
      <c r="D37" s="835"/>
      <c r="E37" s="835"/>
      <c r="F37" s="835"/>
      <c r="G37" s="835"/>
      <c r="H37" s="836"/>
      <c r="I37" s="430"/>
      <c r="J37" s="431"/>
      <c r="K37" s="278"/>
      <c r="L37" s="344"/>
      <c r="M37" s="345"/>
      <c r="N37" s="281"/>
    </row>
    <row r="38" spans="1:14">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25.533602603049999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32.106556353049996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7789</v>
      </c>
      <c r="N48" s="281">
        <f>K48*M48</f>
        <v>8178.4500000000007</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16288</v>
      </c>
      <c r="N49" s="281">
        <f>K49*M49</f>
        <v>16288</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919</v>
      </c>
      <c r="N50" s="281">
        <f>K50*M50</f>
        <v>1838</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26304.45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2553.3602603049999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28889.916816658049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5777.9833633316102</v>
      </c>
      <c r="M84" s="856"/>
      <c r="N84" s="57"/>
    </row>
    <row r="85" spans="1:14">
      <c r="B85" s="95" t="s">
        <v>1057</v>
      </c>
      <c r="C85" s="96"/>
      <c r="D85" s="96"/>
      <c r="E85" s="96"/>
      <c r="F85" s="96"/>
      <c r="G85" s="96"/>
      <c r="H85" s="96"/>
      <c r="I85" s="93"/>
      <c r="J85" s="94"/>
      <c r="K85" s="313">
        <v>0.05</v>
      </c>
      <c r="L85" s="855">
        <f>N79*K85</f>
        <v>1444.4958408329026</v>
      </c>
      <c r="M85" s="856"/>
      <c r="N85" s="57"/>
    </row>
    <row r="86" spans="1:14" ht="15" thickBot="1">
      <c r="B86" s="97" t="s">
        <v>1058</v>
      </c>
      <c r="C86" s="98"/>
      <c r="D86" s="98"/>
      <c r="E86" s="98"/>
      <c r="F86" s="98"/>
      <c r="G86" s="98"/>
      <c r="H86" s="98"/>
      <c r="I86" s="99"/>
      <c r="J86" s="100"/>
      <c r="K86" s="314">
        <v>0.05</v>
      </c>
      <c r="L86" s="857">
        <f>N79*K86</f>
        <v>1444.4958408329026</v>
      </c>
      <c r="M86" s="858"/>
      <c r="N86" s="57"/>
    </row>
    <row r="87" spans="1:14" ht="15" thickBot="1">
      <c r="B87" s="821" t="s">
        <v>1037</v>
      </c>
      <c r="C87" s="822"/>
      <c r="D87" s="822"/>
      <c r="E87" s="822"/>
      <c r="F87" s="822"/>
      <c r="G87" s="822"/>
      <c r="H87" s="822"/>
      <c r="I87" s="822"/>
      <c r="J87" s="822"/>
      <c r="K87" s="822"/>
      <c r="L87" s="822"/>
      <c r="M87" s="823"/>
      <c r="N87" s="58">
        <f>L84+L85+L86</f>
        <v>8666.9750449974144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37556.891861655466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119</v>
      </c>
      <c r="B36" s="834" t="str">
        <f>VLOOKUP(A36,EQUIPOS!A6:D154,3,FALSE)</f>
        <v xml:space="preserve">Bomba de concreto, Producción: 30 m3/h, POTENCIA: 67 HP, MAX PRESION DE CONCRETO: 1150 PSI
</v>
      </c>
      <c r="C36" s="835"/>
      <c r="D36" s="835"/>
      <c r="E36" s="835"/>
      <c r="F36" s="835"/>
      <c r="G36" s="835"/>
      <c r="H36" s="836"/>
      <c r="I36" s="276"/>
      <c r="J36" s="277"/>
      <c r="K36" s="278">
        <f>VLOOKUP(A36,EQUIPOS!A6:D163,4,FALSE)</f>
        <v>59453.558537477671</v>
      </c>
      <c r="L36" s="279"/>
      <c r="M36" s="345">
        <v>100</v>
      </c>
      <c r="N36" s="281">
        <f>K36/M36</f>
        <v>594.5355853747767</v>
      </c>
    </row>
    <row r="37" spans="1:14">
      <c r="A37" s="119" t="s">
        <v>138</v>
      </c>
      <c r="B37" s="834" t="str">
        <f>VLOOKUP(A37,EQUIPOS!A7:D154,3,FALSE)</f>
        <v>Camioneta D-300</v>
      </c>
      <c r="C37" s="835"/>
      <c r="D37" s="835"/>
      <c r="E37" s="835"/>
      <c r="F37" s="835"/>
      <c r="G37" s="835"/>
      <c r="H37" s="836"/>
      <c r="I37" s="430"/>
      <c r="J37" s="431"/>
      <c r="K37" s="278">
        <f>VLOOKUP(A37,EQUIPOS!A7:D164,4,FALSE)</f>
        <v>52583.63</v>
      </c>
      <c r="L37" s="344"/>
      <c r="M37" s="345">
        <v>1000</v>
      </c>
      <c r="N37" s="281">
        <f>K37/M37</f>
        <v>52.583629999999999</v>
      </c>
    </row>
    <row r="38" spans="1:14">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3.8300403904575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650.94925576523417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450535</v>
      </c>
      <c r="N48" s="281">
        <f>K48*M48</f>
        <v>45053.5</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3852</v>
      </c>
      <c r="N49" s="281">
        <f>K49*M49</f>
        <v>4237.2000000000007</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3189</v>
      </c>
      <c r="N50" s="281">
        <f>K50*M50</f>
        <v>3189</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52479.7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383.00403904575001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53513.653294810982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10702.730658962197</v>
      </c>
      <c r="M84" s="856"/>
      <c r="N84" s="57"/>
    </row>
    <row r="85" spans="1:14">
      <c r="B85" s="95" t="s">
        <v>1057</v>
      </c>
      <c r="C85" s="96"/>
      <c r="D85" s="96"/>
      <c r="E85" s="96"/>
      <c r="F85" s="96"/>
      <c r="G85" s="96"/>
      <c r="H85" s="96"/>
      <c r="I85" s="93"/>
      <c r="J85" s="94"/>
      <c r="K85" s="313">
        <v>0.05</v>
      </c>
      <c r="L85" s="855">
        <f>N79*K85</f>
        <v>2675.6826647405492</v>
      </c>
      <c r="M85" s="856"/>
      <c r="N85" s="57"/>
    </row>
    <row r="86" spans="1:14" ht="15" thickBot="1">
      <c r="B86" s="97" t="s">
        <v>1058</v>
      </c>
      <c r="C86" s="98"/>
      <c r="D86" s="98"/>
      <c r="E86" s="98"/>
      <c r="F86" s="98"/>
      <c r="G86" s="98"/>
      <c r="H86" s="98"/>
      <c r="I86" s="99"/>
      <c r="J86" s="100"/>
      <c r="K86" s="314">
        <v>0.05</v>
      </c>
      <c r="L86" s="857">
        <f>N79*K86</f>
        <v>2675.6826647405492</v>
      </c>
      <c r="M86" s="858"/>
      <c r="N86" s="57"/>
    </row>
    <row r="87" spans="1:14" ht="15" thickBot="1">
      <c r="B87" s="821" t="s">
        <v>1037</v>
      </c>
      <c r="C87" s="822"/>
      <c r="D87" s="822"/>
      <c r="E87" s="822"/>
      <c r="F87" s="822"/>
      <c r="G87" s="822"/>
      <c r="H87" s="822"/>
      <c r="I87" s="822"/>
      <c r="J87" s="822"/>
      <c r="K87" s="822"/>
      <c r="L87" s="822"/>
      <c r="M87" s="823"/>
      <c r="N87" s="58">
        <f>L84+L85+L86</f>
        <v>16054.095988443294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69567.749283254278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255.33602603049999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90000</v>
      </c>
      <c r="N48" s="281">
        <f>K48*M48</f>
        <v>45000</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7500</v>
      </c>
      <c r="N49" s="281">
        <f>K49*M49</f>
        <v>7500</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52500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5106.7205206099998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57862.056546640495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11572.411309328099</v>
      </c>
      <c r="M84" s="856"/>
      <c r="N84" s="57"/>
    </row>
    <row r="85" spans="1:14">
      <c r="B85" s="95" t="s">
        <v>1057</v>
      </c>
      <c r="C85" s="96"/>
      <c r="D85" s="96"/>
      <c r="E85" s="96"/>
      <c r="F85" s="96"/>
      <c r="G85" s="96"/>
      <c r="H85" s="96"/>
      <c r="I85" s="93"/>
      <c r="J85" s="94"/>
      <c r="K85" s="313">
        <v>0.05</v>
      </c>
      <c r="L85" s="855">
        <f>N79*K85</f>
        <v>2893.1028273320248</v>
      </c>
      <c r="M85" s="856"/>
      <c r="N85" s="57"/>
    </row>
    <row r="86" spans="1:14" ht="15" thickBot="1">
      <c r="B86" s="97" t="s">
        <v>1058</v>
      </c>
      <c r="C86" s="98"/>
      <c r="D86" s="98"/>
      <c r="E86" s="98"/>
      <c r="F86" s="98"/>
      <c r="G86" s="98"/>
      <c r="H86" s="98"/>
      <c r="I86" s="99"/>
      <c r="J86" s="100"/>
      <c r="K86" s="314">
        <v>0.05</v>
      </c>
      <c r="L86" s="857">
        <f>N79*K86</f>
        <v>2893.1028273320248</v>
      </c>
      <c r="M86" s="858"/>
      <c r="N86" s="57"/>
    </row>
    <row r="87" spans="1:14" ht="15" thickBot="1">
      <c r="B87" s="821" t="s">
        <v>1037</v>
      </c>
      <c r="C87" s="822"/>
      <c r="D87" s="822"/>
      <c r="E87" s="822"/>
      <c r="F87" s="822"/>
      <c r="G87" s="822"/>
      <c r="H87" s="822"/>
      <c r="I87" s="822"/>
      <c r="J87" s="822"/>
      <c r="K87" s="822"/>
      <c r="L87" s="822"/>
      <c r="M87" s="823"/>
      <c r="N87" s="58">
        <f>L84+L85+L86</f>
        <v>17358.61696399215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75220.673510632652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N76*M41</f>
        <v>85112.008676833342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4000</v>
      </c>
      <c r="N48" s="281">
        <f>K48*M48</f>
        <v>4400000</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 thickBot="1">
      <c r="B53" s="487"/>
      <c r="C53" s="53"/>
      <c r="D53" s="53"/>
      <c r="E53" s="53"/>
      <c r="F53" s="53"/>
      <c r="G53" s="53"/>
      <c r="H53" s="53"/>
      <c r="I53" s="53"/>
      <c r="J53" s="297"/>
      <c r="K53" s="175"/>
      <c r="L53" s="488"/>
      <c r="M53" s="489"/>
      <c r="N53" s="490"/>
    </row>
    <row r="54" spans="1:14" ht="15" thickBot="1">
      <c r="B54" s="821" t="s">
        <v>1037</v>
      </c>
      <c r="C54" s="822"/>
      <c r="D54" s="822"/>
      <c r="E54" s="822"/>
      <c r="F54" s="822"/>
      <c r="G54" s="822"/>
      <c r="H54" s="822"/>
      <c r="I54" s="822"/>
      <c r="J54" s="822"/>
      <c r="K54" s="822"/>
      <c r="L54" s="822"/>
      <c r="M54" s="823"/>
      <c r="N54" s="403">
        <f>SUM(N48:N53)</f>
        <v>4400000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297"/>
      <c r="I63" s="288"/>
      <c r="J63" s="288"/>
      <c r="K63" s="288"/>
      <c r="L63" s="298"/>
      <c r="M63" s="299"/>
      <c r="N63" s="300"/>
    </row>
    <row r="64" spans="1:14" ht="15" thickBot="1">
      <c r="B64" s="55"/>
      <c r="C64" s="53"/>
      <c r="D64" s="53"/>
      <c r="E64" s="53"/>
      <c r="F64" s="53"/>
      <c r="G64" s="53"/>
      <c r="H64" s="493"/>
      <c r="I64" s="175"/>
      <c r="J64" s="175"/>
      <c r="K64" s="175"/>
      <c r="L64" s="993"/>
      <c r="M64" s="994"/>
      <c r="N64" s="494"/>
    </row>
    <row r="65" spans="1:15" ht="15" thickBot="1">
      <c r="B65" s="821" t="s">
        <v>1037</v>
      </c>
      <c r="C65" s="822"/>
      <c r="D65" s="822"/>
      <c r="E65" s="822"/>
      <c r="F65" s="822"/>
      <c r="G65" s="822"/>
      <c r="H65" s="822"/>
      <c r="I65" s="822"/>
      <c r="J65" s="822"/>
      <c r="K65" s="822"/>
      <c r="L65" s="822"/>
      <c r="M65" s="823"/>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973"/>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989"/>
      <c r="C75" s="990"/>
      <c r="D75" s="990"/>
      <c r="E75" s="990"/>
      <c r="F75" s="990"/>
      <c r="G75" s="990"/>
      <c r="H75" s="990"/>
      <c r="I75" s="175"/>
      <c r="J75" s="175"/>
      <c r="K75" s="175"/>
      <c r="L75" s="991"/>
      <c r="M75" s="992"/>
      <c r="N75" s="51"/>
    </row>
    <row r="76" spans="1:15" ht="15" thickBot="1">
      <c r="B76" s="821" t="s">
        <v>1037</v>
      </c>
      <c r="C76" s="822"/>
      <c r="D76" s="822"/>
      <c r="E76" s="822"/>
      <c r="F76" s="822"/>
      <c r="G76" s="822"/>
      <c r="H76" s="822"/>
      <c r="I76" s="822"/>
      <c r="J76" s="822"/>
      <c r="K76" s="822"/>
      <c r="L76" s="822"/>
      <c r="M76" s="823"/>
      <c r="N76" s="310">
        <f>SUM(N70:N75)</f>
        <v>1702240.1735366667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6187352.1822135001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1237470.4364427</v>
      </c>
      <c r="M83" s="856"/>
      <c r="N83" s="57"/>
    </row>
    <row r="84" spans="1:14">
      <c r="B84" s="95" t="s">
        <v>1057</v>
      </c>
      <c r="C84" s="96"/>
      <c r="D84" s="96"/>
      <c r="E84" s="96"/>
      <c r="F84" s="96"/>
      <c r="G84" s="96"/>
      <c r="H84" s="96"/>
      <c r="I84" s="93"/>
      <c r="J84" s="94"/>
      <c r="K84" s="313">
        <v>0.05</v>
      </c>
      <c r="L84" s="855">
        <f>N78*K84</f>
        <v>309367.609110675</v>
      </c>
      <c r="M84" s="856"/>
      <c r="N84" s="57"/>
    </row>
    <row r="85" spans="1:14" ht="15" thickBot="1">
      <c r="B85" s="97" t="s">
        <v>1058</v>
      </c>
      <c r="C85" s="98"/>
      <c r="D85" s="98"/>
      <c r="E85" s="98"/>
      <c r="F85" s="98"/>
      <c r="G85" s="98"/>
      <c r="H85" s="98"/>
      <c r="I85" s="99"/>
      <c r="J85" s="100"/>
      <c r="K85" s="314">
        <v>0.05</v>
      </c>
      <c r="L85" s="857">
        <f>N78*K85</f>
        <v>309367.609110675</v>
      </c>
      <c r="M85" s="858"/>
      <c r="N85" s="57"/>
    </row>
    <row r="86" spans="1:14" ht="15" thickBot="1">
      <c r="B86" s="821" t="s">
        <v>1037</v>
      </c>
      <c r="C86" s="822"/>
      <c r="D86" s="822"/>
      <c r="E86" s="822"/>
      <c r="F86" s="822"/>
      <c r="G86" s="822"/>
      <c r="H86" s="822"/>
      <c r="I86" s="822"/>
      <c r="J86" s="822"/>
      <c r="K86" s="822"/>
      <c r="L86" s="822"/>
      <c r="M86" s="823"/>
      <c r="N86" s="58">
        <f>L83+L84+L85</f>
        <v>1856205.6546640501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8043557.83687755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28.5" customHeight="1" thickBot="1">
      <c r="A31" t="s">
        <v>1929</v>
      </c>
      <c r="B31" s="113" t="s">
        <v>1250</v>
      </c>
      <c r="C31" s="995" t="s">
        <v>2299</v>
      </c>
      <c r="D31" s="996"/>
      <c r="E31" s="996"/>
      <c r="F31" s="996"/>
      <c r="G31" s="996"/>
      <c r="H31" s="996"/>
      <c r="I31" s="996"/>
      <c r="J31" s="996"/>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77" t="s">
        <v>373</v>
      </c>
      <c r="B36" s="834" t="str">
        <f>VLOOKUP(A36,EQUIPOS!A6:D154,3,FALSE)</f>
        <v>Volqueta 6 m3</v>
      </c>
      <c r="C36" s="835"/>
      <c r="D36" s="835"/>
      <c r="E36" s="835"/>
      <c r="F36" s="835"/>
      <c r="G36" s="835"/>
      <c r="H36" s="836"/>
      <c r="I36" s="276"/>
      <c r="J36" s="277"/>
      <c r="K36" s="278">
        <f>VLOOKUP(A36,EQUIPOS!A6:D161,4,FALSE)</f>
        <v>81250</v>
      </c>
      <c r="L36" s="279"/>
      <c r="M36" s="464">
        <v>81</v>
      </c>
      <c r="N36" s="281">
        <f>K36/M36</f>
        <v>1003.0864197530864</v>
      </c>
    </row>
    <row r="37" span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2"/>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105">
        <f>SUM(N36:N42)</f>
        <v>1003.0864197530864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16"/>
      <c r="C53" s="817"/>
      <c r="D53" s="817"/>
      <c r="E53" s="817"/>
      <c r="F53" s="817"/>
      <c r="G53" s="817"/>
      <c r="H53" s="817"/>
      <c r="I53" s="818"/>
      <c r="J53" s="48"/>
      <c r="K53" s="50"/>
      <c r="L53" s="819"/>
      <c r="M53" s="820"/>
      <c r="N53" s="51"/>
    </row>
    <row r="54" spans="2:14" ht="15" thickBot="1">
      <c r="B54" s="821" t="s">
        <v>1037</v>
      </c>
      <c r="C54" s="822"/>
      <c r="D54" s="822"/>
      <c r="E54" s="822"/>
      <c r="F54" s="822"/>
      <c r="G54" s="822"/>
      <c r="H54" s="822"/>
      <c r="I54" s="822"/>
      <c r="J54" s="822"/>
      <c r="K54" s="822"/>
      <c r="L54" s="822"/>
      <c r="M54" s="823"/>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24" t="s">
        <v>1045</v>
      </c>
      <c r="M58" s="797"/>
      <c r="N58" s="82" t="s">
        <v>1035</v>
      </c>
    </row>
    <row r="59" spans="2:14">
      <c r="B59" s="52"/>
      <c r="C59" s="326"/>
      <c r="D59" s="326"/>
      <c r="E59" s="326"/>
      <c r="F59" s="326"/>
      <c r="G59" s="326"/>
      <c r="H59" s="320"/>
      <c r="I59" s="288"/>
      <c r="J59" s="295"/>
      <c r="K59" s="288"/>
      <c r="L59" s="825"/>
      <c r="M59" s="826"/>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93"/>
      <c r="M64" s="994"/>
      <c r="N64" s="494"/>
    </row>
    <row r="65" spans="2:15" ht="15" thickBot="1">
      <c r="B65" s="821" t="s">
        <v>1037</v>
      </c>
      <c r="C65" s="822"/>
      <c r="D65" s="822"/>
      <c r="E65" s="822"/>
      <c r="F65" s="822"/>
      <c r="G65" s="822"/>
      <c r="H65" s="822"/>
      <c r="I65" s="822"/>
      <c r="J65" s="822"/>
      <c r="K65" s="822"/>
      <c r="L65" s="822"/>
      <c r="M65" s="823"/>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9"/>
      <c r="C75" s="990"/>
      <c r="D75" s="990"/>
      <c r="E75" s="990"/>
      <c r="F75" s="990"/>
      <c r="G75" s="990"/>
      <c r="H75" s="990"/>
      <c r="I75" s="175"/>
      <c r="J75" s="175"/>
      <c r="K75" s="175"/>
      <c r="L75" s="991"/>
      <c r="M75" s="992"/>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1003.0864197530864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200.61728395061729</v>
      </c>
      <c r="M83" s="856"/>
      <c r="N83" s="57"/>
    </row>
    <row r="84" spans="1:14">
      <c r="B84" s="95" t="s">
        <v>1057</v>
      </c>
      <c r="C84" s="96"/>
      <c r="D84" s="96"/>
      <c r="E84" s="96"/>
      <c r="F84" s="96"/>
      <c r="G84" s="96"/>
      <c r="H84" s="96"/>
      <c r="I84" s="93"/>
      <c r="J84" s="94"/>
      <c r="K84" s="313">
        <v>0.05</v>
      </c>
      <c r="L84" s="855">
        <f>N78*K84</f>
        <v>50.154320987654323</v>
      </c>
      <c r="M84" s="856"/>
      <c r="N84" s="57"/>
    </row>
    <row r="85" spans="1:14" ht="15" thickBot="1">
      <c r="B85" s="97" t="s">
        <v>1058</v>
      </c>
      <c r="C85" s="98"/>
      <c r="D85" s="98"/>
      <c r="E85" s="98"/>
      <c r="F85" s="98"/>
      <c r="G85" s="98"/>
      <c r="H85" s="98"/>
      <c r="I85" s="99"/>
      <c r="J85" s="100"/>
      <c r="K85" s="314">
        <v>0.05</v>
      </c>
      <c r="L85" s="857">
        <f>N78*K85</f>
        <v>50.154320987654323</v>
      </c>
      <c r="M85" s="858"/>
      <c r="N85" s="57"/>
    </row>
    <row r="86" spans="1:14" ht="15" thickBot="1">
      <c r="B86" s="821" t="s">
        <v>1037</v>
      </c>
      <c r="C86" s="822"/>
      <c r="D86" s="822"/>
      <c r="E86" s="822"/>
      <c r="F86" s="822"/>
      <c r="G86" s="822"/>
      <c r="H86" s="822"/>
      <c r="I86" s="822"/>
      <c r="J86" s="822"/>
      <c r="K86" s="822"/>
      <c r="L86" s="822"/>
      <c r="M86" s="823"/>
      <c r="N86" s="58">
        <f>L83+L84+L85</f>
        <v>300.92592592592592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1304.0123456790122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41.25" customHeight="1" thickBot="1">
      <c r="A31" t="s">
        <v>1929</v>
      </c>
      <c r="B31" s="113" t="s">
        <v>1251</v>
      </c>
      <c r="C31" s="995" t="s">
        <v>2302</v>
      </c>
      <c r="D31" s="996"/>
      <c r="E31" s="996"/>
      <c r="F31" s="996"/>
      <c r="G31" s="996"/>
      <c r="H31" s="996"/>
      <c r="I31" s="996"/>
      <c r="J31" s="996"/>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373</v>
      </c>
      <c r="B36" s="834" t="str">
        <f>VLOOKUP(A36,EQUIPOS!A6:D154,3,FALSE)</f>
        <v>Volqueta 6 m3</v>
      </c>
      <c r="C36" s="835"/>
      <c r="D36" s="835"/>
      <c r="E36" s="835"/>
      <c r="F36" s="835"/>
      <c r="G36" s="835"/>
      <c r="H36" s="836"/>
      <c r="I36" s="276"/>
      <c r="J36" s="277"/>
      <c r="K36" s="278">
        <f>VLOOKUP(A36,EQUIPOS!A6:D161,4,FALSE)</f>
        <v>81250</v>
      </c>
      <c r="L36" s="279"/>
      <c r="M36" s="292">
        <v>66</v>
      </c>
      <c r="N36" s="281">
        <f>K36/M36</f>
        <v>1231.060606060606</v>
      </c>
    </row>
    <row r="37" span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2"/>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105">
        <f>SUM(N36:N42)</f>
        <v>1231.060606060606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16"/>
      <c r="C53" s="817"/>
      <c r="D53" s="817"/>
      <c r="E53" s="817"/>
      <c r="F53" s="817"/>
      <c r="G53" s="817"/>
      <c r="H53" s="817"/>
      <c r="I53" s="818"/>
      <c r="J53" s="48"/>
      <c r="K53" s="50"/>
      <c r="L53" s="819"/>
      <c r="M53" s="820"/>
      <c r="N53" s="51"/>
    </row>
    <row r="54" spans="2:14" ht="15" thickBot="1">
      <c r="B54" s="821" t="s">
        <v>1037</v>
      </c>
      <c r="C54" s="822"/>
      <c r="D54" s="822"/>
      <c r="E54" s="822"/>
      <c r="F54" s="822"/>
      <c r="G54" s="822"/>
      <c r="H54" s="822"/>
      <c r="I54" s="822"/>
      <c r="J54" s="822"/>
      <c r="K54" s="822"/>
      <c r="L54" s="822"/>
      <c r="M54" s="823"/>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24" t="s">
        <v>1045</v>
      </c>
      <c r="M58" s="797"/>
      <c r="N58" s="82" t="s">
        <v>1035</v>
      </c>
    </row>
    <row r="59" spans="2:14">
      <c r="B59" s="52"/>
      <c r="C59" s="326"/>
      <c r="D59" s="326"/>
      <c r="E59" s="326"/>
      <c r="F59" s="326"/>
      <c r="G59" s="326"/>
      <c r="H59" s="320"/>
      <c r="I59" s="288"/>
      <c r="J59" s="295"/>
      <c r="K59" s="288"/>
      <c r="L59" s="825"/>
      <c r="M59" s="826"/>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93"/>
      <c r="M64" s="994"/>
      <c r="N64" s="494"/>
    </row>
    <row r="65" spans="2:15" ht="15" thickBot="1">
      <c r="B65" s="821" t="s">
        <v>1037</v>
      </c>
      <c r="C65" s="822"/>
      <c r="D65" s="822"/>
      <c r="E65" s="822"/>
      <c r="F65" s="822"/>
      <c r="G65" s="822"/>
      <c r="H65" s="822"/>
      <c r="I65" s="822"/>
      <c r="J65" s="822"/>
      <c r="K65" s="822"/>
      <c r="L65" s="822"/>
      <c r="M65" s="823"/>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9"/>
      <c r="C75" s="990"/>
      <c r="D75" s="990"/>
      <c r="E75" s="990"/>
      <c r="F75" s="990"/>
      <c r="G75" s="990"/>
      <c r="H75" s="990"/>
      <c r="I75" s="175"/>
      <c r="J75" s="175"/>
      <c r="K75" s="175"/>
      <c r="L75" s="991"/>
      <c r="M75" s="992"/>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1231.060606060606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246.21212121212122</v>
      </c>
      <c r="M83" s="856"/>
      <c r="N83" s="57"/>
    </row>
    <row r="84" spans="1:14">
      <c r="B84" s="95" t="s">
        <v>1057</v>
      </c>
      <c r="C84" s="96"/>
      <c r="D84" s="96"/>
      <c r="E84" s="96"/>
      <c r="F84" s="96"/>
      <c r="G84" s="96"/>
      <c r="H84" s="96"/>
      <c r="I84" s="93"/>
      <c r="J84" s="94"/>
      <c r="K84" s="313">
        <v>0.05</v>
      </c>
      <c r="L84" s="855">
        <f>N78*K84</f>
        <v>61.553030303030305</v>
      </c>
      <c r="M84" s="856"/>
      <c r="N84" s="57"/>
    </row>
    <row r="85" spans="1:14" ht="15" thickBot="1">
      <c r="B85" s="97" t="s">
        <v>1058</v>
      </c>
      <c r="C85" s="98"/>
      <c r="D85" s="98"/>
      <c r="E85" s="98"/>
      <c r="F85" s="98"/>
      <c r="G85" s="98"/>
      <c r="H85" s="98"/>
      <c r="I85" s="99"/>
      <c r="J85" s="100"/>
      <c r="K85" s="314">
        <v>0.05</v>
      </c>
      <c r="L85" s="857">
        <f>N78*K85</f>
        <v>61.553030303030305</v>
      </c>
      <c r="M85" s="858"/>
      <c r="N85" s="57"/>
    </row>
    <row r="86" spans="1:14" ht="15" thickBot="1">
      <c r="B86" s="821" t="s">
        <v>1037</v>
      </c>
      <c r="C86" s="822"/>
      <c r="D86" s="822"/>
      <c r="E86" s="822"/>
      <c r="F86" s="822"/>
      <c r="G86" s="822"/>
      <c r="H86" s="822"/>
      <c r="I86" s="822"/>
      <c r="J86" s="822"/>
      <c r="K86" s="822"/>
      <c r="L86" s="822"/>
      <c r="M86" s="823"/>
      <c r="N86" s="58">
        <f>L83+L84+L85</f>
        <v>369.31818181818181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1600.3787878787878</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9" t="s">
        <v>1026</v>
      </c>
      <c r="C27" s="1000"/>
      <c r="D27" s="1000"/>
      <c r="E27" s="1000"/>
      <c r="F27" s="1000"/>
      <c r="G27" s="1000"/>
      <c r="H27" s="1000"/>
      <c r="I27" s="1000"/>
      <c r="J27" s="1000"/>
      <c r="K27" s="1000"/>
      <c r="L27" s="1000"/>
      <c r="M27" s="1000"/>
      <c r="N27" s="1001"/>
    </row>
    <row r="28" spans="1:14" ht="15" thickBot="1">
      <c r="B28" s="39"/>
      <c r="C28" s="40"/>
      <c r="D28" s="40"/>
      <c r="E28" s="40"/>
      <c r="F28" s="40"/>
      <c r="G28" s="40"/>
      <c r="H28" s="40"/>
      <c r="I28" s="40"/>
      <c r="J28" s="40"/>
      <c r="K28" s="40"/>
      <c r="L28" s="40"/>
      <c r="M28" s="40"/>
      <c r="N28" s="41"/>
    </row>
    <row r="29" spans="1:14" ht="27" thickBot="1">
      <c r="B29" s="77" t="s">
        <v>1027</v>
      </c>
      <c r="C29" s="997" t="s">
        <v>1028</v>
      </c>
      <c r="D29" s="998"/>
      <c r="E29" s="998"/>
      <c r="F29" s="998"/>
      <c r="G29" s="998"/>
      <c r="H29" s="998"/>
      <c r="I29" s="998"/>
      <c r="J29" s="78"/>
      <c r="K29" s="351" t="s">
        <v>2321</v>
      </c>
      <c r="L29" s="1002" t="s">
        <v>1029</v>
      </c>
      <c r="M29" s="100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373</v>
      </c>
      <c r="B36" s="834" t="str">
        <f>VLOOKUP(A36,EQUIPOS!A6:D154,3,FALSE)</f>
        <v>Volqueta 6 m3</v>
      </c>
      <c r="C36" s="835"/>
      <c r="D36" s="835"/>
      <c r="E36" s="835"/>
      <c r="F36" s="835"/>
      <c r="G36" s="835"/>
      <c r="H36" s="836"/>
      <c r="I36" s="276"/>
      <c r="J36" s="277"/>
      <c r="K36" s="278">
        <f>VLOOKUP(A36,EQUIPOS!A6:D161,4,FALSE)</f>
        <v>81250</v>
      </c>
      <c r="L36" s="279"/>
      <c r="M36" s="292">
        <v>66</v>
      </c>
      <c r="N36" s="281">
        <f>K36/M36</f>
        <v>1231.060606060606</v>
      </c>
    </row>
    <row r="37" span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2"/>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105">
        <f>SUM(N36:N42)</f>
        <v>1231.060606060606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16"/>
      <c r="C53" s="817"/>
      <c r="D53" s="817"/>
      <c r="E53" s="817"/>
      <c r="F53" s="817"/>
      <c r="G53" s="817"/>
      <c r="H53" s="817"/>
      <c r="I53" s="818"/>
      <c r="J53" s="48"/>
      <c r="K53" s="50"/>
      <c r="L53" s="819"/>
      <c r="M53" s="820"/>
      <c r="N53" s="51"/>
    </row>
    <row r="54" spans="2:14" ht="15" thickBot="1">
      <c r="B54" s="821" t="s">
        <v>1037</v>
      </c>
      <c r="C54" s="822"/>
      <c r="D54" s="822"/>
      <c r="E54" s="822"/>
      <c r="F54" s="822"/>
      <c r="G54" s="822"/>
      <c r="H54" s="822"/>
      <c r="I54" s="822"/>
      <c r="J54" s="822"/>
      <c r="K54" s="822"/>
      <c r="L54" s="822"/>
      <c r="M54" s="823"/>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24" t="s">
        <v>1045</v>
      </c>
      <c r="M58" s="797"/>
      <c r="N58" s="82" t="s">
        <v>1035</v>
      </c>
    </row>
    <row r="59" spans="2:14">
      <c r="B59" s="52"/>
      <c r="C59" s="326"/>
      <c r="D59" s="326"/>
      <c r="E59" s="326"/>
      <c r="F59" s="326"/>
      <c r="G59" s="326"/>
      <c r="H59" s="320"/>
      <c r="I59" s="288"/>
      <c r="J59" s="295"/>
      <c r="K59" s="288"/>
      <c r="L59" s="825"/>
      <c r="M59" s="826"/>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93"/>
      <c r="M64" s="994"/>
      <c r="N64" s="494"/>
    </row>
    <row r="65" spans="2:15" ht="15" thickBot="1">
      <c r="B65" s="821" t="s">
        <v>1037</v>
      </c>
      <c r="C65" s="822"/>
      <c r="D65" s="822"/>
      <c r="E65" s="822"/>
      <c r="F65" s="822"/>
      <c r="G65" s="822"/>
      <c r="H65" s="822"/>
      <c r="I65" s="822"/>
      <c r="J65" s="822"/>
      <c r="K65" s="822"/>
      <c r="L65" s="822"/>
      <c r="M65" s="823"/>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9"/>
      <c r="C75" s="990"/>
      <c r="D75" s="990"/>
      <c r="E75" s="990"/>
      <c r="F75" s="990"/>
      <c r="G75" s="990"/>
      <c r="H75" s="990"/>
      <c r="I75" s="175"/>
      <c r="J75" s="175"/>
      <c r="K75" s="175"/>
      <c r="L75" s="991"/>
      <c r="M75" s="992"/>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1231.060606060606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246.21212121212122</v>
      </c>
      <c r="M83" s="856"/>
      <c r="N83" s="57"/>
    </row>
    <row r="84" spans="1:14">
      <c r="B84" s="95" t="s">
        <v>1057</v>
      </c>
      <c r="C84" s="96"/>
      <c r="D84" s="96"/>
      <c r="E84" s="96"/>
      <c r="F84" s="96"/>
      <c r="G84" s="96"/>
      <c r="H84" s="96"/>
      <c r="I84" s="93"/>
      <c r="J84" s="94"/>
      <c r="K84" s="313">
        <v>0.05</v>
      </c>
      <c r="L84" s="855">
        <f>N78*K84</f>
        <v>61.553030303030305</v>
      </c>
      <c r="M84" s="856"/>
      <c r="N84" s="57"/>
    </row>
    <row r="85" spans="1:14" ht="15" thickBot="1">
      <c r="B85" s="97" t="s">
        <v>1058</v>
      </c>
      <c r="C85" s="98"/>
      <c r="D85" s="98"/>
      <c r="E85" s="98"/>
      <c r="F85" s="98"/>
      <c r="G85" s="98"/>
      <c r="H85" s="98"/>
      <c r="I85" s="99"/>
      <c r="J85" s="100"/>
      <c r="K85" s="314">
        <v>0.05</v>
      </c>
      <c r="L85" s="857">
        <f>N78*K85</f>
        <v>61.553030303030305</v>
      </c>
      <c r="M85" s="858"/>
      <c r="N85" s="57"/>
    </row>
    <row r="86" spans="1:14" ht="15" thickBot="1">
      <c r="B86" s="821" t="s">
        <v>1037</v>
      </c>
      <c r="C86" s="822"/>
      <c r="D86" s="822"/>
      <c r="E86" s="822"/>
      <c r="F86" s="822"/>
      <c r="G86" s="822"/>
      <c r="H86" s="822"/>
      <c r="I86" s="822"/>
      <c r="J86" s="822"/>
      <c r="K86" s="822"/>
      <c r="L86" s="822"/>
      <c r="M86" s="823"/>
      <c r="N86" s="58">
        <f>L83+L84+L85</f>
        <v>369.31818181818181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1600.3787878787878</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2019-06-28T16:20:54Z</dcterms:modified>
</cp:coreProperties>
</file>