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A2A58F41-BFE0-46BB-98B5-B77DDBBA179C}" xr6:coauthVersionLast="40" xr6:coauthVersionMax="40" xr10:uidLastSave="{00000000-0000-0000-0000-000000000000}"/>
  <bookViews>
    <workbookView xWindow="0" yWindow="0" windowWidth="19200" windowHeight="7248" tabRatio="879" activeTab="6" xr2:uid="{00000000-000D-0000-FFFF-FFFF00000000}"/>
  </bookViews>
  <sheets>
    <sheet name="PORTADA" sheetId="211" r:id="rId1"/>
    <sheet name="ACLARACION" sheetId="372" r:id="rId2"/>
    <sheet name="INDICE" sheetId="5" r:id="rId3"/>
    <sheet name="MANO DE OBRA" sheetId="2" r:id="rId4"/>
    <sheet name="MATERIALES" sheetId="4" r:id="rId5"/>
    <sheet name="EQUIPOS" sheetId="3"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J49" i="354"/>
  <c r="B49" i="354"/>
  <c r="M48" i="354"/>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J48" i="307"/>
  <c r="B48" i="307"/>
  <c r="K36" i="307"/>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B38" i="275"/>
  <c r="K37" i="275"/>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N76" i="231" s="1"/>
  <c r="N4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29"/>
  <c r="N41" i="329" s="1"/>
  <c r="N77" i="259"/>
  <c r="N41" i="259" s="1"/>
  <c r="N83" i="279"/>
  <c r="N46" i="279" s="1"/>
  <c r="N76" i="26"/>
  <c r="N42" i="26" s="1"/>
  <c r="N76" i="56"/>
  <c r="N42" i="56" s="1"/>
  <c r="N43" i="56" s="1"/>
  <c r="N76" i="67"/>
  <c r="N41" i="67" s="1"/>
  <c r="N76" i="68"/>
  <c r="N41" i="68" s="1"/>
  <c r="N43" i="68" s="1"/>
  <c r="N75" i="75"/>
  <c r="N41" i="75" s="1"/>
  <c r="N76" i="80"/>
  <c r="N41" i="80" s="1"/>
  <c r="N76" i="84"/>
  <c r="N41" i="84" s="1"/>
  <c r="N76" i="86"/>
  <c r="N41" i="86" s="1"/>
  <c r="N76" i="90"/>
  <c r="N41" i="90" s="1"/>
  <c r="N76" i="102"/>
  <c r="N41" i="102" s="1"/>
  <c r="N43" i="102" s="1"/>
  <c r="N81" i="176"/>
  <c r="N47" i="176" s="1"/>
  <c r="N81" i="171"/>
  <c r="N47" i="171" s="1"/>
  <c r="N49" i="171" s="1"/>
  <c r="N81" i="178"/>
  <c r="N47" i="178" s="1"/>
  <c r="N80" i="179"/>
  <c r="N46" i="179" s="1"/>
  <c r="N80" i="180"/>
  <c r="N46" i="180" s="1"/>
  <c r="N80" i="177"/>
  <c r="N46" i="177" s="1"/>
  <c r="N80" i="181"/>
  <c r="N46" i="181" s="1"/>
  <c r="N80" i="183"/>
  <c r="N46" i="183" s="1"/>
  <c r="N80" i="184"/>
  <c r="N46" i="184" s="1"/>
  <c r="N81" i="185"/>
  <c r="N47" i="185" s="1"/>
  <c r="N49" i="185" s="1"/>
  <c r="N81" i="186"/>
  <c r="N47" i="186" s="1"/>
  <c r="N80" i="188"/>
  <c r="N46" i="188" s="1"/>
  <c r="N81" i="187"/>
  <c r="N47" i="187" s="1"/>
  <c r="N77" i="233"/>
  <c r="N41" i="233" s="1"/>
  <c r="N76" i="243"/>
  <c r="N40" i="243" s="1"/>
  <c r="N75" i="283"/>
  <c r="N41" i="283" s="1"/>
  <c r="N75" i="302"/>
  <c r="N41" i="302" s="1"/>
  <c r="N43" i="302" s="1"/>
  <c r="N77" i="323"/>
  <c r="N79" i="323" s="1"/>
  <c r="L85" i="323" s="1"/>
  <c r="N77" i="328"/>
  <c r="N41" i="328" s="1"/>
  <c r="N43" i="328" s="1"/>
  <c r="N77" i="337"/>
  <c r="N41" i="337" s="1"/>
  <c r="N61" i="221"/>
  <c r="N81" i="170"/>
  <c r="N47" i="170" s="1"/>
  <c r="N83" i="165"/>
  <c r="N49" i="165" s="1"/>
  <c r="N80" i="164"/>
  <c r="N46" i="164" s="1"/>
  <c r="N48" i="307"/>
  <c r="N55" i="307" s="1"/>
  <c r="O49" i="307"/>
  <c r="N48" i="354"/>
  <c r="O49" i="354"/>
  <c r="N49" i="354"/>
  <c r="O52" i="354"/>
  <c r="N38" i="275"/>
  <c r="O39" i="275"/>
  <c r="N37" i="287"/>
  <c r="O38" i="287"/>
  <c r="N36" i="307"/>
  <c r="O37" i="307"/>
  <c r="N37" i="275"/>
  <c r="P37" i="275"/>
  <c r="N36" i="270"/>
  <c r="O37" i="270"/>
  <c r="N76" i="65"/>
  <c r="N41" i="65" s="1"/>
  <c r="N43" i="65" s="1"/>
  <c r="N76" i="92"/>
  <c r="N41" i="92" s="1"/>
  <c r="N43" i="92" s="1"/>
  <c r="N76" i="96"/>
  <c r="N41" i="96" s="1"/>
  <c r="N76" i="98"/>
  <c r="N41" i="98" s="1"/>
  <c r="N76" i="101"/>
  <c r="N41" i="101" s="1"/>
  <c r="N76" i="107"/>
  <c r="N41" i="107" s="1"/>
  <c r="N84" i="220"/>
  <c r="N46" i="220" s="1"/>
  <c r="N83" i="221"/>
  <c r="N46" i="221" s="1"/>
  <c r="N72" i="227"/>
  <c r="N41" i="227" s="1"/>
  <c r="N76" i="242"/>
  <c r="N40" i="242" s="1"/>
  <c r="N42" i="242" s="1"/>
  <c r="N78" i="273"/>
  <c r="N41" i="273" s="1"/>
  <c r="N81" i="282"/>
  <c r="N44" i="282" s="1"/>
  <c r="N75" i="289"/>
  <c r="N41" i="289" s="1"/>
  <c r="N43" i="289" s="1"/>
  <c r="N75" i="293"/>
  <c r="N41" i="293" s="1"/>
  <c r="N43" i="293" s="1"/>
  <c r="N77" i="295"/>
  <c r="N41" i="295" s="1"/>
  <c r="N43" i="295" s="1"/>
  <c r="N43" i="306"/>
  <c r="N77" i="342"/>
  <c r="N41" i="342" s="1"/>
  <c r="N77" i="347"/>
  <c r="N41" i="347" s="1"/>
  <c r="N43" i="347" s="1"/>
  <c r="N77" i="364"/>
  <c r="N41" i="364" s="1"/>
  <c r="N75" i="292"/>
  <c r="N41" i="292" s="1"/>
  <c r="N43" i="292" s="1"/>
  <c r="N53" i="325"/>
  <c r="N75" i="133"/>
  <c r="N41" i="133" s="1"/>
  <c r="N76" i="134"/>
  <c r="N41" i="134" s="1"/>
  <c r="N76" i="135"/>
  <c r="N41" i="135" s="1"/>
  <c r="N76" i="136"/>
  <c r="N41" i="136" s="1"/>
  <c r="N76" i="137"/>
  <c r="N41" i="137" s="1"/>
  <c r="N76" i="146"/>
  <c r="N41" i="146" s="1"/>
  <c r="N76" i="144"/>
  <c r="N41" i="144" s="1"/>
  <c r="N76" i="19"/>
  <c r="N42" i="19" s="1"/>
  <c r="N43" i="19" s="1"/>
  <c r="N43" i="22"/>
  <c r="N76" i="24"/>
  <c r="N42" i="24" s="1"/>
  <c r="N76" i="25"/>
  <c r="N42" i="25" s="1"/>
  <c r="N43" i="25" s="1"/>
  <c r="N43" i="50"/>
  <c r="N76" i="61"/>
  <c r="N42" i="61" s="1"/>
  <c r="N43" i="61" s="1"/>
  <c r="N76" i="64"/>
  <c r="N41" i="64" s="1"/>
  <c r="N43" i="64" s="1"/>
  <c r="N75" i="72"/>
  <c r="N41" i="72" s="1"/>
  <c r="N43" i="72" s="1"/>
  <c r="N77" i="72" s="1"/>
  <c r="L84" i="72" s="1"/>
  <c r="N75" i="74"/>
  <c r="N41" i="74" s="1"/>
  <c r="N76" i="79"/>
  <c r="N41" i="79" s="1"/>
  <c r="N76" i="81"/>
  <c r="N41" i="81" s="1"/>
  <c r="N76" i="83"/>
  <c r="N41" i="83" s="1"/>
  <c r="N43" i="83" s="1"/>
  <c r="N76" i="85"/>
  <c r="N41" i="85" s="1"/>
  <c r="N76" i="87"/>
  <c r="N41" i="87" s="1"/>
  <c r="N43" i="87" s="1"/>
  <c r="N76" i="89"/>
  <c r="N41" i="89" s="1"/>
  <c r="N76" i="91"/>
  <c r="N41" i="91" s="1"/>
  <c r="N76" i="100"/>
  <c r="N41" i="100" s="1"/>
  <c r="N76" i="106"/>
  <c r="N41" i="106" s="1"/>
  <c r="N80" i="160"/>
  <c r="N46" i="160" s="1"/>
  <c r="N77" i="193"/>
  <c r="N43" i="193" s="1"/>
  <c r="N78" i="232"/>
  <c r="N41" i="232" s="1"/>
  <c r="N76" i="234"/>
  <c r="N40" i="234" s="1"/>
  <c r="N42" i="234" s="1"/>
  <c r="N81" i="244"/>
  <c r="N45" i="244" s="1"/>
  <c r="N87" i="246"/>
  <c r="N45" i="246" s="1"/>
  <c r="N77" i="250"/>
  <c r="N41" i="250" s="1"/>
  <c r="N77" i="254"/>
  <c r="N41" i="254" s="1"/>
  <c r="N91" i="260"/>
  <c r="N47" i="260" s="1"/>
  <c r="N81" i="266"/>
  <c r="N41" i="266" s="1"/>
  <c r="N43" i="267"/>
  <c r="N78" i="272"/>
  <c r="N41" i="272" s="1"/>
  <c r="N43" i="272" s="1"/>
  <c r="N81" i="280"/>
  <c r="N44" i="280" s="1"/>
  <c r="N75" i="290"/>
  <c r="N41" i="290" s="1"/>
  <c r="N43" i="290" s="1"/>
  <c r="N77" i="294"/>
  <c r="N41" i="294" s="1"/>
  <c r="N75" i="299"/>
  <c r="N41" i="299" s="1"/>
  <c r="N43" i="299" s="1"/>
  <c r="N77" i="321"/>
  <c r="N76" i="63"/>
  <c r="N41" i="63" s="1"/>
  <c r="N43" i="63" s="1"/>
  <c r="N76" i="95"/>
  <c r="N41" i="95" s="1"/>
  <c r="N76" i="97"/>
  <c r="N41" i="97" s="1"/>
  <c r="N43" i="97" s="1"/>
  <c r="N76" i="99"/>
  <c r="N41" i="99" s="1"/>
  <c r="N76" i="103"/>
  <c r="N41" i="103" s="1"/>
  <c r="N81" i="154"/>
  <c r="N47" i="15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77" i="362"/>
  <c r="N41" i="362" s="1"/>
  <c r="N43" i="362" s="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127"/>
  <c r="N77" i="127" s="1"/>
  <c r="N43" i="129"/>
  <c r="N78" i="129" s="1"/>
  <c r="N43" i="208"/>
  <c r="N78" i="208" s="1"/>
  <c r="L83" i="208" s="1"/>
  <c r="N43" i="128"/>
  <c r="N78" i="128" s="1"/>
  <c r="L84" i="128" s="1"/>
  <c r="N43" i="130"/>
  <c r="N78" i="130" s="1"/>
  <c r="N43" i="131"/>
  <c r="N78" i="131" s="1"/>
  <c r="L84" i="131" s="1"/>
  <c r="N43" i="132"/>
  <c r="N78" i="132" s="1"/>
  <c r="N55" i="50"/>
  <c r="N81" i="50" s="1"/>
  <c r="L87" i="50" s="1"/>
  <c r="N43" i="80"/>
  <c r="I70" i="80"/>
  <c r="I71" i="80"/>
  <c r="I70" i="84"/>
  <c r="I71" i="84"/>
  <c r="N43" i="86"/>
  <c r="I70" i="86"/>
  <c r="I71" i="86"/>
  <c r="I70" i="90"/>
  <c r="I71" i="90"/>
  <c r="N43" i="94"/>
  <c r="N43" i="96"/>
  <c r="I70" i="96"/>
  <c r="I71" i="96"/>
  <c r="N43" i="100"/>
  <c r="N43" i="106"/>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0"/>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O72" i="354" s="1"/>
  <c r="O74" i="354" s="1"/>
  <c r="I71" i="362"/>
  <c r="I72" i="362"/>
  <c r="I71" i="363"/>
  <c r="I72" i="363"/>
  <c r="I71" i="364"/>
  <c r="I72" i="364"/>
  <c r="I71" i="365"/>
  <c r="I72" i="365"/>
  <c r="N43" i="9"/>
  <c r="N43" i="16"/>
  <c r="N78" i="16" s="1"/>
  <c r="L84" i="16" s="1"/>
  <c r="N43" i="41"/>
  <c r="N43" i="42"/>
  <c r="N43" i="43"/>
  <c r="N43" i="44"/>
  <c r="N43" i="75"/>
  <c r="N43" i="82"/>
  <c r="N43" i="84"/>
  <c r="N43" i="85"/>
  <c r="N43" i="88"/>
  <c r="N43" i="90"/>
  <c r="N43" i="91"/>
  <c r="N43" i="95"/>
  <c r="N43" i="98"/>
  <c r="N43" i="101"/>
  <c r="N43" i="103"/>
  <c r="N43" i="107"/>
  <c r="N43" i="108"/>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O70" i="9" s="1"/>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9" i="178"/>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7" i="244"/>
  <c r="N43" i="25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43" i="266"/>
  <c r="N81" i="268"/>
  <c r="N41" i="268" s="1"/>
  <c r="N43" i="268" s="1"/>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O71" i="336" s="1"/>
  <c r="O73" i="336" s="1"/>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81" i="248" l="1"/>
  <c r="N43" i="248" s="1"/>
  <c r="N45" i="248" s="1"/>
  <c r="L83" i="7"/>
  <c r="N79" i="347"/>
  <c r="L84" i="347" s="1"/>
  <c r="L83" i="67"/>
  <c r="N78" i="25"/>
  <c r="L85" i="25" s="1"/>
  <c r="L84" i="67"/>
  <c r="N43" i="137"/>
  <c r="N55" i="354"/>
  <c r="N79" i="354" s="1"/>
  <c r="L86" i="354" s="1"/>
  <c r="L83" i="65"/>
  <c r="L84" i="65"/>
  <c r="L84" i="208"/>
  <c r="L83" i="47"/>
  <c r="L85" i="51"/>
  <c r="N43" i="275"/>
  <c r="N80" i="275" s="1"/>
  <c r="L87" i="275" s="1"/>
  <c r="L84" i="78"/>
  <c r="L83" i="289"/>
  <c r="L82" i="289"/>
  <c r="N79" i="306"/>
  <c r="L86" i="306" s="1"/>
  <c r="N78" i="31"/>
  <c r="L83" i="31" s="1"/>
  <c r="L83" i="51"/>
  <c r="N78" i="39"/>
  <c r="L85" i="39" s="1"/>
  <c r="N93" i="260"/>
  <c r="L99" i="260" s="1"/>
  <c r="N78" i="43"/>
  <c r="L85" i="43" s="1"/>
  <c r="N78" i="21"/>
  <c r="L83" i="21" s="1"/>
  <c r="L84" i="74"/>
  <c r="L82" i="74"/>
  <c r="L83" i="74"/>
  <c r="L84" i="63"/>
  <c r="L83" i="78"/>
  <c r="L86" i="323"/>
  <c r="L84" i="226"/>
  <c r="N78" i="42"/>
  <c r="L85" i="42" s="1"/>
  <c r="L84" i="253"/>
  <c r="N79" i="333"/>
  <c r="L86" i="356"/>
  <c r="L85" i="46"/>
  <c r="L83" i="46"/>
  <c r="N78" i="38"/>
  <c r="L85" i="38" s="1"/>
  <c r="L85" i="63"/>
  <c r="L82" i="72"/>
  <c r="N79" i="363"/>
  <c r="L84"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L63" i="217"/>
  <c r="N63" i="217" s="1"/>
  <c r="N69" i="217" s="1"/>
  <c r="N82" i="217" s="1"/>
  <c r="L89" i="217" s="1"/>
  <c r="L64" i="177"/>
  <c r="N64" i="177" s="1"/>
  <c r="L64" i="180"/>
  <c r="N64" i="180" s="1"/>
  <c r="N69" i="180" s="1"/>
  <c r="N82" i="180" s="1"/>
  <c r="L65" i="171"/>
  <c r="N65" i="171" s="1"/>
  <c r="L65" i="176"/>
  <c r="N65" i="176" s="1"/>
  <c r="L59" i="30"/>
  <c r="N59" i="30" s="1"/>
  <c r="N65" i="30" s="1"/>
  <c r="N78" i="30" s="1"/>
  <c r="L85" i="30" s="1"/>
  <c r="L59" i="29"/>
  <c r="N59" i="29" s="1"/>
  <c r="N65" i="29" s="1"/>
  <c r="N78" i="29" s="1"/>
  <c r="L58" i="144"/>
  <c r="N58" i="144" s="1"/>
  <c r="N64" i="144" s="1"/>
  <c r="L59" i="148"/>
  <c r="N59" i="148" s="1"/>
  <c r="N65" i="148" s="1"/>
  <c r="L61" i="294"/>
  <c r="N61" i="294" s="1"/>
  <c r="L64" i="267"/>
  <c r="N64" i="267" s="1"/>
  <c r="N70" i="267" s="1"/>
  <c r="N83" i="267" s="1"/>
  <c r="L88" i="267" s="1"/>
  <c r="L64" i="266"/>
  <c r="N64" i="266" s="1"/>
  <c r="L64" i="268"/>
  <c r="N64" i="268" s="1"/>
  <c r="L61" i="270"/>
  <c r="N61" i="270" s="1"/>
  <c r="N67" i="270" s="1"/>
  <c r="N80" i="270" s="1"/>
  <c r="L58" i="309"/>
  <c r="N58" i="309" s="1"/>
  <c r="N64" i="309" s="1"/>
  <c r="L58" i="301"/>
  <c r="N58" i="301" s="1"/>
  <c r="N64" i="301" s="1"/>
  <c r="L60" i="295"/>
  <c r="N60" i="295" s="1"/>
  <c r="N66" i="295" s="1"/>
  <c r="L61" i="271"/>
  <c r="N61" i="271" s="1"/>
  <c r="N67" i="271" s="1"/>
  <c r="N80" i="271" s="1"/>
  <c r="L87" i="271" s="1"/>
  <c r="L60" i="265"/>
  <c r="N60" i="265" s="1"/>
  <c r="N66" i="265" s="1"/>
  <c r="L60" i="264"/>
  <c r="N60" i="264" s="1"/>
  <c r="N66" i="264" s="1"/>
  <c r="N79" i="264" s="1"/>
  <c r="L8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N69" i="172" s="1"/>
  <c r="L67" i="165"/>
  <c r="N67" i="165" s="1"/>
  <c r="N72" i="165" s="1"/>
  <c r="N85" i="165" s="1"/>
  <c r="L91" i="165" s="1"/>
  <c r="L58" i="143"/>
  <c r="N58" i="143" s="1"/>
  <c r="N64" i="143" s="1"/>
  <c r="N78" i="143" s="1"/>
  <c r="L84" i="143" s="1"/>
  <c r="L58" i="147"/>
  <c r="N58" i="147" s="1"/>
  <c r="N64"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N78" i="147"/>
  <c r="L83" i="147" s="1"/>
  <c r="L85" i="7"/>
  <c r="N86" i="7" s="1"/>
  <c r="N88" i="7" s="1"/>
  <c r="D3" i="5" s="1"/>
  <c r="L84" i="46"/>
  <c r="L86" i="50"/>
  <c r="L84" i="339"/>
  <c r="N83" i="282"/>
  <c r="L90" i="282" s="1"/>
  <c r="N79" i="256"/>
  <c r="L84" i="256" s="1"/>
  <c r="N78" i="35"/>
  <c r="N77" i="284"/>
  <c r="L84" i="284" s="1"/>
  <c r="L88" i="218"/>
  <c r="L85" i="253"/>
  <c r="N78" i="33"/>
  <c r="L83" i="33" s="1"/>
  <c r="L84" i="64"/>
  <c r="N78" i="53"/>
  <c r="L85" i="53" s="1"/>
  <c r="L84" i="348"/>
  <c r="L86" i="328"/>
  <c r="N80" i="272"/>
  <c r="L85" i="272" s="1"/>
  <c r="N79" i="257"/>
  <c r="L86" i="257" s="1"/>
  <c r="L85" i="32"/>
  <c r="L84" i="31"/>
  <c r="L84" i="32"/>
  <c r="N79" i="265"/>
  <c r="L86" i="265" s="1"/>
  <c r="L85" i="31"/>
  <c r="N74" i="227"/>
  <c r="L79" i="227" s="1"/>
  <c r="N70" i="266"/>
  <c r="N83" i="266" s="1"/>
  <c r="N69" i="188"/>
  <c r="N82" i="188" s="1"/>
  <c r="L87" i="188" s="1"/>
  <c r="N70" i="186"/>
  <c r="N83" i="186" s="1"/>
  <c r="L88" i="186" s="1"/>
  <c r="N69" i="160"/>
  <c r="N82" i="160" s="1"/>
  <c r="N67" i="150"/>
  <c r="N79" i="261"/>
  <c r="L84" i="261" s="1"/>
  <c r="L82" i="305"/>
  <c r="L83" i="305"/>
  <c r="L83" i="25"/>
  <c r="N79" i="295"/>
  <c r="L86" i="295" s="1"/>
  <c r="L87" i="281"/>
  <c r="N78" i="243"/>
  <c r="L83" i="243" s="1"/>
  <c r="L85" i="128"/>
  <c r="L84" i="25"/>
  <c r="N77" i="301"/>
  <c r="L82" i="301" s="1"/>
  <c r="N78" i="231"/>
  <c r="L84" i="231" s="1"/>
  <c r="L84" i="29"/>
  <c r="N79" i="332"/>
  <c r="L84"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4" i="34"/>
  <c r="L85" i="47"/>
  <c r="N86" i="47" s="1"/>
  <c r="N88" i="47" s="1"/>
  <c r="D39" i="5" s="1"/>
  <c r="L83" i="72"/>
  <c r="L86" i="360"/>
  <c r="L86" i="348"/>
  <c r="L85" i="131"/>
  <c r="N78" i="79"/>
  <c r="L83" i="79" s="1"/>
  <c r="N78" i="68"/>
  <c r="L84" i="130"/>
  <c r="L85" i="208"/>
  <c r="N79" i="342"/>
  <c r="L85" i="342" s="1"/>
  <c r="N78" i="40"/>
  <c r="L84" i="40" s="1"/>
  <c r="L83" i="26"/>
  <c r="N77" i="309"/>
  <c r="L84" i="309" s="1"/>
  <c r="L87" i="277"/>
  <c r="L86" i="277"/>
  <c r="L85" i="250"/>
  <c r="L84" i="250"/>
  <c r="N78" i="96"/>
  <c r="L85" i="96" s="1"/>
  <c r="N78" i="45"/>
  <c r="L85" i="45" s="1"/>
  <c r="N78" i="36"/>
  <c r="N80" i="274"/>
  <c r="L86" i="274" s="1"/>
  <c r="N79" i="259"/>
  <c r="L84" i="259" s="1"/>
  <c r="N78" i="144"/>
  <c r="L85" i="144" s="1"/>
  <c r="N77" i="283"/>
  <c r="N85" i="279"/>
  <c r="N83" i="244"/>
  <c r="L90"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77" i="191"/>
  <c r="L83" i="191" s="1"/>
  <c r="N88" i="252"/>
  <c r="L93" i="252" s="1"/>
  <c r="L84" i="37"/>
  <c r="L88" i="50"/>
  <c r="L84" i="57"/>
  <c r="L86" i="347"/>
  <c r="L85" i="371"/>
  <c r="L86" i="343"/>
  <c r="L86" i="321"/>
  <c r="L85" i="328"/>
  <c r="L84" i="323"/>
  <c r="L86" i="250"/>
  <c r="L85" i="224"/>
  <c r="L84" i="132"/>
  <c r="L83" i="131"/>
  <c r="L83" i="127"/>
  <c r="L83" i="129"/>
  <c r="L84" i="129"/>
  <c r="L85" i="129"/>
  <c r="L84" i="52"/>
  <c r="L85" i="52"/>
  <c r="L83" i="52"/>
  <c r="N79" i="337"/>
  <c r="N75" i="229"/>
  <c r="L80" i="229" s="1"/>
  <c r="L84" i="26"/>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9"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L83" i="56"/>
  <c r="L84" i="56"/>
  <c r="N86" i="51"/>
  <c r="N88" i="51" s="1"/>
  <c r="D43" i="5" s="1"/>
  <c r="N86" i="28"/>
  <c r="N88" i="28" s="1"/>
  <c r="D20" i="5" s="1"/>
  <c r="L83" i="24"/>
  <c r="L85" i="18"/>
  <c r="L83" i="18"/>
  <c r="L85" i="15"/>
  <c r="L83" i="15"/>
  <c r="N78" i="12"/>
  <c r="L85" i="12" s="1"/>
  <c r="N82" i="174" l="1"/>
  <c r="L89" i="174" s="1"/>
  <c r="N79" i="314"/>
  <c r="N86" i="224"/>
  <c r="N88" i="224" s="1"/>
  <c r="D185" i="5" s="1"/>
  <c r="N78" i="137"/>
  <c r="L83" i="137" s="1"/>
  <c r="N85" i="72"/>
  <c r="N87" i="72" s="1"/>
  <c r="D63" i="5" s="1"/>
  <c r="N86" i="65"/>
  <c r="N88" i="65" s="1"/>
  <c r="D56" i="5" s="1"/>
  <c r="N70" i="168"/>
  <c r="N64" i="297"/>
  <c r="N77" i="297" s="1"/>
  <c r="L82" i="297" s="1"/>
  <c r="N69" i="164"/>
  <c r="N82" i="164" s="1"/>
  <c r="L87" i="164" s="1"/>
  <c r="N79" i="316"/>
  <c r="L85" i="316" s="1"/>
  <c r="N70" i="176"/>
  <c r="N83" i="176" s="1"/>
  <c r="L88" i="176" s="1"/>
  <c r="N87" i="253"/>
  <c r="N89" i="253" s="1"/>
  <c r="D213" i="5" s="1"/>
  <c r="L86" i="254"/>
  <c r="L85" i="363"/>
  <c r="N83" i="155"/>
  <c r="L88" i="155" s="1"/>
  <c r="N86" i="64"/>
  <c r="N88" i="64" s="1"/>
  <c r="D55" i="5" s="1"/>
  <c r="L91" i="221"/>
  <c r="L92" i="221"/>
  <c r="L86" i="232"/>
  <c r="N87" i="328"/>
  <c r="N89" i="328" s="1"/>
  <c r="D282" i="5" s="1"/>
  <c r="N87" i="356"/>
  <c r="N89" i="356" s="1"/>
  <c r="D308" i="5" s="1"/>
  <c r="L85" i="336"/>
  <c r="N86" i="130"/>
  <c r="N88" i="130" s="1"/>
  <c r="D121" i="5" s="1"/>
  <c r="L85" i="254"/>
  <c r="N87" i="254" s="1"/>
  <c r="N89" i="254" s="1"/>
  <c r="D214" i="5" s="1"/>
  <c r="N87" i="340"/>
  <c r="N89" i="340" s="1"/>
  <c r="D294" i="5" s="1"/>
  <c r="N85" i="289"/>
  <c r="N87" i="289" s="1"/>
  <c r="D245" i="5" s="1"/>
  <c r="N86" i="63"/>
  <c r="N88" i="63" s="1"/>
  <c r="D54" i="5" s="1"/>
  <c r="N85" i="74"/>
  <c r="N87" i="74" s="1"/>
  <c r="D65" i="5" s="1"/>
  <c r="N86" i="124"/>
  <c r="N88" i="124" s="1"/>
  <c r="D113" i="5" s="1"/>
  <c r="L84" i="27"/>
  <c r="N70" i="171"/>
  <c r="N83" i="171" s="1"/>
  <c r="L90" i="171" s="1"/>
  <c r="L84" i="215"/>
  <c r="L85" i="215"/>
  <c r="N79" i="318"/>
  <c r="L86" i="318" s="1"/>
  <c r="N79" i="313"/>
  <c r="L85" i="313" s="1"/>
  <c r="N70" i="178"/>
  <c r="N83" i="178" s="1"/>
  <c r="L88" i="178" s="1"/>
  <c r="N86" i="226"/>
  <c r="N88" i="226" s="1"/>
  <c r="D187" i="5" s="1"/>
  <c r="N87" i="321"/>
  <c r="N89" i="321" s="1"/>
  <c r="D277" i="5" s="1"/>
  <c r="N86" i="123"/>
  <c r="N88" i="123" s="1"/>
  <c r="D114" i="5" s="1"/>
  <c r="L83" i="302"/>
  <c r="L82" i="302"/>
  <c r="N86" i="58"/>
  <c r="N88" i="58" s="1"/>
  <c r="D49" i="5" s="1"/>
  <c r="N85" i="78"/>
  <c r="N87" i="78" s="1"/>
  <c r="D69" i="5" s="1"/>
  <c r="L98" i="260"/>
  <c r="L100" i="260"/>
  <c r="N86" i="208"/>
  <c r="N88" i="208" s="1"/>
  <c r="D119" i="5" s="1"/>
  <c r="L84" i="306"/>
  <c r="L84" i="75"/>
  <c r="L83" i="38"/>
  <c r="L86" i="363"/>
  <c r="L86" i="251"/>
  <c r="L85" i="275"/>
  <c r="L84" i="38"/>
  <c r="N90" i="218"/>
  <c r="N92" i="218" s="1"/>
  <c r="D180" i="5" s="1"/>
  <c r="L83" i="43"/>
  <c r="L86" i="275"/>
  <c r="L86" i="256"/>
  <c r="L85" i="306"/>
  <c r="L85" i="147"/>
  <c r="L86" i="332"/>
  <c r="L84" i="39"/>
  <c r="N86" i="121"/>
  <c r="N88" i="121" s="1"/>
  <c r="D111" i="5" s="1"/>
  <c r="N85" i="303"/>
  <c r="N87" i="303" s="1"/>
  <c r="D259" i="5" s="1"/>
  <c r="L85" i="92"/>
  <c r="L87" i="274"/>
  <c r="L83" i="92"/>
  <c r="L83" i="105"/>
  <c r="L85" i="105"/>
  <c r="L83" i="39"/>
  <c r="L85" i="332"/>
  <c r="L83" i="102"/>
  <c r="L84" i="21"/>
  <c r="L84" i="43"/>
  <c r="L84" i="102"/>
  <c r="L85" i="21"/>
  <c r="L83" i="75"/>
  <c r="L84" i="42"/>
  <c r="L83" i="30"/>
  <c r="L86" i="241"/>
  <c r="L85" i="241"/>
  <c r="N79" i="311"/>
  <c r="L84" i="311" s="1"/>
  <c r="N79" i="319"/>
  <c r="L84" i="319" s="1"/>
  <c r="L84" i="30"/>
  <c r="L89" i="282"/>
  <c r="N87" i="343"/>
  <c r="N89" i="343" s="1"/>
  <c r="D296" i="5" s="1"/>
  <c r="L88" i="282"/>
  <c r="L83" i="138"/>
  <c r="L85" i="138"/>
  <c r="L82" i="284"/>
  <c r="L83" i="284"/>
  <c r="L85" i="240"/>
  <c r="L85" i="41"/>
  <c r="L85" i="69"/>
  <c r="L84" i="298"/>
  <c r="L84" i="103"/>
  <c r="L83" i="59"/>
  <c r="L82" i="286"/>
  <c r="L83" i="286"/>
  <c r="N87" i="327"/>
  <c r="N89" i="327" s="1"/>
  <c r="D281" i="5" s="1"/>
  <c r="N87" i="371"/>
  <c r="N89" i="371" s="1"/>
  <c r="D293" i="5" s="1"/>
  <c r="N87" i="339"/>
  <c r="N89" i="339" s="1"/>
  <c r="D292" i="5" s="1"/>
  <c r="L84" i="135"/>
  <c r="N90" i="219"/>
  <c r="N92" i="219" s="1"/>
  <c r="D181" i="5" s="1"/>
  <c r="N86" i="131"/>
  <c r="N88" i="131" s="1"/>
  <c r="D122" i="5" s="1"/>
  <c r="L84" i="342"/>
  <c r="L84" i="100"/>
  <c r="N69" i="179"/>
  <c r="N82" i="179" s="1"/>
  <c r="L89" i="179" s="1"/>
  <c r="N69" i="177"/>
  <c r="N82" i="177" s="1"/>
  <c r="L89" i="177" s="1"/>
  <c r="N70" i="268"/>
  <c r="N83" i="268" s="1"/>
  <c r="L90" i="268" s="1"/>
  <c r="N86" i="46"/>
  <c r="N88" i="46" s="1"/>
  <c r="D38" i="5" s="1"/>
  <c r="L83" i="142"/>
  <c r="L84" i="142"/>
  <c r="L85" i="142"/>
  <c r="L84" i="262"/>
  <c r="L86" i="262"/>
  <c r="L85" i="262"/>
  <c r="L84" i="333"/>
  <c r="L86" i="333"/>
  <c r="L84" i="24"/>
  <c r="N86" i="24" s="1"/>
  <c r="N88" i="24" s="1"/>
  <c r="D16" i="5" s="1"/>
  <c r="L85" i="232"/>
  <c r="L85" i="213"/>
  <c r="L84" i="147"/>
  <c r="L83" i="215"/>
  <c r="L84" i="346"/>
  <c r="L84" i="19"/>
  <c r="L83" i="19"/>
  <c r="N79" i="239"/>
  <c r="L84" i="239" s="1"/>
  <c r="N77" i="285"/>
  <c r="L82" i="285" s="1"/>
  <c r="L84" i="365"/>
  <c r="N86" i="132"/>
  <c r="N88" i="132" s="1"/>
  <c r="D123" i="5" s="1"/>
  <c r="L86" i="240"/>
  <c r="N87" i="323"/>
  <c r="N89" i="323" s="1"/>
  <c r="D279" i="5" s="1"/>
  <c r="L86" i="365"/>
  <c r="N89" i="50"/>
  <c r="N91" i="50" s="1"/>
  <c r="D42" i="5" s="1"/>
  <c r="L83" i="42"/>
  <c r="L85" i="135"/>
  <c r="L82" i="298"/>
  <c r="L84" i="251"/>
  <c r="L85" i="27"/>
  <c r="L85" i="333"/>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84" i="212"/>
  <c r="L84" i="86"/>
  <c r="L85" i="97"/>
  <c r="L90" i="245"/>
  <c r="L89" i="154"/>
  <c r="L85" i="264"/>
  <c r="L84" i="264"/>
  <c r="L86" i="261"/>
  <c r="L84" i="257"/>
  <c r="L85" i="257"/>
  <c r="L83" i="136"/>
  <c r="L82" i="293"/>
  <c r="L83" i="99"/>
  <c r="N86" i="26"/>
  <c r="N88" i="26" s="1"/>
  <c r="D18" i="5" s="1"/>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L84" i="297" l="1"/>
  <c r="L83" i="297"/>
  <c r="N93" i="221"/>
  <c r="N95" i="221" s="1"/>
  <c r="D184" i="5" s="1"/>
  <c r="L86" i="316"/>
  <c r="L84" i="316"/>
  <c r="L88" i="164"/>
  <c r="L89" i="164"/>
  <c r="L90" i="176"/>
  <c r="N91" i="176" s="1"/>
  <c r="N93" i="176" s="1"/>
  <c r="D155" i="5" s="1"/>
  <c r="L89" i="176"/>
  <c r="N86" i="27"/>
  <c r="N88" i="27" s="1"/>
  <c r="D19" i="5" s="1"/>
  <c r="N87" i="336"/>
  <c r="N89" i="336" s="1"/>
  <c r="D290" i="5" s="1"/>
  <c r="N87" i="363"/>
  <c r="N89" i="363" s="1"/>
  <c r="D313" i="5" s="1"/>
  <c r="L90" i="155"/>
  <c r="N91" i="155" s="1"/>
  <c r="N93" i="155" s="1"/>
  <c r="D144" i="5" s="1"/>
  <c r="N86" i="53"/>
  <c r="N88" i="53" s="1"/>
  <c r="D45" i="5" s="1"/>
  <c r="N88" i="232"/>
  <c r="N90" i="232" s="1"/>
  <c r="D192" i="5" s="1"/>
  <c r="N85" i="302"/>
  <c r="N87" i="302" s="1"/>
  <c r="L88" i="171"/>
  <c r="N87" i="256"/>
  <c r="N89" i="256" s="1"/>
  <c r="D215" i="5" s="1"/>
  <c r="L89" i="171"/>
  <c r="N86" i="215"/>
  <c r="N88" i="215" s="1"/>
  <c r="D177" i="5" s="1"/>
  <c r="L85" i="318"/>
  <c r="L84" i="318"/>
  <c r="L87" i="189"/>
  <c r="L90" i="178"/>
  <c r="L89" i="178"/>
  <c r="L84" i="313"/>
  <c r="L86" i="319"/>
  <c r="L86" i="313"/>
  <c r="N86" i="59"/>
  <c r="N88" i="59" s="1"/>
  <c r="D50" i="5" s="1"/>
  <c r="N87" i="306"/>
  <c r="N89" i="306" s="1"/>
  <c r="D262" i="5" s="1"/>
  <c r="N88" i="274"/>
  <c r="N90" i="274" s="1"/>
  <c r="D232" i="5" s="1"/>
  <c r="N87" i="240"/>
  <c r="N89" i="240" s="1"/>
  <c r="D200" i="5" s="1"/>
  <c r="L88" i="177"/>
  <c r="N87" i="346"/>
  <c r="N89" i="346" s="1"/>
  <c r="D299" i="5" s="1"/>
  <c r="N86" i="38"/>
  <c r="N88" i="38" s="1"/>
  <c r="D29" i="5" s="1"/>
  <c r="N91" i="282"/>
  <c r="N93" i="282" s="1"/>
  <c r="D239" i="5" s="1"/>
  <c r="L85" i="319"/>
  <c r="N86" i="42"/>
  <c r="N88" i="42" s="1"/>
  <c r="D33" i="5" s="1"/>
  <c r="N101" i="260"/>
  <c r="N103" i="260" s="1"/>
  <c r="D219" i="5" s="1"/>
  <c r="N86" i="39"/>
  <c r="N88" i="39" s="1"/>
  <c r="D30" i="5" s="1"/>
  <c r="L89" i="268"/>
  <c r="L86" i="294"/>
  <c r="N86" i="41"/>
  <c r="N88" i="41" s="1"/>
  <c r="D32" i="5" s="1"/>
  <c r="N86" i="102"/>
  <c r="N88" i="102" s="1"/>
  <c r="D92" i="5" s="1"/>
  <c r="L87" i="177"/>
  <c r="N87" i="241"/>
  <c r="N89" i="241" s="1"/>
  <c r="D201" i="5" s="1"/>
  <c r="N85" i="75"/>
  <c r="N87" i="75" s="1"/>
  <c r="D66" i="5" s="1"/>
  <c r="N87" i="332"/>
  <c r="N89" i="332" s="1"/>
  <c r="D286" i="5" s="1"/>
  <c r="L85" i="239"/>
  <c r="L86" i="239"/>
  <c r="N86" i="103"/>
  <c r="N88" i="103" s="1"/>
  <c r="D93" i="5" s="1"/>
  <c r="N88" i="275"/>
  <c r="N90" i="275" s="1"/>
  <c r="D233" i="5" s="1"/>
  <c r="N86" i="147"/>
  <c r="N88" i="147" s="1"/>
  <c r="D137" i="5" s="1"/>
  <c r="N87" i="251"/>
  <c r="N89" i="251" s="1"/>
  <c r="D211" i="5" s="1"/>
  <c r="N86" i="43"/>
  <c r="N88" i="43" s="1"/>
  <c r="D34" i="5" s="1"/>
  <c r="L88" i="157"/>
  <c r="N86" i="21"/>
  <c r="N88" i="21" s="1"/>
  <c r="D13" i="5" s="1"/>
  <c r="N86" i="92"/>
  <c r="N88" i="92" s="1"/>
  <c r="D83" i="5" s="1"/>
  <c r="L86" i="311"/>
  <c r="L85" i="311"/>
  <c r="L84" i="285"/>
  <c r="N86" i="209"/>
  <c r="N88" i="209" s="1"/>
  <c r="D131" i="5" s="1"/>
  <c r="N86" i="138"/>
  <c r="N88" i="138" s="1"/>
  <c r="D129" i="5" s="1"/>
  <c r="L83" i="285"/>
  <c r="N86" i="30"/>
  <c r="N88" i="30" s="1"/>
  <c r="D22" i="5" s="1"/>
  <c r="N86" i="105"/>
  <c r="N88" i="105" s="1"/>
  <c r="D95" i="5" s="1"/>
  <c r="N86" i="140"/>
  <c r="N88" i="140" s="1"/>
  <c r="D132" i="5" s="1"/>
  <c r="N86" i="99"/>
  <c r="N88" i="99" s="1"/>
  <c r="D89" i="5" s="1"/>
  <c r="L87" i="179"/>
  <c r="L88" i="179"/>
  <c r="N85" i="284"/>
  <c r="N87" i="284" s="1"/>
  <c r="D241" i="5" s="1"/>
  <c r="N87" i="262"/>
  <c r="N89" i="262" s="1"/>
  <c r="D221" i="5" s="1"/>
  <c r="N86" i="135"/>
  <c r="N88" i="135" s="1"/>
  <c r="D126" i="5" s="1"/>
  <c r="N86" i="142"/>
  <c r="N88" i="142" s="1"/>
  <c r="D134" i="5" s="1"/>
  <c r="N85" i="298"/>
  <c r="N87" i="298" s="1"/>
  <c r="D254" i="5" s="1"/>
  <c r="N85" i="286"/>
  <c r="N87" i="286" s="1"/>
  <c r="D243" i="5" s="1"/>
  <c r="L89" i="157"/>
  <c r="N86" i="100"/>
  <c r="N88" i="100" s="1"/>
  <c r="D90" i="5" s="1"/>
  <c r="N91" i="249"/>
  <c r="N93" i="249" s="1"/>
  <c r="D209" i="5" s="1"/>
  <c r="N82" i="227"/>
  <c r="N84" i="227" s="1"/>
  <c r="D188" i="5" s="1"/>
  <c r="N87" i="264"/>
  <c r="N89" i="264" s="1"/>
  <c r="D223" i="5" s="1"/>
  <c r="N87" i="365"/>
  <c r="N89" i="365" s="1"/>
  <c r="D315" i="5" s="1"/>
  <c r="N86" i="69"/>
  <c r="N88" i="69" s="1"/>
  <c r="D60" i="5" s="1"/>
  <c r="N87" i="342"/>
  <c r="N89" i="342" s="1"/>
  <c r="D295" i="5" s="1"/>
  <c r="N86" i="83"/>
  <c r="N88" i="83" s="1"/>
  <c r="D74" i="5" s="1"/>
  <c r="N86" i="80"/>
  <c r="N88" i="80" s="1"/>
  <c r="D71" i="5" s="1"/>
  <c r="N86" i="231"/>
  <c r="N88" i="231" s="1"/>
  <c r="D191" i="5" s="1"/>
  <c r="L88" i="268"/>
  <c r="L84" i="294"/>
  <c r="N86" i="19"/>
  <c r="N88" i="19" s="1"/>
  <c r="D11" i="5" s="1"/>
  <c r="N86" i="213"/>
  <c r="N88" i="213" s="1"/>
  <c r="D175" i="5" s="1"/>
  <c r="L83" i="60"/>
  <c r="N86" i="88"/>
  <c r="N88" i="88" s="1"/>
  <c r="D79" i="5" s="1"/>
  <c r="N85" i="325"/>
  <c r="N87" i="325" s="1"/>
  <c r="D280" i="5" s="1"/>
  <c r="N87" i="333"/>
  <c r="N89" i="333" s="1"/>
  <c r="D287" i="5" s="1"/>
  <c r="N86" i="33"/>
  <c r="N88" i="33" s="1"/>
  <c r="D25" i="5" s="1"/>
  <c r="N90" i="217"/>
  <c r="N92" i="217" s="1"/>
  <c r="D179" i="5" s="1"/>
  <c r="N86" i="29"/>
  <c r="N88" i="29" s="1"/>
  <c r="D21" i="5" s="1"/>
  <c r="N87" i="238"/>
  <c r="N89" i="238" s="1"/>
  <c r="D198" i="5" s="1"/>
  <c r="N86" i="149"/>
  <c r="N88" i="149" s="1"/>
  <c r="D135" i="5" s="1"/>
  <c r="N87" i="235"/>
  <c r="N89" i="235" s="1"/>
  <c r="D195" i="5" s="1"/>
  <c r="L89" i="189"/>
  <c r="N86" i="9"/>
  <c r="N88" i="9" s="1"/>
  <c r="D4"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78" l="1"/>
  <c r="N93" i="178" s="1"/>
  <c r="D157" i="5" s="1"/>
  <c r="N91" i="171"/>
  <c r="N93" i="171" s="1"/>
  <c r="D156" i="5" s="1"/>
  <c r="N87" i="318"/>
  <c r="N89" i="318" s="1"/>
  <c r="D274" i="5" s="1"/>
  <c r="N90" i="189"/>
  <c r="N92" i="189" s="1"/>
  <c r="D169" i="5" s="1"/>
  <c r="N87" i="319"/>
  <c r="N89" i="319" s="1"/>
  <c r="D275" i="5" s="1"/>
  <c r="N87" i="313"/>
  <c r="N89" i="313" s="1"/>
  <c r="D269" i="5" s="1"/>
  <c r="N90" i="177"/>
  <c r="N92" i="177" s="1"/>
  <c r="N87" i="311"/>
  <c r="N89" i="311" s="1"/>
  <c r="D267" i="5" s="1"/>
  <c r="N87" i="239"/>
  <c r="N89" i="239" s="1"/>
  <c r="D199" i="5" s="1"/>
  <c r="N91" i="268"/>
  <c r="N93" i="268" s="1"/>
  <c r="D227" i="5" s="1"/>
  <c r="N87" i="294"/>
  <c r="N89" i="294" s="1"/>
  <c r="D250" i="5" s="1"/>
  <c r="N91" i="157"/>
  <c r="N93" i="157" s="1"/>
  <c r="D145" i="5" s="1"/>
  <c r="N85" i="285"/>
  <c r="N87" i="285" s="1"/>
  <c r="D242" i="5" s="1"/>
  <c r="N90" i="179"/>
  <c r="N92" i="179" s="1"/>
  <c r="D158" i="5" s="1"/>
  <c r="N91" i="158"/>
  <c r="N93" i="158" s="1"/>
  <c r="D146" i="5" s="1"/>
  <c r="D160" i="5"/>
  <c r="N90" i="172"/>
  <c r="N92" i="172" s="1"/>
  <c r="D153" i="5" s="1"/>
  <c r="N82" i="228"/>
  <c r="N84" i="228" s="1"/>
  <c r="D189" i="5" s="1"/>
  <c r="N91" i="162"/>
  <c r="N93" i="162" s="1"/>
  <c r="D148" i="5" s="1"/>
  <c r="N86" i="60"/>
  <c r="N88" i="60" s="1"/>
  <c r="D51"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<sst xmlns="http://schemas.openxmlformats.org/spreadsheetml/2006/main" count="38554" uniqueCount="2343">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</sst>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_(&quot;$&quot;\ * #,##0.0000_);_(&quot;$&quot;\ * \(#,##0.0000\);_(&quot;$&quot;\ *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8" tint="0.39997558519241921"/>
        <bgColor indexed="64"/>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4">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3" fillId="16" borderId="63" xfId="3" applyNumberFormat="1" applyFill="1" applyBorder="1" applyProtection="1"/>
    <xf numFmtId="178" fontId="0" fillId="0" borderId="0" xfId="0" applyNumberFormat="1" applyFill="1" applyProtection="1"/>
    <xf numFmtId="2" fontId="0" fillId="0" borderId="0" xfId="0" applyNumberFormat="1" applyFill="1" applyProtection="1"/>
    <xf numFmtId="4" fontId="7" fillId="29" borderId="6" xfId="1" applyNumberFormat="1" applyFont="1" applyFill="1" applyBorder="1" applyProtection="1"/>
    <xf numFmtId="4" fontId="3" fillId="29" borderId="4" xfId="3" applyNumberForma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4" fontId="5" fillId="3" borderId="3" xfId="9" applyFont="1" applyFill="1" applyBorder="1" applyProtection="1">
      <protection locked="0"/>
    </xf>
    <xf numFmtId="164" fontId="5" fillId="30" borderId="3" xfId="9"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CAQUETA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4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5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1"/>
      <c r="B32" s="661"/>
      <c r="C32" s="661"/>
      <c r="D32" s="661"/>
      <c r="E32" s="661"/>
      <c r="F32" s="661"/>
      <c r="G32" s="661"/>
      <c r="H32" s="661"/>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1"/>
      <c r="B33" s="661"/>
      <c r="C33" s="661"/>
      <c r="D33" s="661"/>
      <c r="E33" s="661"/>
      <c r="F33" s="661"/>
      <c r="G33" s="661"/>
      <c r="H33" s="661"/>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1"/>
      <c r="B34" s="661"/>
      <c r="C34" s="661"/>
      <c r="D34" s="661"/>
      <c r="E34" s="661"/>
      <c r="F34" s="661"/>
      <c r="G34" s="661"/>
      <c r="H34" s="661"/>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1"/>
      <c r="B35" s="661"/>
      <c r="C35" s="661"/>
      <c r="D35" s="661"/>
      <c r="E35" s="661"/>
      <c r="F35" s="661"/>
      <c r="G35" s="661"/>
      <c r="H35" s="661"/>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1"/>
      <c r="B36" s="661"/>
      <c r="C36" s="661"/>
      <c r="D36" s="661"/>
      <c r="E36" s="661"/>
      <c r="F36" s="661"/>
      <c r="G36" s="661"/>
      <c r="H36" s="661"/>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1"/>
      <c r="B37" s="661"/>
      <c r="C37" s="661"/>
      <c r="D37" s="661"/>
      <c r="E37" s="661"/>
      <c r="F37" s="661"/>
      <c r="G37" s="661"/>
      <c r="H37" s="661"/>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1"/>
      <c r="B38" s="661"/>
      <c r="C38" s="661"/>
      <c r="D38" s="661"/>
      <c r="E38" s="661"/>
      <c r="F38" s="661"/>
      <c r="G38" s="661"/>
      <c r="H38" s="661"/>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activeCell="E5" sqref="E5"/>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2" t="s">
        <v>1933</v>
      </c>
      <c r="B1" s="663"/>
      <c r="C1" s="663"/>
      <c r="D1" s="664"/>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3412784.8536877553</v>
      </c>
      <c r="G3" t="s">
        <v>1064</v>
      </c>
      <c r="J3" s="1"/>
    </row>
    <row r="4" spans="1:10" ht="54" thickTop="1" thickBot="1">
      <c r="A4" s="137" t="s">
        <v>1069</v>
      </c>
      <c r="B4" s="138" t="s">
        <v>1253</v>
      </c>
      <c r="C4" s="136" t="s">
        <v>1068</v>
      </c>
      <c r="D4" s="183">
        <f>VLOOKUP('200.2'!A88,'200.2'!A37:N108,14,FALSE)</f>
        <v>226421.96116227075</v>
      </c>
      <c r="J4" s="1"/>
    </row>
    <row r="5" spans="1:10" ht="54" thickTop="1" thickBot="1">
      <c r="A5" s="137" t="s">
        <v>1070</v>
      </c>
      <c r="B5" s="138" t="s">
        <v>1254</v>
      </c>
      <c r="C5" s="139" t="s">
        <v>1071</v>
      </c>
      <c r="D5" s="183">
        <f>VLOOKUP('201.1'!A88,'201.1'!A38:N109,14,FALSE)</f>
        <v>170429.6967597756</v>
      </c>
    </row>
    <row r="6" spans="1:10" ht="54" thickTop="1" thickBot="1">
      <c r="A6" s="137" t="s">
        <v>1072</v>
      </c>
      <c r="B6" s="138" t="s">
        <v>1255</v>
      </c>
      <c r="C6" s="139" t="s">
        <v>1071</v>
      </c>
      <c r="D6" s="183">
        <f>VLOOKUP('201.2'!A88,'201.2'!A39:N110,14,FALSE)</f>
        <v>170458.74701067063</v>
      </c>
    </row>
    <row r="7" spans="1:10" ht="70.5" customHeight="1" thickTop="1" thickBot="1">
      <c r="A7" s="137" t="s">
        <v>1073</v>
      </c>
      <c r="B7" s="138" t="s">
        <v>1256</v>
      </c>
      <c r="C7" s="139" t="s">
        <v>1071</v>
      </c>
      <c r="D7" s="183">
        <f>VLOOKUP('201.3'!A88,'201.3'!A40:N111,14,FALSE)</f>
        <v>41393.524922864082</v>
      </c>
    </row>
    <row r="8" spans="1:10" ht="54" thickTop="1" thickBot="1">
      <c r="A8" s="137" t="s">
        <v>1074</v>
      </c>
      <c r="B8" s="138" t="s">
        <v>1257</v>
      </c>
      <c r="C8" s="139" t="s">
        <v>1071</v>
      </c>
      <c r="D8" s="184">
        <f>VLOOKUP('201.4'!A88,'201.4'!A41:N112,14,FALSE)</f>
        <v>64440.429173793091</v>
      </c>
    </row>
    <row r="9" spans="1:10" ht="54" thickTop="1" thickBot="1">
      <c r="A9" s="137" t="s">
        <v>1075</v>
      </c>
      <c r="B9" s="138" t="s">
        <v>1254</v>
      </c>
      <c r="C9" s="139" t="s">
        <v>1929</v>
      </c>
      <c r="D9" s="184">
        <f>VLOOKUP('201.5'!A88,'201.5'!A42:N113,14,FALSE)</f>
        <v>170429.6967597756</v>
      </c>
    </row>
    <row r="10" spans="1:10" ht="54" thickTop="1" thickBot="1">
      <c r="A10" s="137" t="s">
        <v>1076</v>
      </c>
      <c r="B10" s="138" t="s">
        <v>1255</v>
      </c>
      <c r="C10" s="139" t="s">
        <v>1929</v>
      </c>
      <c r="D10" s="184">
        <f>VLOOKUP('201.6'!A88,'201.6'!A43:N114,14,FALSE)</f>
        <v>170458.74701067063</v>
      </c>
    </row>
    <row r="11" spans="1:10" ht="54" thickTop="1" thickBot="1">
      <c r="A11" s="137" t="s">
        <v>1077</v>
      </c>
      <c r="B11" s="138" t="s">
        <v>1255</v>
      </c>
      <c r="C11" s="139" t="s">
        <v>388</v>
      </c>
      <c r="D11" s="184">
        <f>VLOOKUP('201.7'!A88,'201.7'!A44:N115,14,FALSE)</f>
        <v>167466.9306994456</v>
      </c>
    </row>
    <row r="12" spans="1:10" ht="54" thickTop="1" thickBot="1">
      <c r="A12" s="137" t="s">
        <v>1078</v>
      </c>
      <c r="B12" s="138" t="s">
        <v>1258</v>
      </c>
      <c r="C12" s="139" t="s">
        <v>233</v>
      </c>
      <c r="D12" s="184">
        <f>VLOOKUP('201.8'!A88,'201.8'!A45:N116,14,FALSE)</f>
        <v>17403.648047802013</v>
      </c>
    </row>
    <row r="13" spans="1:10" ht="54" thickTop="1" thickBot="1">
      <c r="A13" s="137" t="s">
        <v>1079</v>
      </c>
      <c r="B13" s="138" t="s">
        <v>1259</v>
      </c>
      <c r="C13" s="139" t="s">
        <v>233</v>
      </c>
      <c r="D13" s="184">
        <f>VLOOKUP('201.9'!A88,'201.9'!A46:N117,14,FALSE)</f>
        <v>17196.829865983833</v>
      </c>
    </row>
    <row r="14" spans="1:10" ht="54" thickTop="1" thickBot="1">
      <c r="A14" s="137" t="s">
        <v>1080</v>
      </c>
      <c r="B14" s="138" t="s">
        <v>1260</v>
      </c>
      <c r="C14" s="139" t="s">
        <v>144</v>
      </c>
      <c r="D14" s="184">
        <f>VLOOKUP('201.10'!A88,'201.10'!A47:N118,14,FALSE)</f>
        <v>7097.9091718469172</v>
      </c>
    </row>
    <row r="15" spans="1:10" ht="54" thickTop="1" thickBot="1">
      <c r="A15" s="137" t="s">
        <v>1081</v>
      </c>
      <c r="B15" s="138" t="s">
        <v>1261</v>
      </c>
      <c r="C15" s="139" t="s">
        <v>1082</v>
      </c>
      <c r="D15" s="184">
        <f>VLOOKUP('201.11'!A88,'201.11'!A48:N119,14,FALSE)</f>
        <v>1214.8316216351384</v>
      </c>
    </row>
    <row r="16" spans="1:10" ht="54" thickTop="1" thickBot="1">
      <c r="A16" s="137" t="s">
        <v>1083</v>
      </c>
      <c r="B16" s="138" t="s">
        <v>1262</v>
      </c>
      <c r="C16" s="139" t="s">
        <v>1929</v>
      </c>
      <c r="D16" s="184">
        <f>VLOOKUP('201.12'!A88,'201.12'!A49:N120,14,FALSE)</f>
        <v>112513.45044324829</v>
      </c>
    </row>
    <row r="17" spans="1:4" ht="67.2" thickTop="1" thickBot="1">
      <c r="A17" s="140" t="s">
        <v>1084</v>
      </c>
      <c r="B17" s="141" t="s">
        <v>1263</v>
      </c>
      <c r="C17" s="139" t="s">
        <v>1929</v>
      </c>
      <c r="D17" s="184">
        <f>VLOOKUP('201.13'!A88,'201.13'!A50:N121,14,FALSE)</f>
        <v>92881.803421119694</v>
      </c>
    </row>
    <row r="18" spans="1:4" ht="54" thickTop="1" thickBot="1">
      <c r="A18" s="137" t="s">
        <v>1085</v>
      </c>
      <c r="B18" s="138" t="s">
        <v>1264</v>
      </c>
      <c r="C18" s="139" t="s">
        <v>144</v>
      </c>
      <c r="D18" s="184">
        <f>VLOOKUP('201.14'!A88,'201.14'!A51:N122,14,FALSE)</f>
        <v>41590.240810328862</v>
      </c>
    </row>
    <row r="19" spans="1:4" ht="54" thickTop="1" thickBot="1">
      <c r="A19" s="137" t="s">
        <v>1086</v>
      </c>
      <c r="B19" s="138" t="s">
        <v>1265</v>
      </c>
      <c r="C19" s="139" t="s">
        <v>144</v>
      </c>
      <c r="D19" s="184">
        <f>VLOOKUP('201.15'!A88,'201.15'!A52:N123,14,FALSE)</f>
        <v>51586.410631455539</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88684.110072601557</v>
      </c>
    </row>
    <row r="22" spans="1:4" ht="54" thickTop="1" thickBot="1">
      <c r="A22" s="137" t="s">
        <v>1089</v>
      </c>
      <c r="B22" s="138" t="s">
        <v>1268</v>
      </c>
      <c r="C22" s="139" t="s">
        <v>1929</v>
      </c>
      <c r="D22" s="184">
        <f>VLOOKUP('201.18'!A88,'201.18'!A55:N126,14,FALSE)</f>
        <v>88684.110072601557</v>
      </c>
    </row>
    <row r="23" spans="1:4" ht="54" thickTop="1" thickBot="1">
      <c r="A23" s="137" t="s">
        <v>1090</v>
      </c>
      <c r="B23" s="138" t="s">
        <v>1269</v>
      </c>
      <c r="C23" s="139" t="s">
        <v>144</v>
      </c>
      <c r="D23" s="184">
        <f>VLOOKUP('201.19'!A88,'201.19'!A56:N127,14,FALSE)</f>
        <v>5592.1973131796567</v>
      </c>
    </row>
    <row r="24" spans="1:4" ht="54" thickTop="1" thickBot="1">
      <c r="A24" s="137" t="s">
        <v>1091</v>
      </c>
      <c r="B24" s="138" t="s">
        <v>1270</v>
      </c>
      <c r="C24" s="139" t="s">
        <v>144</v>
      </c>
      <c r="D24" s="184">
        <f>VLOOKUP('201.20'!A88,'201.20'!A57:N128,14,FALSE)</f>
        <v>817.13115803566609</v>
      </c>
    </row>
    <row r="25" spans="1:4" ht="54" thickTop="1" thickBot="1">
      <c r="A25" s="137" t="s">
        <v>1092</v>
      </c>
      <c r="B25" s="138" t="s">
        <v>1271</v>
      </c>
      <c r="C25" s="139" t="s">
        <v>144</v>
      </c>
      <c r="D25" s="184">
        <f>VLOOKUP('201.21'!A88,'201.21'!A58:N129,14,FALSE)</f>
        <v>7006.2489158211374</v>
      </c>
    </row>
    <row r="26" spans="1:4" ht="54" thickTop="1" thickBot="1">
      <c r="A26" s="137" t="s">
        <v>1509</v>
      </c>
      <c r="B26" s="138" t="s">
        <v>1497</v>
      </c>
      <c r="C26" s="139" t="s">
        <v>1929</v>
      </c>
      <c r="D26" s="184">
        <f>VLOOKUP('203.1'!A88,'203.1'!A59:N130,14,FALSE)</f>
        <v>459854.15510632657</v>
      </c>
    </row>
    <row r="27" spans="1:4" ht="54" thickTop="1" thickBot="1">
      <c r="A27" s="137" t="s">
        <v>1510</v>
      </c>
      <c r="B27" s="138" t="s">
        <v>1501</v>
      </c>
      <c r="C27" s="139" t="s">
        <v>1929</v>
      </c>
      <c r="D27" s="184">
        <f>VLOOKUP('203.2'!A88,'203.2'!A60:N131,14,FALSE)</f>
        <v>548135.51888290816</v>
      </c>
    </row>
    <row r="28" spans="1:4" ht="54" thickTop="1" thickBot="1">
      <c r="A28" s="137" t="s">
        <v>1511</v>
      </c>
      <c r="B28" s="138" t="s">
        <v>1502</v>
      </c>
      <c r="C28" s="139" t="s">
        <v>1929</v>
      </c>
      <c r="D28" s="184">
        <f>VLOOKUP('203.3'!A88,'203.3'!A61:N132,14,FALSE)</f>
        <v>611193.63586618076</v>
      </c>
    </row>
    <row r="29" spans="1:4" ht="54" thickTop="1" thickBot="1">
      <c r="A29" s="137" t="s">
        <v>1512</v>
      </c>
      <c r="B29" s="138" t="s">
        <v>1503</v>
      </c>
      <c r="C29" s="139" t="s">
        <v>1929</v>
      </c>
      <c r="D29" s="184">
        <f>VLOOKUP('203.4'!A88,'203.4'!A62:N133,14,FALSE)</f>
        <v>273714.86291790084</v>
      </c>
    </row>
    <row r="30" spans="1:4" ht="54" thickTop="1" thickBot="1">
      <c r="A30" s="137" t="s">
        <v>1513</v>
      </c>
      <c r="B30" s="138" t="s">
        <v>1504</v>
      </c>
      <c r="C30" s="139" t="s">
        <v>1929</v>
      </c>
      <c r="D30" s="184">
        <f>VLOOKUP('203.5'!A88,'203.5'!A63:N134,14,FALSE)</f>
        <v>314093.9234042177</v>
      </c>
    </row>
    <row r="31" spans="1:4" ht="54" thickTop="1" thickBot="1">
      <c r="A31" s="137" t="s">
        <v>1514</v>
      </c>
      <c r="B31" s="138" t="s">
        <v>1505</v>
      </c>
      <c r="C31" s="139" t="s">
        <v>1929</v>
      </c>
      <c r="D31" s="184">
        <f>VLOOKUP('203.6'!A88,'203.6'!A64:N135,14,FALSE)</f>
        <v>339789.68916823744</v>
      </c>
    </row>
    <row r="32" spans="1:4" ht="54" thickTop="1" thickBot="1">
      <c r="A32" s="137" t="s">
        <v>1515</v>
      </c>
      <c r="B32" s="138" t="s">
        <v>1506</v>
      </c>
      <c r="C32" s="139" t="s">
        <v>1929</v>
      </c>
      <c r="D32" s="184">
        <f>VLOOKUP('203.7'!A88,'203.7'!A65:N136,14,FALSE)</f>
        <v>190036.20449170069</v>
      </c>
    </row>
    <row r="33" spans="1:4" ht="54" thickTop="1" thickBot="1">
      <c r="A33" s="137" t="s">
        <v>1516</v>
      </c>
      <c r="B33" s="138" t="s">
        <v>1955</v>
      </c>
      <c r="C33" s="139" t="s">
        <v>1929</v>
      </c>
      <c r="D33" s="184">
        <f>VLOOKUP('203.8'!A88,'203.8'!A66:N137,14,FALSE)</f>
        <v>274860.66755316325</v>
      </c>
    </row>
    <row r="34" spans="1:4" ht="54" thickTop="1" thickBot="1">
      <c r="A34" s="137" t="s">
        <v>1517</v>
      </c>
      <c r="B34" s="138" t="s">
        <v>1508</v>
      </c>
      <c r="C34" s="139" t="s">
        <v>1929</v>
      </c>
      <c r="D34" s="184">
        <f>VLOOKUP('203.9'!A88,'203.9'!A67:N138,14,FALSE)</f>
        <v>291088.67872337415</v>
      </c>
    </row>
    <row r="35" spans="1:4" ht="54" thickTop="1" thickBot="1">
      <c r="A35" s="137" t="s">
        <v>1518</v>
      </c>
      <c r="B35" s="138" t="s">
        <v>1498</v>
      </c>
      <c r="C35" s="139" t="s">
        <v>1929</v>
      </c>
      <c r="D35" s="184">
        <f>VLOOKUP('203.10'!A88,'203.10'!A68:N139,14,FALSE)</f>
        <v>150387.2783687755</v>
      </c>
    </row>
    <row r="36" spans="1:4" ht="54" thickTop="1" thickBot="1">
      <c r="A36" s="137" t="s">
        <v>1519</v>
      </c>
      <c r="B36" s="138" t="s">
        <v>1499</v>
      </c>
      <c r="C36" s="139" t="s">
        <v>1929</v>
      </c>
      <c r="D36" s="184">
        <f>VLOOKUP('203.11'!A88,'203.11'!A69:N140,14,FALSE)</f>
        <v>208473.34912957327</v>
      </c>
    </row>
    <row r="37" spans="1:4" ht="54" thickTop="1" thickBot="1">
      <c r="A37" s="137" t="s">
        <v>1520</v>
      </c>
      <c r="B37" s="225" t="s">
        <v>1500</v>
      </c>
      <c r="C37" s="139" t="s">
        <v>1929</v>
      </c>
      <c r="D37" s="184">
        <f>VLOOKUP('203.12'!A88,'203.12'!A70:N141,14,FALSE)</f>
        <v>216903.48480241009</v>
      </c>
    </row>
    <row r="38" spans="1:4" ht="54" thickTop="1" thickBot="1">
      <c r="A38" s="137" t="s">
        <v>1093</v>
      </c>
      <c r="B38" s="138" t="s">
        <v>1272</v>
      </c>
      <c r="C38" s="139" t="s">
        <v>388</v>
      </c>
      <c r="D38" s="184">
        <f>VLOOKUP('210.1.1'!A88,'210.1.1'!A71:N142,14,FALSE)</f>
        <v>11008.040622037139</v>
      </c>
    </row>
    <row r="39" spans="1:4" ht="54" thickTop="1" thickBot="1">
      <c r="A39" s="137" t="s">
        <v>1094</v>
      </c>
      <c r="B39" s="138" t="s">
        <v>1273</v>
      </c>
      <c r="C39" s="139" t="s">
        <v>388</v>
      </c>
      <c r="D39" s="184">
        <f>VLOOKUP('210.1.2'!A88,'210.1.2'!A72:N143,14,FALSE)</f>
        <v>3799.2546220371387</v>
      </c>
    </row>
    <row r="40" spans="1:4" ht="54" thickTop="1" thickBot="1">
      <c r="A40" s="137" t="s">
        <v>1095</v>
      </c>
      <c r="B40" s="138" t="s">
        <v>1274</v>
      </c>
      <c r="C40" s="139" t="s">
        <v>388</v>
      </c>
      <c r="D40" s="184">
        <f>VLOOKUP('210.2.1'!A90,'210.2.1'!A73:N144,14,FALSE)</f>
        <v>26734.987027102019</v>
      </c>
    </row>
    <row r="41" spans="1:4" ht="54" thickTop="1" thickBot="1">
      <c r="A41" s="137" t="s">
        <v>1096</v>
      </c>
      <c r="B41" s="138" t="s">
        <v>1275</v>
      </c>
      <c r="C41" s="139" t="s">
        <v>388</v>
      </c>
      <c r="D41" s="184">
        <f>VLOOKUP('210.2.2'!A88,'210.2.2'!A74:N145,14,FALSE)</f>
        <v>11008.040622037139</v>
      </c>
    </row>
    <row r="42" spans="1:4" ht="54" thickTop="1" thickBot="1">
      <c r="A42" s="137" t="s">
        <v>1097</v>
      </c>
      <c r="B42" s="138" t="s">
        <v>1276</v>
      </c>
      <c r="C42" s="139" t="s">
        <v>388</v>
      </c>
      <c r="D42" s="184">
        <f>VLOOKUP('210.2.3'!A91,'210.2.3'!A91:N146,14,FALSE)</f>
        <v>19526.201027102019</v>
      </c>
    </row>
    <row r="43" spans="1:4" ht="54" thickTop="1" thickBot="1">
      <c r="A43" s="137" t="s">
        <v>1098</v>
      </c>
      <c r="B43" s="138" t="s">
        <v>1277</v>
      </c>
      <c r="C43" s="139" t="s">
        <v>388</v>
      </c>
      <c r="D43" s="184">
        <f>VLOOKUP('210.2.4'!A88,'210.2.4'!A88:N147,14,FALSE)</f>
        <v>3799.2546220371387</v>
      </c>
    </row>
    <row r="44" spans="1:4" ht="54" thickTop="1" thickBot="1">
      <c r="A44" s="137" t="s">
        <v>1099</v>
      </c>
      <c r="B44" s="138" t="s">
        <v>1278</v>
      </c>
      <c r="C44" s="139" t="s">
        <v>388</v>
      </c>
      <c r="D44" s="184">
        <f>VLOOKUP('211.1'!A88,'211.1'!A88:N148,14,FALSE)</f>
        <v>9022.7285774076117</v>
      </c>
    </row>
    <row r="45" spans="1:4" ht="54" thickTop="1" thickBot="1">
      <c r="A45" s="137" t="s">
        <v>1100</v>
      </c>
      <c r="B45" s="138" t="s">
        <v>1279</v>
      </c>
      <c r="C45" s="139" t="s">
        <v>388</v>
      </c>
      <c r="D45" s="184">
        <f>VLOOKUP('220.1'!A88,'220.1'!A88:N149,14,FALSE)</f>
        <v>15193.209250759475</v>
      </c>
    </row>
    <row r="46" spans="1:4" ht="54" thickTop="1" thickBot="1">
      <c r="A46" s="137" t="s">
        <v>1101</v>
      </c>
      <c r="B46" s="138" t="s">
        <v>1280</v>
      </c>
      <c r="C46" s="139" t="s">
        <v>388</v>
      </c>
      <c r="D46" s="184">
        <f>VLOOKUP('221.1'!A88,'221.1'!A88:N150,14,FALSE)</f>
        <v>11196.711563449346</v>
      </c>
    </row>
    <row r="47" spans="1:4" ht="54" thickTop="1" thickBot="1">
      <c r="A47" s="137" t="s">
        <v>1102</v>
      </c>
      <c r="B47" s="138" t="s">
        <v>1281</v>
      </c>
      <c r="C47" s="139" t="s">
        <v>388</v>
      </c>
      <c r="D47" s="184">
        <f>VLOOKUP('221.2'!A88,'221.2'!A88:N151,14,FALSE)</f>
        <v>6664.8465634493441</v>
      </c>
    </row>
    <row r="48" spans="1:4" ht="67.2" thickTop="1" thickBot="1">
      <c r="A48" s="137" t="s">
        <v>1525</v>
      </c>
      <c r="B48" s="138" t="s">
        <v>1522</v>
      </c>
      <c r="C48" s="139" t="s">
        <v>233</v>
      </c>
      <c r="D48" s="184">
        <f>VLOOKUP('223.1'!A88,'223.1'!A88:N152,14,FALSE)</f>
        <v>4334.3449617424367</v>
      </c>
    </row>
    <row r="49" spans="1:4" ht="54" thickTop="1" thickBot="1">
      <c r="A49" s="137" t="s">
        <v>1526</v>
      </c>
      <c r="B49" s="138" t="s">
        <v>1523</v>
      </c>
      <c r="C49" s="139" t="s">
        <v>233</v>
      </c>
      <c r="D49" s="184">
        <f>VLOOKUP('223.2'!A88,'223.2'!A88:N153,14,FALSE)</f>
        <v>15108.484961742439</v>
      </c>
    </row>
    <row r="50" spans="1:4" ht="54" thickTop="1" thickBot="1">
      <c r="A50" s="137" t="s">
        <v>1527</v>
      </c>
      <c r="B50" s="138" t="s">
        <v>1524</v>
      </c>
      <c r="C50" s="139" t="s">
        <v>388</v>
      </c>
      <c r="D50" s="184">
        <f>VLOOKUP('223.3.1'!A88,'223.3.1'!A88:N154,14,FALSE)</f>
        <v>56436</v>
      </c>
    </row>
    <row r="51" spans="1:4" ht="67.2" thickTop="1" thickBot="1">
      <c r="A51" s="137" t="s">
        <v>1528</v>
      </c>
      <c r="B51" s="138" t="s">
        <v>1530</v>
      </c>
      <c r="C51" s="139" t="s">
        <v>388</v>
      </c>
      <c r="D51" s="184">
        <f>VLOOKUP('223.3.2'!A88,'223.3.2'!A88:N155,14,FALSE)</f>
        <v>73664.63071225876</v>
      </c>
    </row>
    <row r="52" spans="1:4" ht="54" thickTop="1" thickBot="1">
      <c r="A52" s="137" t="s">
        <v>1529</v>
      </c>
      <c r="B52" s="138" t="s">
        <v>1531</v>
      </c>
      <c r="C52" s="139" t="s">
        <v>388</v>
      </c>
      <c r="D52" s="184">
        <f>VLOOKUP('223.3.3'!A88,'223.3.3'!A88:N156,14,FALSE)</f>
        <v>93158.13071225876</v>
      </c>
    </row>
    <row r="53" spans="1:4" ht="54" thickTop="1" thickBot="1">
      <c r="A53" s="143" t="s">
        <v>1103</v>
      </c>
      <c r="B53" s="144" t="s">
        <v>2062</v>
      </c>
      <c r="C53" s="139" t="s">
        <v>233</v>
      </c>
      <c r="D53" s="184">
        <f>VLOOKUP('230.1'!A88,'230.1'!A88:N157,14,FALSE)</f>
        <v>3238.8672852582217</v>
      </c>
    </row>
    <row r="54" spans="1:4" ht="54" thickTop="1" thickBot="1">
      <c r="A54" s="143" t="s">
        <v>1104</v>
      </c>
      <c r="B54" s="144" t="s">
        <v>1282</v>
      </c>
      <c r="C54" s="139" t="s">
        <v>233</v>
      </c>
      <c r="D54" s="184">
        <f>VLOOKUP('231.1'!A88,'231.1'!A88:N159,14,FALSE)</f>
        <v>4021.5649617424369</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13227.124961742436</v>
      </c>
    </row>
    <row r="57" spans="1:4" ht="54" thickTop="1" thickBot="1">
      <c r="A57" s="143" t="s">
        <v>1535</v>
      </c>
      <c r="B57" s="144" t="s">
        <v>1536</v>
      </c>
      <c r="C57" s="139" t="s">
        <v>233</v>
      </c>
      <c r="D57" s="184">
        <f>VLOOKUP('233.10'!A88,'233.10'!A88:N162,14,FALSE)</f>
        <v>20678.334961742439</v>
      </c>
    </row>
    <row r="58" spans="1:4" ht="54" thickTop="1" thickBot="1">
      <c r="A58" s="143" t="s">
        <v>1106</v>
      </c>
      <c r="B58" s="144" t="s">
        <v>1537</v>
      </c>
      <c r="C58" s="139" t="s">
        <v>233</v>
      </c>
      <c r="D58" s="184">
        <f>VLOOKUP('234.1'!A88,'234.1'!A88:N163,14,FALSE)</f>
        <v>1006.3470702126531</v>
      </c>
    </row>
    <row r="59" spans="1:4" ht="54" thickTop="1" thickBot="1">
      <c r="A59" s="143" t="s">
        <v>1540</v>
      </c>
      <c r="B59" s="144" t="s">
        <v>1541</v>
      </c>
      <c r="C59" s="139" t="s">
        <v>388</v>
      </c>
      <c r="D59" s="184">
        <f>VLOOKUP('235.1'!A88,'235.1'!A88:N164,14,FALSE)</f>
        <v>69167.475915761272</v>
      </c>
    </row>
    <row r="60" spans="1:4" ht="54" thickTop="1" thickBot="1">
      <c r="A60" s="145" t="s">
        <v>1542</v>
      </c>
      <c r="B60" s="144" t="s">
        <v>1543</v>
      </c>
      <c r="C60" s="139" t="s">
        <v>388</v>
      </c>
      <c r="D60" s="184">
        <f>VLOOKUP('235.10'!A88,'235.10'!A88:N165,14,FALSE)</f>
        <v>17167.475915761264</v>
      </c>
    </row>
    <row r="61" spans="1:4" ht="54" thickTop="1" thickBot="1">
      <c r="A61" s="145" t="s">
        <v>1544</v>
      </c>
      <c r="B61" s="144" t="s">
        <v>1545</v>
      </c>
      <c r="C61" s="139" t="s">
        <v>377</v>
      </c>
      <c r="D61" s="184">
        <f>VLOOKUP('235.11'!A88,'235.11'!A88:N166,14,FALSE)</f>
        <v>650</v>
      </c>
    </row>
    <row r="62" spans="1:4" ht="54" thickTop="1" thickBot="1">
      <c r="A62" s="145" t="s">
        <v>1546</v>
      </c>
      <c r="B62" s="144" t="s">
        <v>1957</v>
      </c>
      <c r="C62" s="139" t="s">
        <v>388</v>
      </c>
      <c r="D62" s="184">
        <f>VLOOKUP('236.1'!A88,'236.1'!A88:N167,14,FALSE)</f>
        <v>141967.47591576129</v>
      </c>
    </row>
    <row r="63" spans="1:4" ht="54" thickTop="1" thickBot="1">
      <c r="A63" s="145" t="s">
        <v>1549</v>
      </c>
      <c r="B63" s="144" t="s">
        <v>1958</v>
      </c>
      <c r="C63" s="139" t="s">
        <v>388</v>
      </c>
      <c r="D63" s="184">
        <f>VLOOKUP('236.10'!A87,'236.10'!A87:N168,14,FALSE)</f>
        <v>17167.475915761264</v>
      </c>
    </row>
    <row r="64" spans="1:4" ht="54" thickTop="1" thickBot="1">
      <c r="A64" s="145" t="s">
        <v>1550</v>
      </c>
      <c r="B64" s="146" t="s">
        <v>1551</v>
      </c>
      <c r="C64" s="180" t="s">
        <v>377</v>
      </c>
      <c r="D64" s="184">
        <f>VLOOKUP('236.11'!A88,'236.11'!A88:N169,14,FALSE)</f>
        <v>1560</v>
      </c>
    </row>
    <row r="65" spans="1:4" ht="54" thickTop="1" thickBot="1">
      <c r="A65" s="143" t="s">
        <v>1107</v>
      </c>
      <c r="B65" s="144" t="s">
        <v>1283</v>
      </c>
      <c r="C65" s="139" t="s">
        <v>233</v>
      </c>
      <c r="D65" s="184">
        <f>VLOOKUP('310.1'!A87,'310.1'!A87:N170,14,FALSE)</f>
        <v>1131.1537003630078</v>
      </c>
    </row>
    <row r="66" spans="1:4" ht="54" thickTop="1" thickBot="1">
      <c r="A66" s="143" t="s">
        <v>1108</v>
      </c>
      <c r="B66" s="144" t="s">
        <v>1284</v>
      </c>
      <c r="C66" s="139" t="s">
        <v>388</v>
      </c>
      <c r="D66" s="184">
        <f>VLOOKUP('311.1'!A87,'311.1'!A87:N171,14,FALSE)</f>
        <v>51294.425712258773</v>
      </c>
    </row>
    <row r="67" spans="1:4" ht="54" thickTop="1" thickBot="1">
      <c r="A67" s="143" t="s">
        <v>1109</v>
      </c>
      <c r="B67" s="144" t="s">
        <v>1285</v>
      </c>
      <c r="C67" s="139" t="s">
        <v>1082</v>
      </c>
      <c r="D67" s="184">
        <f>VLOOKUP('312.1'!A88,'312.1'!A88:N172,14,FALSE)</f>
        <v>6961.5</v>
      </c>
    </row>
    <row r="68" spans="1:4" ht="54" thickTop="1" thickBot="1">
      <c r="A68" s="143" t="s">
        <v>1110</v>
      </c>
      <c r="B68" s="144" t="s">
        <v>1286</v>
      </c>
      <c r="C68" s="139" t="s">
        <v>1082</v>
      </c>
      <c r="D68" s="184">
        <f>VLOOKUP('312.2'!A88,'312.2'!A88:N173,14,FALSE)</f>
        <v>4495.3999999999996</v>
      </c>
    </row>
    <row r="69" spans="1:4" ht="54" thickTop="1" thickBot="1">
      <c r="A69" s="143" t="s">
        <v>1111</v>
      </c>
      <c r="B69" s="144" t="s">
        <v>1287</v>
      </c>
      <c r="C69" s="139" t="s">
        <v>1548</v>
      </c>
      <c r="D69" s="184">
        <f>VLOOKUP('312.3'!A87,'312.3'!A87:N174,14,FALSE)</f>
        <v>1702.8440000000001</v>
      </c>
    </row>
    <row r="70" spans="1:4" ht="54" thickTop="1" thickBot="1">
      <c r="A70" s="143" t="s">
        <v>1112</v>
      </c>
      <c r="B70" s="144" t="s">
        <v>1288</v>
      </c>
      <c r="C70" s="139" t="s">
        <v>388</v>
      </c>
      <c r="D70" s="185">
        <f>VLOOKUP('312.4'!A88,'312.4'!A88:N175,14,FALSE)</f>
        <v>51287.049338173434</v>
      </c>
    </row>
    <row r="71" spans="1:4" ht="54" thickTop="1" thickBot="1">
      <c r="A71" s="143" t="s">
        <v>1113</v>
      </c>
      <c r="B71" s="144" t="s">
        <v>1553</v>
      </c>
      <c r="C71" s="139" t="s">
        <v>388</v>
      </c>
      <c r="D71" s="185">
        <f>VLOOKUP('320.1'!A88,'320.1'!A88:N176,14,FALSE)</f>
        <v>67130.669338173437</v>
      </c>
    </row>
    <row r="72" spans="1:4" ht="54" thickTop="1" thickBot="1">
      <c r="A72" s="143" t="s">
        <v>1114</v>
      </c>
      <c r="B72" s="144" t="s">
        <v>1554</v>
      </c>
      <c r="C72" s="139" t="s">
        <v>388</v>
      </c>
      <c r="D72" s="185">
        <f>VLOOKUP('320.2'!A88,'320.2'!A88:N177,14,FALSE)</f>
        <v>68822.359338173424</v>
      </c>
    </row>
    <row r="73" spans="1:4" ht="54" thickTop="1" thickBot="1">
      <c r="A73" s="143" t="s">
        <v>1557</v>
      </c>
      <c r="B73" s="144" t="s">
        <v>1558</v>
      </c>
      <c r="C73" s="139" t="s">
        <v>388</v>
      </c>
      <c r="D73" s="185">
        <f>VLOOKUP('320.3'!A88,'320.3'!A88:N178,14,FALSE)</f>
        <v>72577.539338173432</v>
      </c>
    </row>
    <row r="74" spans="1:4" ht="54" thickTop="1" thickBot="1">
      <c r="A74" s="143" t="s">
        <v>1559</v>
      </c>
      <c r="B74" s="144" t="s">
        <v>1560</v>
      </c>
      <c r="C74" s="139" t="s">
        <v>388</v>
      </c>
      <c r="D74" s="185">
        <f>VLOOKUP('320.4'!A88,'320.4'!A88:N179,14,FALSE)</f>
        <v>82528.640531897952</v>
      </c>
    </row>
    <row r="75" spans="1:4" ht="54" thickTop="1" thickBot="1">
      <c r="A75" s="143" t="s">
        <v>1561</v>
      </c>
      <c r="B75" s="144" t="s">
        <v>1562</v>
      </c>
      <c r="C75" s="139" t="s">
        <v>388</v>
      </c>
      <c r="D75" s="185">
        <f>VLOOKUP('320.5'!A88,'320.5'!A88:N180,14,FALSE)</f>
        <v>84220.330531897955</v>
      </c>
    </row>
    <row r="76" spans="1:4" ht="54" thickTop="1" thickBot="1">
      <c r="A76" s="143" t="s">
        <v>1563</v>
      </c>
      <c r="B76" s="144" t="s">
        <v>1564</v>
      </c>
      <c r="C76" s="139" t="s">
        <v>388</v>
      </c>
      <c r="D76" s="185">
        <f>VLOOKUP('320.6'!A88,'320.6'!A88:N181,14,FALSE)</f>
        <v>87975.510531897948</v>
      </c>
    </row>
    <row r="77" spans="1:4" ht="54" thickTop="1" thickBot="1">
      <c r="A77" s="143" t="s">
        <v>1115</v>
      </c>
      <c r="B77" s="144" t="s">
        <v>1565</v>
      </c>
      <c r="C77" s="139" t="s">
        <v>388</v>
      </c>
      <c r="D77" s="185">
        <f>VLOOKUP('330.1'!A88,'330.1'!A88:N182,14,FALSE)</f>
        <v>80679.399338173433</v>
      </c>
    </row>
    <row r="78" spans="1:4" ht="54" thickTop="1" thickBot="1">
      <c r="A78" s="145" t="s">
        <v>1116</v>
      </c>
      <c r="B78" s="144" t="s">
        <v>1566</v>
      </c>
      <c r="C78" s="139" t="s">
        <v>388</v>
      </c>
      <c r="D78" s="185">
        <f>VLOOKUP('330.2'!A88,'330.1'!A88:N183,14,FALSE)</f>
        <v>80679.399338173433</v>
      </c>
    </row>
    <row r="79" spans="1:4" ht="54" thickTop="1" thickBot="1">
      <c r="A79" s="145" t="s">
        <v>1567</v>
      </c>
      <c r="B79" s="146" t="s">
        <v>1568</v>
      </c>
      <c r="C79" s="139" t="s">
        <v>388</v>
      </c>
      <c r="D79" s="185">
        <f>VLOOKUP('330.3'!A88,'330.3'!A88:N184,14,FALSE)</f>
        <v>80125.07933817344</v>
      </c>
    </row>
    <row r="80" spans="1:4" ht="54" thickTop="1" thickBot="1">
      <c r="A80" s="145" t="s">
        <v>1569</v>
      </c>
      <c r="B80" s="146" t="s">
        <v>1570</v>
      </c>
      <c r="C80" s="139" t="s">
        <v>388</v>
      </c>
      <c r="D80" s="185">
        <f>VLOOKUP('330.4'!A88,'330.4'!A88:N185,14,FALSE)</f>
        <v>96077.370531897963</v>
      </c>
    </row>
    <row r="81" spans="1:4" ht="54" thickTop="1" thickBot="1">
      <c r="A81" s="145" t="s">
        <v>1571</v>
      </c>
      <c r="B81" s="146" t="s">
        <v>1572</v>
      </c>
      <c r="C81" s="139" t="s">
        <v>388</v>
      </c>
      <c r="D81" s="185">
        <f>VLOOKUP('330.5'!A88,'330.5'!A88:N186,14,FALSE)</f>
        <v>93637.010531897948</v>
      </c>
    </row>
    <row r="82" spans="1:4" ht="54" thickTop="1" thickBot="1">
      <c r="A82" s="145" t="s">
        <v>1573</v>
      </c>
      <c r="B82" s="146" t="s">
        <v>1574</v>
      </c>
      <c r="C82" s="139" t="s">
        <v>388</v>
      </c>
      <c r="D82" s="185">
        <f>VLOOKUP('330.6'!A88,'330.6'!A88:N187,14,FALSE)</f>
        <v>95523.050531897941</v>
      </c>
    </row>
    <row r="83" spans="1:4" ht="54" thickTop="1" thickBot="1">
      <c r="A83" s="143" t="s">
        <v>1117</v>
      </c>
      <c r="B83" s="144" t="s">
        <v>1575</v>
      </c>
      <c r="C83" s="139" t="s">
        <v>388</v>
      </c>
      <c r="D83" s="185">
        <f>VLOOKUP('340.1'!A88,'340.1'!A88:N188,14,FALSE)</f>
        <v>80835.687340593489</v>
      </c>
    </row>
    <row r="84" spans="1:4" ht="54" thickTop="1" thickBot="1">
      <c r="A84" s="143" t="s">
        <v>1118</v>
      </c>
      <c r="B84" s="144" t="s">
        <v>1576</v>
      </c>
      <c r="C84" s="139" t="s">
        <v>388</v>
      </c>
      <c r="D84" s="185">
        <f>VLOOKUP('340.2'!A88,'340.2'!A88:N190,14,FALSE)</f>
        <v>80302.687340593489</v>
      </c>
    </row>
    <row r="85" spans="1:4" ht="54" thickTop="1" thickBot="1">
      <c r="A85" s="143" t="s">
        <v>1119</v>
      </c>
      <c r="B85" s="144" t="s">
        <v>1577</v>
      </c>
      <c r="C85" s="139" t="s">
        <v>388</v>
      </c>
      <c r="D85" s="185">
        <f>VLOOKUP('340.3'!A88,'340.3'!A88:N191,14,FALSE)</f>
        <v>80302.687340593489</v>
      </c>
    </row>
    <row r="86" spans="1:4" ht="54" thickTop="1" thickBot="1">
      <c r="A86" s="143" t="s">
        <v>1578</v>
      </c>
      <c r="B86" s="144" t="s">
        <v>2127</v>
      </c>
      <c r="C86" s="139" t="s">
        <v>388</v>
      </c>
      <c r="D86" s="185">
        <f>VLOOKUP('350.1'!A88,'350.1'!A88:N192,14,FALSE)</f>
        <v>135939.66933817344</v>
      </c>
    </row>
    <row r="87" spans="1:4" ht="54" thickTop="1" thickBot="1">
      <c r="A87" s="203" t="s">
        <v>1579</v>
      </c>
      <c r="B87" s="144" t="s">
        <v>2128</v>
      </c>
      <c r="C87" s="139" t="s">
        <v>388</v>
      </c>
      <c r="D87" s="185">
        <f>VLOOKUP('350.2'!A88,'350.2'!A88:N193,14,FALSE)</f>
        <v>133499.30933817345</v>
      </c>
    </row>
    <row r="88" spans="1:4" ht="54" thickTop="1" thickBot="1">
      <c r="A88" s="145" t="s">
        <v>1580</v>
      </c>
      <c r="B88" s="146" t="s">
        <v>1581</v>
      </c>
      <c r="C88" s="139" t="s">
        <v>388</v>
      </c>
      <c r="D88" s="185">
        <f>VLOOKUP('350.3'!A88,'350.3'!A88:N194,14,FALSE)</f>
        <v>135939.66933817344</v>
      </c>
    </row>
    <row r="89" spans="1:4" ht="54" thickTop="1" thickBot="1">
      <c r="A89" s="143" t="s">
        <v>1582</v>
      </c>
      <c r="B89" s="144" t="s">
        <v>1583</v>
      </c>
      <c r="C89" s="139" t="s">
        <v>388</v>
      </c>
      <c r="D89" s="185">
        <f>VLOOKUP('350.4'!A88,'350.4'!A88:N195,14,FALSE)</f>
        <v>133499.30933817345</v>
      </c>
    </row>
    <row r="90" spans="1:4" ht="54" thickTop="1" thickBot="1">
      <c r="A90" s="145" t="s">
        <v>1584</v>
      </c>
      <c r="B90" s="146" t="s">
        <v>1585</v>
      </c>
      <c r="C90" s="139" t="s">
        <v>388</v>
      </c>
      <c r="D90" s="185">
        <f>VLOOKUP('350.10'!A88,'350.10'!A88:N196,14,FALSE)</f>
        <v>77439.669338173437</v>
      </c>
    </row>
    <row r="91" spans="1:4" ht="54" thickTop="1" thickBot="1">
      <c r="A91" s="145" t="s">
        <v>1586</v>
      </c>
      <c r="B91" s="146" t="s">
        <v>1587</v>
      </c>
      <c r="C91" s="139" t="s">
        <v>388</v>
      </c>
      <c r="D91" s="185">
        <f>VLOOKUP('350.11'!A88,'350.11'!A88:N197,14,FALSE)</f>
        <v>74999.309338173436</v>
      </c>
    </row>
    <row r="92" spans="1:4" ht="54" thickTop="1" thickBot="1">
      <c r="A92" s="145" t="s">
        <v>1588</v>
      </c>
      <c r="B92" s="146" t="s">
        <v>1589</v>
      </c>
      <c r="C92" s="139" t="s">
        <v>388</v>
      </c>
      <c r="D92" s="185">
        <f>VLOOKUP('350.12'!A88,'350.12'!A88:N198,14,FALSE)</f>
        <v>77439.669338173437</v>
      </c>
    </row>
    <row r="93" spans="1:4" ht="54" thickTop="1" thickBot="1">
      <c r="A93" s="145" t="s">
        <v>1590</v>
      </c>
      <c r="B93" s="146" t="s">
        <v>1591</v>
      </c>
      <c r="C93" s="139" t="s">
        <v>388</v>
      </c>
      <c r="D93" s="185">
        <f>VLOOKUP('350.13'!A88,'350.13'!A88:N199,14,FALSE)</f>
        <v>74999.309338173436</v>
      </c>
    </row>
    <row r="94" spans="1:4" ht="54" thickTop="1" thickBot="1">
      <c r="A94" s="143" t="s">
        <v>1592</v>
      </c>
      <c r="B94" s="144" t="s">
        <v>1593</v>
      </c>
      <c r="C94" s="139" t="s">
        <v>1082</v>
      </c>
      <c r="D94" s="185">
        <f>VLOOKUP('350.14'!A88,'350.14'!A88:N200,14,FALSE)</f>
        <v>650</v>
      </c>
    </row>
    <row r="95" spans="1:4" ht="54" thickTop="1" thickBot="1">
      <c r="A95" s="145" t="s">
        <v>1594</v>
      </c>
      <c r="B95" s="146" t="s">
        <v>1595</v>
      </c>
      <c r="C95" s="139" t="s">
        <v>388</v>
      </c>
      <c r="D95" s="185">
        <f>VLOOKUP('351.1'!A88,'351.1'!A88:N201,14,FALSE)</f>
        <v>133499.30933817345</v>
      </c>
    </row>
    <row r="96" spans="1:4" ht="54" thickTop="1" thickBot="1">
      <c r="A96" s="145" t="s">
        <v>1596</v>
      </c>
      <c r="B96" s="146" t="s">
        <v>1597</v>
      </c>
      <c r="C96" s="139" t="s">
        <v>388</v>
      </c>
      <c r="D96" s="185">
        <f>VLOOKUP('351.2'!A88,'351.2'!A88:N202,14,FALSE)</f>
        <v>133499.30933817345</v>
      </c>
    </row>
    <row r="97" spans="1:4" ht="54" thickTop="1" thickBot="1">
      <c r="A97" s="145" t="s">
        <v>1598</v>
      </c>
      <c r="B97" s="146" t="s">
        <v>1599</v>
      </c>
      <c r="C97" s="139" t="s">
        <v>388</v>
      </c>
      <c r="D97" s="185">
        <f>VLOOKUP('351.10'!A88,'351.10'!A88:N203,14,FALSE)</f>
        <v>74999.309338173436</v>
      </c>
    </row>
    <row r="98" spans="1:4" ht="54" thickTop="1" thickBot="1">
      <c r="A98" s="145" t="s">
        <v>1600</v>
      </c>
      <c r="B98" s="146" t="s">
        <v>1601</v>
      </c>
      <c r="C98" s="139" t="s">
        <v>388</v>
      </c>
      <c r="D98" s="185">
        <f>VLOOKUP('351.11'!A88,'351.11'!A88:N204,14,FALSE)</f>
        <v>74999.309338173436</v>
      </c>
    </row>
    <row r="99" spans="1:4" ht="54" thickTop="1" thickBot="1">
      <c r="A99" s="145" t="s">
        <v>1602</v>
      </c>
      <c r="B99" s="146" t="s">
        <v>1603</v>
      </c>
      <c r="C99" s="139" t="s">
        <v>1082</v>
      </c>
      <c r="D99" s="185">
        <f>VLOOKUP('351.12'!A88,'351.12'!A88:N205,14,FALSE)</f>
        <v>650</v>
      </c>
    </row>
    <row r="100" spans="1:4" ht="54" thickTop="1" thickBot="1">
      <c r="A100" s="145" t="s">
        <v>1606</v>
      </c>
      <c r="B100" s="146" t="s">
        <v>1604</v>
      </c>
      <c r="C100" s="139" t="s">
        <v>1082</v>
      </c>
      <c r="D100" s="185">
        <f>VLOOKUP('410.1'!A88,'410.1'!A88:N206,14,FALSE)</f>
        <v>1747.2</v>
      </c>
    </row>
    <row r="101" spans="1:4" ht="54" thickTop="1" thickBot="1">
      <c r="A101" s="145" t="s">
        <v>1607</v>
      </c>
      <c r="B101" s="146" t="s">
        <v>1605</v>
      </c>
      <c r="C101" s="139" t="s">
        <v>1082</v>
      </c>
      <c r="D101" s="185">
        <f>VLOOKUP('410.2'!A88,'410.2'!A88:N207,14,FALSE)</f>
        <v>2043.6000000000001</v>
      </c>
    </row>
    <row r="102" spans="1:4" ht="54" thickTop="1" thickBot="1">
      <c r="A102" s="145" t="s">
        <v>1609</v>
      </c>
      <c r="B102" s="146" t="s">
        <v>1608</v>
      </c>
      <c r="C102" s="139" t="s">
        <v>377</v>
      </c>
      <c r="D102" s="185">
        <f>VLOOKUP('410.3'!A88,'410.3'!A88:N208,14,FALSE)</f>
        <v>2000.7</v>
      </c>
    </row>
    <row r="103" spans="1:4" ht="54" thickTop="1" thickBot="1">
      <c r="A103" s="145" t="s">
        <v>1611</v>
      </c>
      <c r="B103" s="146" t="s">
        <v>1610</v>
      </c>
      <c r="C103" s="139" t="s">
        <v>1548</v>
      </c>
      <c r="D103" s="185">
        <f>VLOOKUP('411.1'!A88,'411.1'!A88:N209,14,FALSE)</f>
        <v>2043.6000000000001</v>
      </c>
    </row>
    <row r="104" spans="1:4" ht="54" thickTop="1" thickBot="1">
      <c r="A104" s="143" t="s">
        <v>1120</v>
      </c>
      <c r="B104" s="144" t="s">
        <v>2064</v>
      </c>
      <c r="C104" s="139" t="s">
        <v>1548</v>
      </c>
      <c r="D104" s="185">
        <f>VLOOKUP('411.2'!A88,'411.2'!A88:N210,14,FALSE)</f>
        <v>2254.1999999999998</v>
      </c>
    </row>
    <row r="105" spans="1:4" ht="54" thickTop="1" thickBot="1">
      <c r="A105" s="143" t="s">
        <v>1121</v>
      </c>
      <c r="B105" s="144" t="s">
        <v>2160</v>
      </c>
      <c r="C105" s="139" t="s">
        <v>1548</v>
      </c>
      <c r="D105" s="185">
        <f>VLOOKUP('411.3'!A88,'411.3'!A88:N211,14,FALSE)</f>
        <v>2325.6999999999998</v>
      </c>
    </row>
    <row r="106" spans="1:4" ht="54" thickTop="1" thickBot="1">
      <c r="A106" s="143" t="s">
        <v>1612</v>
      </c>
      <c r="B106" s="144" t="s">
        <v>2161</v>
      </c>
      <c r="C106" s="139" t="s">
        <v>1548</v>
      </c>
      <c r="D106" s="185">
        <f>VLOOKUP('411.4'!A88,'411.4'!A88:N212,14,FALSE)</f>
        <v>1888.9</v>
      </c>
    </row>
    <row r="107" spans="1:4" ht="54" thickTop="1" thickBot="1">
      <c r="A107" s="143" t="s">
        <v>1619</v>
      </c>
      <c r="B107" s="199" t="s">
        <v>1690</v>
      </c>
      <c r="C107" s="139" t="s">
        <v>1082</v>
      </c>
      <c r="D107" s="185">
        <f>VLOOKUP('413.1'!A88,'413.1'!A88:N213,14,FALSE)</f>
        <v>2902.9</v>
      </c>
    </row>
    <row r="108" spans="1:4" ht="54" thickTop="1" thickBot="1">
      <c r="A108" s="143" t="s">
        <v>1621</v>
      </c>
      <c r="B108" s="144" t="s">
        <v>1691</v>
      </c>
      <c r="C108" s="139" t="s">
        <v>1082</v>
      </c>
      <c r="D108" s="185">
        <f>VLOOKUP('413.2'!A88,'413.2'!A88:N214,14,FALSE)</f>
        <v>3057.6</v>
      </c>
    </row>
    <row r="109" spans="1:4" ht="54" thickTop="1" thickBot="1">
      <c r="A109" s="143" t="s">
        <v>1623</v>
      </c>
      <c r="B109" s="144" t="s">
        <v>1692</v>
      </c>
      <c r="C109" s="139" t="s">
        <v>1082</v>
      </c>
      <c r="D109" s="185">
        <f>VLOOKUP('413.3'!A88,'413.3'!A88:N215,14,FALSE)</f>
        <v>3127.8</v>
      </c>
    </row>
    <row r="110" spans="1:4" ht="54" thickTop="1" thickBot="1">
      <c r="A110" s="143" t="s">
        <v>1122</v>
      </c>
      <c r="B110" s="144" t="s">
        <v>1289</v>
      </c>
      <c r="C110" s="139" t="s">
        <v>1082</v>
      </c>
      <c r="D110" s="185">
        <f>VLOOKUP('414.1'!A88,'414.1'!A88:N216,14,FALSE)</f>
        <v>3565.9</v>
      </c>
    </row>
    <row r="111" spans="1:4" ht="54" thickTop="1" thickBot="1">
      <c r="A111" s="143" t="s">
        <v>1123</v>
      </c>
      <c r="B111" s="144" t="s">
        <v>2065</v>
      </c>
      <c r="C111" s="139" t="s">
        <v>1082</v>
      </c>
      <c r="D111" s="185">
        <f>VLOOKUP('414.2'!A88,'414.2'!A88:N217,14,FALSE)</f>
        <v>2762.5</v>
      </c>
    </row>
    <row r="112" spans="1:4" ht="54" thickTop="1" thickBot="1">
      <c r="A112" s="143" t="s">
        <v>1124</v>
      </c>
      <c r="B112" s="144" t="s">
        <v>2066</v>
      </c>
      <c r="C112" s="139" t="s">
        <v>1082</v>
      </c>
      <c r="D112" s="185">
        <f>VLOOKUP('414.3'!A88,'414.3'!A88:N218,14,FALSE)</f>
        <v>2762.5</v>
      </c>
    </row>
    <row r="113" spans="1:4" ht="54" thickTop="1" thickBot="1">
      <c r="A113" s="143" t="s">
        <v>1125</v>
      </c>
      <c r="B113" s="144" t="s">
        <v>1290</v>
      </c>
      <c r="C113" s="139" t="s">
        <v>1082</v>
      </c>
      <c r="D113" s="185">
        <f>VLOOKUP('414.4'!A88,'414.4'!A88:N219,14,FALSE)</f>
        <v>2818.4</v>
      </c>
    </row>
    <row r="114" spans="1:4" ht="54" thickTop="1" thickBot="1">
      <c r="A114" s="143" t="s">
        <v>1126</v>
      </c>
      <c r="B114" s="144" t="s">
        <v>1291</v>
      </c>
      <c r="C114" s="139" t="s">
        <v>1082</v>
      </c>
      <c r="D114" s="185">
        <f>VLOOKUP('414.5'!A88,'414.5'!A88:N220,14,FALSE)</f>
        <v>3395.6</v>
      </c>
    </row>
    <row r="115" spans="1:4" ht="54" thickTop="1" thickBot="1">
      <c r="A115" s="143" t="s">
        <v>1630</v>
      </c>
      <c r="B115" s="144" t="s">
        <v>2162</v>
      </c>
      <c r="C115" s="139" t="s">
        <v>1082</v>
      </c>
      <c r="D115" s="185">
        <f>VLOOKUP('414.6'!A88,'414.6'!A88:N221,14,FALSE)</f>
        <v>3199.3</v>
      </c>
    </row>
    <row r="116" spans="1:4" ht="54" thickTop="1" thickBot="1">
      <c r="A116" s="143" t="s">
        <v>1127</v>
      </c>
      <c r="B116" s="144" t="s">
        <v>2067</v>
      </c>
      <c r="C116" s="139" t="s">
        <v>1548</v>
      </c>
      <c r="D116" s="185">
        <f>VLOOKUP('415.1'!A88,'415.1'!A88:N222,14,FALSE)</f>
        <v>3057.6</v>
      </c>
    </row>
    <row r="117" spans="1:4" ht="54" thickTop="1" thickBot="1">
      <c r="A117" s="143" t="s">
        <v>1128</v>
      </c>
      <c r="B117" s="144" t="s">
        <v>2164</v>
      </c>
      <c r="C117" s="139" t="s">
        <v>233</v>
      </c>
      <c r="D117" s="185">
        <f>VLOOKUP('420.1'!A87,'420.1'!A87:N223,14,FALSE)</f>
        <v>2859.9114404356092</v>
      </c>
    </row>
    <row r="118" spans="1:4" ht="54" thickTop="1" thickBot="1">
      <c r="A118" s="143" t="s">
        <v>1129</v>
      </c>
      <c r="B118" s="144" t="s">
        <v>2163</v>
      </c>
      <c r="C118" s="148" t="s">
        <v>233</v>
      </c>
      <c r="D118" s="185">
        <f>VLOOKUP('420.2 '!A88,'420.2 '!A59:N107,14,FALSE)</f>
        <v>2423.1114404356094</v>
      </c>
    </row>
    <row r="119" spans="1:4" ht="54" thickTop="1" thickBot="1">
      <c r="A119" s="143" t="s">
        <v>1635</v>
      </c>
      <c r="B119" s="144" t="s">
        <v>1636</v>
      </c>
      <c r="C119" s="139" t="s">
        <v>233</v>
      </c>
      <c r="D119" s="185">
        <f>VLOOKUP('420.3'!A88,'420.3'!A88:N225,14,FALSE)</f>
        <v>2910.8714404356087</v>
      </c>
    </row>
    <row r="120" spans="1:4" ht="54" thickTop="1" thickBot="1">
      <c r="A120" s="143" t="s">
        <v>1130</v>
      </c>
      <c r="B120" s="144" t="s">
        <v>1292</v>
      </c>
      <c r="C120" s="139" t="s">
        <v>233</v>
      </c>
      <c r="D120" s="185">
        <f>VLOOKUP('421.1'!A88,'421.1'!A88:N226,14,FALSE)</f>
        <v>1215.1514404356094</v>
      </c>
    </row>
    <row r="121" spans="1:4" ht="54" thickTop="1" thickBot="1">
      <c r="A121" s="143" t="s">
        <v>1131</v>
      </c>
      <c r="B121" s="144" t="s">
        <v>1293</v>
      </c>
      <c r="C121" s="139" t="s">
        <v>233</v>
      </c>
      <c r="D121" s="185">
        <f>VLOOKUP('421.2'!A88,'421.2'!A88:N227,14,FALSE)</f>
        <v>1567.9064404356095</v>
      </c>
    </row>
    <row r="122" spans="1:4" ht="54" thickTop="1" thickBot="1">
      <c r="A122" s="143" t="s">
        <v>1132</v>
      </c>
      <c r="B122" s="144" t="s">
        <v>2068</v>
      </c>
      <c r="C122" s="139" t="s">
        <v>233</v>
      </c>
      <c r="D122" s="185">
        <f>VLOOKUP('421.3'!A88,'421.3'!A88:N228,14,FALSE)</f>
        <v>1573.7564404356094</v>
      </c>
    </row>
    <row r="123" spans="1:4" ht="54" thickTop="1" thickBot="1">
      <c r="A123" s="143" t="s">
        <v>1133</v>
      </c>
      <c r="B123" s="144" t="s">
        <v>2069</v>
      </c>
      <c r="C123" s="139" t="s">
        <v>233</v>
      </c>
      <c r="D123" s="185">
        <f>VLOOKUP('421.4'!A88,'421.4'!A88:N229,14,FALSE)</f>
        <v>1339.1714404356094</v>
      </c>
    </row>
    <row r="124" spans="1:4" ht="54" thickTop="1" thickBot="1">
      <c r="A124" s="143" t="s">
        <v>1640</v>
      </c>
      <c r="B124" s="146" t="s">
        <v>1641</v>
      </c>
      <c r="C124" s="139" t="s">
        <v>233</v>
      </c>
      <c r="D124" s="185">
        <f>VLOOKUP('430.1.1'!A87,'430.1.1'!A87:N230,14,FALSE)</f>
        <v>7038.1714258167667</v>
      </c>
    </row>
    <row r="125" spans="1:4" ht="54" thickTop="1" thickBot="1">
      <c r="A125" s="143" t="s">
        <v>1642</v>
      </c>
      <c r="B125" s="144" t="s">
        <v>1643</v>
      </c>
      <c r="C125" s="139" t="s">
        <v>233</v>
      </c>
      <c r="D125" s="185">
        <f>VLOOKUP('430.1.2'!A88,'430.1.2'!A88:N231,14,FALSE)</f>
        <v>5800.9900258167672</v>
      </c>
    </row>
    <row r="126" spans="1:4" ht="54" thickTop="1" thickBot="1">
      <c r="A126" s="143" t="s">
        <v>1644</v>
      </c>
      <c r="B126" s="144" t="s">
        <v>1693</v>
      </c>
      <c r="C126" s="139" t="s">
        <v>233</v>
      </c>
      <c r="D126" s="185">
        <f>VLOOKUP('430.2.1'!A88,'430.2.1'!A88:N232,14,FALSE)</f>
        <v>7038.1714258167667</v>
      </c>
    </row>
    <row r="127" spans="1:4" ht="54" thickTop="1" thickBot="1">
      <c r="A127" s="143" t="s">
        <v>1646</v>
      </c>
      <c r="B127" s="144" t="s">
        <v>1694</v>
      </c>
      <c r="C127" s="139" t="s">
        <v>233</v>
      </c>
      <c r="D127" s="185">
        <f>VLOOKUP('430.2.2'!A88,'430.2.2'!A88:N233,14,FALSE)</f>
        <v>5800.9900258167672</v>
      </c>
    </row>
    <row r="128" spans="1:4" ht="54" thickTop="1" thickBot="1">
      <c r="A128" s="143" t="s">
        <v>1647</v>
      </c>
      <c r="B128" s="144" t="s">
        <v>1695</v>
      </c>
      <c r="C128" s="139" t="s">
        <v>233</v>
      </c>
      <c r="D128" s="185">
        <f>VLOOKUP('431.1.1'!A88,'431.1.1'!A88:N234,14,FALSE)</f>
        <v>15051.920864824389</v>
      </c>
    </row>
    <row r="129" spans="1:4" ht="54" thickTop="1" thickBot="1">
      <c r="A129" s="143" t="s">
        <v>1649</v>
      </c>
      <c r="B129" s="144" t="s">
        <v>1696</v>
      </c>
      <c r="C129" s="139" t="s">
        <v>233</v>
      </c>
      <c r="D129" s="185">
        <f>VLOOKUP('431.1.2'!A88,'431.1.2'!A88:N235,14,FALSE)</f>
        <v>11909.480264824389</v>
      </c>
    </row>
    <row r="130" spans="1:4" ht="54" thickTop="1" thickBot="1">
      <c r="A130" s="143" t="s">
        <v>1652</v>
      </c>
      <c r="B130" s="144" t="s">
        <v>1697</v>
      </c>
      <c r="C130" s="139" t="s">
        <v>233</v>
      </c>
      <c r="D130" s="185">
        <f>VLOOKUP('431.2.1'!A88,'431.2.1'!A88:N236,14,FALSE)</f>
        <v>12896.728864824388</v>
      </c>
    </row>
    <row r="131" spans="1:4" ht="54" thickTop="1" thickBot="1">
      <c r="A131" s="143" t="s">
        <v>1653</v>
      </c>
      <c r="B131" s="144" t="s">
        <v>1698</v>
      </c>
      <c r="C131" s="139" t="s">
        <v>233</v>
      </c>
      <c r="D131" s="185">
        <f>VLOOKUP('431.2.2'!A88,'431.2.2'!A88:N237,14,FALSE)</f>
        <v>10262.58826482439</v>
      </c>
    </row>
    <row r="132" spans="1:4" ht="54" thickTop="1" thickBot="1">
      <c r="A132" s="143" t="s">
        <v>1134</v>
      </c>
      <c r="B132" s="144" t="s">
        <v>1294</v>
      </c>
      <c r="C132" s="139" t="s">
        <v>233</v>
      </c>
      <c r="D132" s="185">
        <f>VLOOKUP('432.1'!A88,'432.1'!A88:N238,14,FALSE)</f>
        <v>4443.6946084370975</v>
      </c>
    </row>
    <row r="133" spans="1:4" ht="54" thickTop="1" thickBot="1">
      <c r="A133" s="143" t="s">
        <v>1135</v>
      </c>
      <c r="B133" s="144" t="s">
        <v>2070</v>
      </c>
      <c r="C133" s="139" t="s">
        <v>233</v>
      </c>
      <c r="D133" s="185">
        <f>VLOOKUP('432.2'!A88,'432.2'!A88:N239,14,FALSE)</f>
        <v>3463.8196084370984</v>
      </c>
    </row>
    <row r="134" spans="1:4" ht="54" thickTop="1" thickBot="1">
      <c r="A134" s="143" t="s">
        <v>1136</v>
      </c>
      <c r="B134" s="144" t="s">
        <v>2071</v>
      </c>
      <c r="C134" s="139" t="s">
        <v>233</v>
      </c>
      <c r="D134" s="185">
        <f>VLOOKUP('433.1'!A88,'433.1'!A88:N240,14,FALSE)</f>
        <v>4116.4595505445122</v>
      </c>
    </row>
    <row r="135" spans="1:4" ht="54" thickTop="1" thickBot="1">
      <c r="A135" s="143" t="s">
        <v>1137</v>
      </c>
      <c r="B135" s="144" t="s">
        <v>2072</v>
      </c>
      <c r="C135" s="139" t="s">
        <v>233</v>
      </c>
      <c r="D135" s="185">
        <f>VLOOKUP('433.2'!A88,'433.2'!A88:N241,14,FALSE)</f>
        <v>3839.406475544512</v>
      </c>
    </row>
    <row r="136" spans="1:4" ht="54" thickTop="1" thickBot="1">
      <c r="A136" s="143" t="s">
        <v>1138</v>
      </c>
      <c r="B136" s="144" t="s">
        <v>2073</v>
      </c>
      <c r="C136" s="139" t="s">
        <v>233</v>
      </c>
      <c r="D136" s="185">
        <f>VLOOKUP('433.3'!A88,'433.3'!A88:N242,14,FALSE)</f>
        <v>4404.6598005445121</v>
      </c>
    </row>
    <row r="137" spans="1:4" ht="54" thickTop="1" thickBot="1">
      <c r="A137" s="143" t="s">
        <v>1139</v>
      </c>
      <c r="B137" s="144" t="s">
        <v>1295</v>
      </c>
      <c r="C137" s="139" t="s">
        <v>233</v>
      </c>
      <c r="D137" s="185">
        <f>VLOOKUP('433.4'!A88,'433.4'!A88:N243,14,FALSE)</f>
        <v>2923.2958255445119</v>
      </c>
    </row>
    <row r="138" spans="1:4" ht="54" thickTop="1" thickBot="1">
      <c r="A138" s="143" t="s">
        <v>1140</v>
      </c>
      <c r="B138" s="144" t="s">
        <v>2074</v>
      </c>
      <c r="C138" s="139" t="s">
        <v>233</v>
      </c>
      <c r="D138" s="185">
        <f>VLOOKUP('433.5'!A88,'433.5'!A88:N244,14,FALSE)</f>
        <v>4755.2795505445119</v>
      </c>
    </row>
    <row r="139" spans="1:4" ht="54" thickTop="1" thickBot="1">
      <c r="A139" s="143" t="s">
        <v>1141</v>
      </c>
      <c r="B139" s="144" t="s">
        <v>2075</v>
      </c>
      <c r="C139" s="139" t="s">
        <v>233</v>
      </c>
      <c r="D139" s="185">
        <f>VLOOKUP('433.6'!A88,'433.6'!A88:N245,14,FALSE)</f>
        <v>4455.622075544512</v>
      </c>
    </row>
    <row r="140" spans="1:4" ht="54" thickTop="1" thickBot="1">
      <c r="A140" s="143" t="s">
        <v>1142</v>
      </c>
      <c r="B140" s="144" t="s">
        <v>2076</v>
      </c>
      <c r="C140" s="139" t="s">
        <v>233</v>
      </c>
      <c r="D140" s="185">
        <f>VLOOKUP('433.7'!A88,'433.7'!A88:N246,14,FALSE)</f>
        <v>5151.587800544512</v>
      </c>
    </row>
    <row r="141" spans="1:4" ht="54" thickTop="1" thickBot="1">
      <c r="A141" s="143" t="s">
        <v>1143</v>
      </c>
      <c r="B141" s="144" t="s">
        <v>1296</v>
      </c>
      <c r="C141" s="139" t="s">
        <v>233</v>
      </c>
      <c r="D141" s="185">
        <f>VLOOKUP('433.8'!A88,'433.8'!A88:N247,14,FALSE)</f>
        <v>3390.1258255445114</v>
      </c>
    </row>
    <row r="142" spans="1:4" ht="54" thickTop="1" thickBot="1">
      <c r="A142" s="143" t="s">
        <v>1144</v>
      </c>
      <c r="B142" s="144" t="s">
        <v>2077</v>
      </c>
      <c r="C142" s="139" t="s">
        <v>388</v>
      </c>
      <c r="D142" s="185">
        <f>VLOOKUP('440.1'!A89,'440.1'!A89:N248,14,FALSE)</f>
        <v>180140.88145529723</v>
      </c>
    </row>
    <row r="143" spans="1:4" ht="54" thickTop="1" thickBot="1">
      <c r="A143" s="143" t="s">
        <v>1145</v>
      </c>
      <c r="B143" s="144" t="s">
        <v>2078</v>
      </c>
      <c r="C143" s="139" t="s">
        <v>388</v>
      </c>
      <c r="D143" s="185">
        <f>VLOOKUP('440.2'!A93,'440.2'!A93:N250,14,FALSE)</f>
        <v>180140.88145529723</v>
      </c>
    </row>
    <row r="144" spans="1:4" ht="54" thickTop="1" thickBot="1">
      <c r="A144" s="143" t="s">
        <v>1146</v>
      </c>
      <c r="B144" s="144" t="s">
        <v>2079</v>
      </c>
      <c r="C144" s="139" t="s">
        <v>388</v>
      </c>
      <c r="D144" s="185">
        <f>VLOOKUP('440.3'!A93,'440.3'!A93:N252,14,FALSE)</f>
        <v>180140.88145529723</v>
      </c>
    </row>
    <row r="145" spans="1:4" ht="54" thickTop="1" thickBot="1">
      <c r="A145" s="143" t="s">
        <v>1147</v>
      </c>
      <c r="B145" s="144" t="s">
        <v>1297</v>
      </c>
      <c r="C145" s="139" t="s">
        <v>388</v>
      </c>
      <c r="D145" s="185">
        <f>VLOOKUP('440.4'!A93,'440.4'!A93:N254,14,FALSE)</f>
        <v>199253.23650446665</v>
      </c>
    </row>
    <row r="146" spans="1:4" ht="54" thickTop="1" thickBot="1">
      <c r="A146" s="143" t="s">
        <v>1148</v>
      </c>
      <c r="B146" s="144" t="s">
        <v>2080</v>
      </c>
      <c r="C146" s="139" t="s">
        <v>388</v>
      </c>
      <c r="D146" s="185">
        <f>VLOOKUP('441.1'!A93,'441.1'!A93:N256,14,FALSE)</f>
        <v>180140.88145529723</v>
      </c>
    </row>
    <row r="147" spans="1:4" ht="54" thickTop="1" thickBot="1">
      <c r="A147" s="143" t="s">
        <v>1149</v>
      </c>
      <c r="B147" s="144" t="s">
        <v>2081</v>
      </c>
      <c r="C147" s="139" t="s">
        <v>388</v>
      </c>
      <c r="D147" s="185">
        <f>VLOOKUP('441.2'!A92,'441.2'!A92:N258,14,FALSE)</f>
        <v>180140.88145529723</v>
      </c>
    </row>
    <row r="148" spans="1:4" ht="54" thickTop="1" thickBot="1">
      <c r="A148" s="143" t="s">
        <v>1150</v>
      </c>
      <c r="B148" s="144" t="s">
        <v>2082</v>
      </c>
      <c r="C148" s="139" t="s">
        <v>388</v>
      </c>
      <c r="D148" s="185">
        <f>VLOOKUP('441.3'!A93,'441.3'!A93:N260,14,FALSE)</f>
        <v>180140.88145529723</v>
      </c>
    </row>
    <row r="149" spans="1:4" ht="54" thickTop="1" thickBot="1">
      <c r="A149" s="143" t="s">
        <v>1151</v>
      </c>
      <c r="B149" s="144" t="s">
        <v>2083</v>
      </c>
      <c r="C149" s="139" t="s">
        <v>388</v>
      </c>
      <c r="D149" s="185">
        <f>VLOOKUP('441.4'!A92,'441.4'!A92:N262,14,FALSE)</f>
        <v>199210.98650446665</v>
      </c>
    </row>
    <row r="150" spans="1:4" ht="54" thickTop="1" thickBot="1">
      <c r="A150" s="143" t="s">
        <v>1152</v>
      </c>
      <c r="B150" s="144" t="s">
        <v>2063</v>
      </c>
      <c r="C150" s="139" t="s">
        <v>388</v>
      </c>
      <c r="D150" s="185">
        <f>VLOOKUP('450.1'!A95,'450.1'!A95:N264,14,FALSE)</f>
        <v>219877.64014310084</v>
      </c>
    </row>
    <row r="151" spans="1:4" ht="54" thickTop="1" thickBot="1">
      <c r="A151" s="143" t="s">
        <v>1153</v>
      </c>
      <c r="B151" s="144" t="s">
        <v>2084</v>
      </c>
      <c r="C151" s="139" t="s">
        <v>388</v>
      </c>
      <c r="D151" s="185">
        <f>VLOOKUP('450.2'!A93,'450.2'!A93:N266,14,FALSE)</f>
        <v>219877.64014310084</v>
      </c>
    </row>
    <row r="152" spans="1:4" ht="54" thickTop="1" thickBot="1">
      <c r="A152" s="143" t="s">
        <v>1154</v>
      </c>
      <c r="B152" s="144" t="s">
        <v>2085</v>
      </c>
      <c r="C152" s="139" t="s">
        <v>388</v>
      </c>
      <c r="D152" s="185">
        <f>VLOOKUP('450.3'!A93,'450.3'!A93:N268,14,FALSE)</f>
        <v>219877.64014310084</v>
      </c>
    </row>
    <row r="153" spans="1:4" ht="54" thickTop="1" thickBot="1">
      <c r="A153" s="143" t="s">
        <v>1155</v>
      </c>
      <c r="B153" s="144" t="s">
        <v>2086</v>
      </c>
      <c r="C153" s="139" t="s">
        <v>388</v>
      </c>
      <c r="D153" s="185">
        <f>VLOOKUP('450.4'!A92,'450.4'!A92:N270,14,FALSE)</f>
        <v>219877.64014310084</v>
      </c>
    </row>
    <row r="154" spans="1:4" ht="63.75" customHeight="1" thickTop="1" thickBot="1">
      <c r="A154" s="143" t="s">
        <v>1156</v>
      </c>
      <c r="B154" s="144" t="s">
        <v>2087</v>
      </c>
      <c r="C154" s="139" t="s">
        <v>388</v>
      </c>
      <c r="D154" s="185">
        <f>VLOOKUP('450.5'!A92,'450.5'!A92:N272,14,FALSE)</f>
        <v>219877.64014310084</v>
      </c>
    </row>
    <row r="155" spans="1:4" ht="54" thickTop="1" thickBot="1">
      <c r="A155" s="143" t="s">
        <v>1157</v>
      </c>
      <c r="B155" s="144" t="s">
        <v>2088</v>
      </c>
      <c r="C155" s="139" t="s">
        <v>388</v>
      </c>
      <c r="D155" s="185">
        <f>VLOOKUP('450.6'!A93,'450.6'!A93:N274,14,FALSE)</f>
        <v>219877.64014310084</v>
      </c>
    </row>
    <row r="156" spans="1:4" ht="54" thickTop="1" thickBot="1">
      <c r="A156" s="143" t="s">
        <v>1158</v>
      </c>
      <c r="B156" s="144" t="s">
        <v>2089</v>
      </c>
      <c r="C156" s="139" t="s">
        <v>388</v>
      </c>
      <c r="D156" s="185">
        <f>VLOOKUP('450.7'!A93,'450.7'!A93:N275,14,FALSE)</f>
        <v>219877.64014310084</v>
      </c>
    </row>
    <row r="157" spans="1:4" ht="54" thickTop="1" thickBot="1">
      <c r="A157" s="143" t="s">
        <v>1159</v>
      </c>
      <c r="B157" s="144" t="s">
        <v>2090</v>
      </c>
      <c r="C157" s="139" t="s">
        <v>388</v>
      </c>
      <c r="D157" s="185">
        <f>VLOOKUP('450.8'!A93,'450.8'!A93:N276,14,FALSE)</f>
        <v>219877.64014310084</v>
      </c>
    </row>
    <row r="158" spans="1:4" ht="54" thickTop="1" thickBot="1">
      <c r="A158" s="143" t="s">
        <v>1668</v>
      </c>
      <c r="B158" s="144" t="s">
        <v>1699</v>
      </c>
      <c r="C158" s="139" t="s">
        <v>388</v>
      </c>
      <c r="D158" s="185">
        <f>VLOOKUP('450.10'!A92,'450.10'!A92:N277,14,FALSE)</f>
        <v>255276.99951085277</v>
      </c>
    </row>
    <row r="159" spans="1:4" ht="54" thickTop="1" thickBot="1">
      <c r="A159" s="143" t="s">
        <v>1670</v>
      </c>
      <c r="B159" s="144" t="s">
        <v>1700</v>
      </c>
      <c r="C159" s="139" t="s">
        <v>388</v>
      </c>
      <c r="D159" s="185">
        <f>VLOOKUP('450.11'!A92,'450.11'!A92:N278,14,FALSE)</f>
        <v>255276.99951085277</v>
      </c>
    </row>
    <row r="160" spans="1:4" ht="54" thickTop="1" thickBot="1">
      <c r="A160" s="143" t="s">
        <v>1672</v>
      </c>
      <c r="B160" s="144" t="s">
        <v>1701</v>
      </c>
      <c r="C160" s="139" t="s">
        <v>388</v>
      </c>
      <c r="D160" s="185">
        <f>VLOOKUP('450.12'!A92,'450.11'!A92:N279,14,FALSE)</f>
        <v>255276.99951085277</v>
      </c>
    </row>
    <row r="161" spans="1:4" ht="54" thickTop="1" thickBot="1">
      <c r="A161" s="143" t="s">
        <v>1160</v>
      </c>
      <c r="B161" s="144" t="s">
        <v>2091</v>
      </c>
      <c r="C161" s="139" t="s">
        <v>388</v>
      </c>
      <c r="D161" s="185">
        <f>VLOOKUP('451.1'!A92,'451.1'!A92:N280,14,FALSE)</f>
        <v>219877.64014310084</v>
      </c>
    </row>
    <row r="162" spans="1:4" ht="54" thickTop="1" thickBot="1">
      <c r="A162" s="143" t="s">
        <v>1161</v>
      </c>
      <c r="B162" s="144" t="s">
        <v>2092</v>
      </c>
      <c r="C162" s="139" t="s">
        <v>388</v>
      </c>
      <c r="D162" s="185">
        <f>VLOOKUP('451.2'!A93,'451.2'!A93:N281,14,FALSE)</f>
        <v>219877.64014310084</v>
      </c>
    </row>
    <row r="163" spans="1:4" ht="54" thickTop="1" thickBot="1">
      <c r="A163" s="143" t="s">
        <v>1162</v>
      </c>
      <c r="B163" s="144" t="s">
        <v>2093</v>
      </c>
      <c r="C163" s="139" t="s">
        <v>388</v>
      </c>
      <c r="D163" s="185">
        <f>VLOOKUP('451.3'!A92,'451.3'!A92:N282,14,FALSE)</f>
        <v>219877.64014310084</v>
      </c>
    </row>
    <row r="164" spans="1:4" ht="54" thickTop="1" thickBot="1">
      <c r="A164" s="143" t="s">
        <v>1163</v>
      </c>
      <c r="B164" s="144" t="s">
        <v>2094</v>
      </c>
      <c r="C164" s="139" t="s">
        <v>388</v>
      </c>
      <c r="D164" s="185">
        <f>VLOOKUP('451.4'!A92,'451.4'!A92:N283,14,FALSE)</f>
        <v>255276.99951085277</v>
      </c>
    </row>
    <row r="165" spans="1:4" ht="54" thickTop="1" thickBot="1">
      <c r="A165" s="143" t="s">
        <v>1164</v>
      </c>
      <c r="B165" s="144" t="s">
        <v>2095</v>
      </c>
      <c r="C165" s="139" t="s">
        <v>388</v>
      </c>
      <c r="D165" s="185">
        <f>VLOOKUP('452.1'!A93,'452.1'!A93:N284,14,FALSE)</f>
        <v>219877.64014310084</v>
      </c>
    </row>
    <row r="166" spans="1:4" ht="54" thickTop="1" thickBot="1">
      <c r="A166" s="143" t="s">
        <v>1165</v>
      </c>
      <c r="B166" s="144" t="s">
        <v>2096</v>
      </c>
      <c r="C166" s="139" t="s">
        <v>388</v>
      </c>
      <c r="D166" s="185">
        <f>VLOOKUP('452.2'!A93,'452.2'!A93:N285,14,FALSE)</f>
        <v>219877.64014310084</v>
      </c>
    </row>
    <row r="167" spans="1:4" ht="54" thickTop="1" thickBot="1">
      <c r="A167" s="143" t="s">
        <v>1166</v>
      </c>
      <c r="B167" s="144" t="s">
        <v>2097</v>
      </c>
      <c r="C167" s="139" t="s">
        <v>388</v>
      </c>
      <c r="D167" s="185">
        <f>VLOOKUP('452.3'!A92,'452.3'!A92:N286,14,FALSE)</f>
        <v>219877.64014310084</v>
      </c>
    </row>
    <row r="168" spans="1:4" ht="54" thickTop="1" thickBot="1">
      <c r="A168" s="143" t="s">
        <v>1167</v>
      </c>
      <c r="B168" s="144" t="s">
        <v>2098</v>
      </c>
      <c r="C168" s="139" t="s">
        <v>388</v>
      </c>
      <c r="D168" s="185">
        <f>VLOOKUP('452.4'!A93,'452.4'!A93:N287,14,FALSE)</f>
        <v>219877.64014310084</v>
      </c>
    </row>
    <row r="169" spans="1:4" ht="54" thickTop="1" thickBot="1">
      <c r="A169" s="143" t="s">
        <v>1168</v>
      </c>
      <c r="B169" s="144" t="s">
        <v>1298</v>
      </c>
      <c r="C169" s="139" t="s">
        <v>388</v>
      </c>
      <c r="D169" s="185">
        <f>VLOOKUP('453.1'!A92,'453.1'!A92:N288,14,FALSE)</f>
        <v>220937.52531533697</v>
      </c>
    </row>
    <row r="170" spans="1:4" ht="54" thickTop="1" thickBot="1">
      <c r="A170" s="143" t="s">
        <v>1169</v>
      </c>
      <c r="B170" s="144" t="s">
        <v>2099</v>
      </c>
      <c r="C170" s="139" t="s">
        <v>233</v>
      </c>
      <c r="D170" s="185">
        <f>VLOOKUP('460.1'!A87,'460.1'!A87:N289,14,FALSE)</f>
        <v>4822.041801452031</v>
      </c>
    </row>
    <row r="171" spans="1:4" ht="54" thickTop="1" thickBot="1">
      <c r="A171" s="204" t="s">
        <v>2123</v>
      </c>
      <c r="B171" s="144" t="s">
        <v>2179</v>
      </c>
      <c r="C171" s="139" t="s">
        <v>233</v>
      </c>
      <c r="D171" s="185">
        <f>VLOOKUP('460.2'!A87,'460.2'!A87:N290,14,FALSE)</f>
        <v>2411.0209007260155</v>
      </c>
    </row>
    <row r="172" spans="1:4" ht="51.75" customHeight="1" thickTop="1" thickBot="1">
      <c r="A172" s="143" t="s">
        <v>1170</v>
      </c>
      <c r="B172" s="144" t="s">
        <v>1299</v>
      </c>
      <c r="C172" s="139" t="s">
        <v>388</v>
      </c>
      <c r="D172" s="185">
        <f>VLOOKUP('461.1'!A87,'461.1'!A87:N291,14,FALSE)</f>
        <v>96533.750246422744</v>
      </c>
    </row>
    <row r="173" spans="1:4" ht="54" thickTop="1" thickBot="1">
      <c r="A173" s="143" t="s">
        <v>1171</v>
      </c>
      <c r="B173" s="144" t="s">
        <v>1300</v>
      </c>
      <c r="C173" s="139" t="s">
        <v>388</v>
      </c>
      <c r="D173" s="185">
        <f>VLOOKUP('461.2'!A89,'461.2'!A89:N294,14,FALSE)</f>
        <v>121372.1086203936</v>
      </c>
    </row>
    <row r="174" spans="1:4" ht="54" thickTop="1" thickBot="1">
      <c r="A174" s="143" t="s">
        <v>1682</v>
      </c>
      <c r="B174" s="144" t="s">
        <v>2184</v>
      </c>
      <c r="C174" s="139" t="s">
        <v>388</v>
      </c>
      <c r="D174" s="185">
        <f>VLOOKUP('462.1.1'!A88,'462.1.1'!A88:N293,14,FALSE)</f>
        <v>143040.55084642276</v>
      </c>
    </row>
    <row r="175" spans="1:4" ht="54" thickTop="1" thickBot="1">
      <c r="A175" s="143" t="s">
        <v>1683</v>
      </c>
      <c r="B175" s="144" t="s">
        <v>2185</v>
      </c>
      <c r="C175" s="139" t="s">
        <v>388</v>
      </c>
      <c r="D175" s="185">
        <f>VLOOKUP('462.1.2'!A88,'462.1.2'!A88:N294,14,FALSE)</f>
        <v>143928.83824642276</v>
      </c>
    </row>
    <row r="176" spans="1:4" ht="54" thickTop="1" thickBot="1">
      <c r="A176" s="143" t="s">
        <v>1684</v>
      </c>
      <c r="B176" s="144" t="s">
        <v>2188</v>
      </c>
      <c r="C176" s="139" t="s">
        <v>388</v>
      </c>
      <c r="D176" s="185">
        <f>VLOOKUP('462.2.1'!A88,'462.2.1'!A88:N295,14,FALSE)</f>
        <v>157933.55129570729</v>
      </c>
    </row>
    <row r="177" spans="1:4" ht="54" thickTop="1" thickBot="1">
      <c r="A177" s="143" t="s">
        <v>1685</v>
      </c>
      <c r="B177" s="144" t="s">
        <v>2189</v>
      </c>
      <c r="C177" s="139" t="s">
        <v>388</v>
      </c>
      <c r="D177" s="185">
        <f>VLOOKUP('462.2.2'!A88,'462.2.2'!A88:N296,14,FALSE)</f>
        <v>158821.83869570729</v>
      </c>
    </row>
    <row r="178" spans="1:4" ht="54" thickTop="1" thickBot="1">
      <c r="A178" s="143" t="s">
        <v>1172</v>
      </c>
      <c r="B178" s="144" t="s">
        <v>1702</v>
      </c>
      <c r="C178" s="139" t="s">
        <v>233</v>
      </c>
      <c r="D178" s="185">
        <f>VLOOKUP('464.1'!A88,'464.1'!A88:N297,14,FALSE)</f>
        <v>6140.3589234848732</v>
      </c>
    </row>
    <row r="179" spans="1:4" ht="54" thickTop="1" thickBot="1">
      <c r="A179" s="143" t="s">
        <v>1173</v>
      </c>
      <c r="B179" s="144" t="s">
        <v>1703</v>
      </c>
      <c r="C179" s="139" t="s">
        <v>388</v>
      </c>
      <c r="D179" s="185">
        <f>VLOOKUP('465.1'!A92,'465.1'!A92:N298,14,FALSE)</f>
        <v>87072.376861180761</v>
      </c>
    </row>
    <row r="180" spans="1:4" ht="54" thickTop="1" thickBot="1">
      <c r="A180" s="143" t="s">
        <v>1686</v>
      </c>
      <c r="B180" s="144" t="s">
        <v>1704</v>
      </c>
      <c r="C180" s="139" t="s">
        <v>388</v>
      </c>
      <c r="D180" s="185">
        <f>VLOOKUP('465.2'!A92,'465.2'!A92:N299,14,FALSE)</f>
        <v>27572.163510632647</v>
      </c>
    </row>
    <row r="181" spans="1:4" ht="54" thickTop="1" thickBot="1">
      <c r="A181" s="143" t="s">
        <v>1174</v>
      </c>
      <c r="B181" s="144" t="s">
        <v>1705</v>
      </c>
      <c r="C181" s="139" t="s">
        <v>144</v>
      </c>
      <c r="D181" s="185">
        <f>VLOOKUP('466.1'!A92,'466.1'!A92:N300,14,FALSE)</f>
        <v>3696.9981258860539</v>
      </c>
    </row>
    <row r="182" spans="1:4" ht="54" thickTop="1" thickBot="1">
      <c r="A182" s="143" t="s">
        <v>1175</v>
      </c>
      <c r="B182" s="144" t="s">
        <v>1706</v>
      </c>
      <c r="C182" s="139" t="s">
        <v>144</v>
      </c>
      <c r="D182" s="185">
        <f>VLOOKUP('466.2'!A96,'466.2'!A96:N301,14,FALSE)</f>
        <v>4142.1254925527201</v>
      </c>
    </row>
    <row r="183" spans="1:4" ht="54" thickTop="1" thickBot="1">
      <c r="A183" s="145" t="s">
        <v>1176</v>
      </c>
      <c r="B183" s="146" t="s">
        <v>1819</v>
      </c>
      <c r="C183" s="139" t="s">
        <v>388</v>
      </c>
      <c r="D183" s="185">
        <f>VLOOKUP('500.1'!A95,'500.1'!A95:N302,14,FALSE)</f>
        <v>750919.43063856859</v>
      </c>
    </row>
    <row r="184" spans="1:4" ht="54" thickTop="1" thickBot="1">
      <c r="A184" s="143" t="s">
        <v>1708</v>
      </c>
      <c r="B184" s="144" t="s">
        <v>1820</v>
      </c>
      <c r="C184" s="139" t="s">
        <v>388</v>
      </c>
      <c r="D184" s="185">
        <f>VLOOKUP('500.2'!A95,'500.2'!A95:N303,14,FALSE)</f>
        <v>771303.43063856859</v>
      </c>
    </row>
    <row r="185" spans="1:4" ht="54" thickTop="1" thickBot="1">
      <c r="A185" s="143" t="s">
        <v>1177</v>
      </c>
      <c r="B185" s="144" t="s">
        <v>1959</v>
      </c>
      <c r="C185" s="139" t="s">
        <v>377</v>
      </c>
      <c r="D185" s="185">
        <f>VLOOKUP('501.1'!A88,'501.1'!A88:N304,14,FALSE)</f>
        <v>1028.3</v>
      </c>
    </row>
    <row r="186" spans="1:4" ht="55.2" thickTop="1" thickBot="1">
      <c r="A186" s="143" t="s">
        <v>1710</v>
      </c>
      <c r="B186" s="144" t="s">
        <v>1960</v>
      </c>
      <c r="C186" s="139" t="s">
        <v>377</v>
      </c>
      <c r="D186" s="185">
        <f>VLOOKUP('501.10'!A88,'501.10'!A88:N305,14,FALSE)</f>
        <v>670.8</v>
      </c>
    </row>
    <row r="187" spans="1:4" ht="55.2" thickTop="1" thickBot="1">
      <c r="A187" s="143" t="s">
        <v>1711</v>
      </c>
      <c r="B187" s="144" t="s">
        <v>1961</v>
      </c>
      <c r="C187" s="139" t="s">
        <v>377</v>
      </c>
      <c r="D187" s="185">
        <f>VLOOKUP('501.20'!A88,'501.20'!A88:N306,14,FALSE)</f>
        <v>650</v>
      </c>
    </row>
    <row r="188" spans="1:4" ht="54" thickTop="1" thickBot="1">
      <c r="A188" s="143" t="s">
        <v>1712</v>
      </c>
      <c r="B188" s="144" t="s">
        <v>1821</v>
      </c>
      <c r="C188" s="139" t="s">
        <v>388</v>
      </c>
      <c r="D188" s="185">
        <f>VLOOKUP('505.1'!A84,'505.1'!A84:N307,14,FALSE)</f>
        <v>682233.24777164299</v>
      </c>
    </row>
    <row r="189" spans="1:4" ht="54" thickTop="1" thickBot="1">
      <c r="A189" s="143" t="s">
        <v>1178</v>
      </c>
      <c r="B189" s="144" t="s">
        <v>1822</v>
      </c>
      <c r="C189" s="139" t="s">
        <v>233</v>
      </c>
      <c r="D189" s="185">
        <f>VLOOKUP('510.1'!A84,'510.1'!A84:N308,14,FALSE)</f>
        <v>101678.73102227792</v>
      </c>
    </row>
    <row r="190" spans="1:4" ht="54" thickTop="1" thickBot="1">
      <c r="A190" s="143" t="s">
        <v>1716</v>
      </c>
      <c r="B190" s="144" t="s">
        <v>1301</v>
      </c>
      <c r="C190" s="139" t="s">
        <v>388</v>
      </c>
      <c r="D190" s="185">
        <f>VLOOKUP('600.1.1'!A85,'600.1.1'!A85:N311,14,FALSE)</f>
        <v>19798.366291937276</v>
      </c>
    </row>
    <row r="191" spans="1:4" ht="54" thickTop="1" thickBot="1">
      <c r="A191" s="143" t="s">
        <v>1717</v>
      </c>
      <c r="B191" s="144" t="s">
        <v>1823</v>
      </c>
      <c r="C191" s="139" t="s">
        <v>388</v>
      </c>
      <c r="D191" s="185">
        <f>VLOOKUP('600.2.1'!A88,'600.2.1'!A88:N310,14,FALSE)</f>
        <v>97780.235795419168</v>
      </c>
    </row>
    <row r="192" spans="1:4" ht="54" thickTop="1" thickBot="1">
      <c r="A192" s="143" t="s">
        <v>1718</v>
      </c>
      <c r="B192" s="144" t="s">
        <v>1824</v>
      </c>
      <c r="C192" s="139" t="s">
        <v>388</v>
      </c>
      <c r="D192" s="185">
        <f>VLOOKUP('600.2.2'!A90,'600.2.2'!A90:N312,14,FALSE)</f>
        <v>137089.23007424374</v>
      </c>
    </row>
    <row r="193" spans="1:4" ht="54" thickTop="1" thickBot="1">
      <c r="A193" s="143" t="s">
        <v>1719</v>
      </c>
      <c r="B193" s="144" t="s">
        <v>1825</v>
      </c>
      <c r="C193" s="139" t="s">
        <v>388</v>
      </c>
      <c r="D193" s="185">
        <f>VLOOKUP('600.2.3'!A89,'600.2.3'!A89:N312,14,FALSE)</f>
        <v>18726.040863365848</v>
      </c>
    </row>
    <row r="194" spans="1:4" ht="54" thickTop="1" thickBot="1">
      <c r="A194" s="143" t="s">
        <v>1720</v>
      </c>
      <c r="B194" s="144" t="s">
        <v>1826</v>
      </c>
      <c r="C194" s="139" t="s">
        <v>388</v>
      </c>
      <c r="D194" s="185">
        <f>VLOOKUP('600.2.4'!A88,'600.2.4'!A88:N312,14,FALSE)</f>
        <v>24572.498391324028</v>
      </c>
    </row>
    <row r="195" spans="1:4" ht="54" thickTop="1" thickBot="1">
      <c r="A195" s="143" t="s">
        <v>1179</v>
      </c>
      <c r="B195" s="144" t="s">
        <v>2200</v>
      </c>
      <c r="C195" s="139" t="s">
        <v>388</v>
      </c>
      <c r="D195" s="185">
        <f>VLOOKUP('610.1'!A89,'610.1'!A89:N314,14,FALSE)</f>
        <v>60109.120265948972</v>
      </c>
    </row>
    <row r="196" spans="1:4" ht="54" thickTop="1" thickBot="1">
      <c r="A196" s="143" t="s">
        <v>1180</v>
      </c>
      <c r="B196" s="144" t="s">
        <v>1827</v>
      </c>
      <c r="C196" s="139" t="s">
        <v>388</v>
      </c>
      <c r="D196" s="185">
        <f>VLOOKUP('610.2'!A89,'610.2'!A89:N315,14,FALSE)</f>
        <v>53320.390265948969</v>
      </c>
    </row>
    <row r="197" spans="1:4" ht="54" thickTop="1" thickBot="1">
      <c r="A197" s="143" t="s">
        <v>1722</v>
      </c>
      <c r="B197" s="144" t="s">
        <v>1828</v>
      </c>
      <c r="C197" s="139" t="s">
        <v>388</v>
      </c>
      <c r="D197" s="185">
        <f>VLOOKUP('610.3'!A89,'610.3'!A89:N316,14,FALSE)</f>
        <v>75205.890265948969</v>
      </c>
    </row>
    <row r="198" spans="1:4" ht="54" thickTop="1" thickBot="1">
      <c r="A198" s="143" t="s">
        <v>1724</v>
      </c>
      <c r="B198" s="144" t="s">
        <v>1829</v>
      </c>
      <c r="C198" s="139" t="s">
        <v>388</v>
      </c>
      <c r="D198" s="185">
        <f>VLOOKUP('610.4'!A89,'610.4'!A89:N317,14,FALSE)</f>
        <v>100650.53026594897</v>
      </c>
    </row>
    <row r="199" spans="1:4" ht="54" thickTop="1" thickBot="1">
      <c r="A199" s="143" t="s">
        <v>1726</v>
      </c>
      <c r="B199" s="144" t="s">
        <v>1302</v>
      </c>
      <c r="C199" s="139" t="s">
        <v>388</v>
      </c>
      <c r="D199" s="185">
        <f>VLOOKUP('610.5'!A89,'610.5'!A89:N318,14,FALSE)</f>
        <v>70227.930265948977</v>
      </c>
    </row>
    <row r="200" spans="1:4" ht="54" thickTop="1" thickBot="1">
      <c r="A200" s="143" t="s">
        <v>1728</v>
      </c>
      <c r="B200" s="144" t="s">
        <v>1830</v>
      </c>
      <c r="C200" s="139" t="s">
        <v>388</v>
      </c>
      <c r="D200" s="185">
        <f>VLOOKUP('610.6'!A89,'610.6'!A89:N319,14,FALSE)</f>
        <v>169939.62026594896</v>
      </c>
    </row>
    <row r="201" spans="1:4" ht="54" thickTop="1" thickBot="1">
      <c r="A201" s="143" t="s">
        <v>1730</v>
      </c>
      <c r="B201" s="144" t="s">
        <v>1831</v>
      </c>
      <c r="C201" s="139" t="s">
        <v>388</v>
      </c>
      <c r="D201" s="185">
        <f>VLOOKUP('610.7'!A89,'610.7'!A89:N320,14,FALSE)</f>
        <v>70725.923510632638</v>
      </c>
    </row>
    <row r="202" spans="1:4" ht="54" thickTop="1" thickBot="1">
      <c r="A202" s="143" t="s">
        <v>1181</v>
      </c>
      <c r="B202" s="144" t="s">
        <v>1832</v>
      </c>
      <c r="C202" s="139" t="s">
        <v>144</v>
      </c>
      <c r="D202" s="185">
        <f>VLOOKUP('620.1'!A88,'620.1'!A88:N321,14,FALSE)</f>
        <v>290803.80480594066</v>
      </c>
    </row>
    <row r="203" spans="1:4" ht="54" thickTop="1" thickBot="1">
      <c r="A203" s="143" t="s">
        <v>1182</v>
      </c>
      <c r="B203" s="144" t="s">
        <v>1962</v>
      </c>
      <c r="C203" s="139" t="s">
        <v>144</v>
      </c>
      <c r="D203" s="185">
        <f>VLOOKUP('620.2'!A88,'620.2'!A88:N322,14,FALSE)</f>
        <v>290803.80480594066</v>
      </c>
    </row>
    <row r="204" spans="1:4" ht="54" thickTop="1" thickBot="1">
      <c r="A204" s="143" t="s">
        <v>1183</v>
      </c>
      <c r="B204" s="144" t="s">
        <v>1833</v>
      </c>
      <c r="C204" s="139" t="s">
        <v>1929</v>
      </c>
      <c r="D204" s="185">
        <f>VLOOKUP('620.3'!A93,'620.3'!A93:N323,14,FALSE)</f>
        <v>87127617.582313716</v>
      </c>
    </row>
    <row r="205" spans="1:4" ht="54" thickTop="1" thickBot="1">
      <c r="A205" s="143" t="s">
        <v>1734</v>
      </c>
      <c r="B205" s="144" t="s">
        <v>1834</v>
      </c>
      <c r="C205" s="139" t="s">
        <v>144</v>
      </c>
      <c r="D205" s="185">
        <f>VLOOKUP('621.1.1'!A95,'621.1.1'!A95:N325,14,FALSE)</f>
        <v>2103297.0388359036</v>
      </c>
    </row>
    <row r="206" spans="1:4" ht="54" thickTop="1" thickBot="1">
      <c r="A206" s="143" t="s">
        <v>1736</v>
      </c>
      <c r="B206" s="144" t="s">
        <v>1835</v>
      </c>
      <c r="C206" s="139" t="s">
        <v>144</v>
      </c>
      <c r="D206" s="185">
        <f>VLOOKUP('621.1.2'!A99,'621.1.2'!A99:N326,14,FALSE)</f>
        <v>3493707.4439729503</v>
      </c>
    </row>
    <row r="207" spans="1:4" ht="54" thickTop="1" thickBot="1">
      <c r="A207" s="143" t="s">
        <v>1184</v>
      </c>
      <c r="B207" s="144" t="s">
        <v>1836</v>
      </c>
      <c r="C207" s="139" t="s">
        <v>388</v>
      </c>
      <c r="D207" s="185">
        <f>VLOOKUP('621.2'!A89,'621.2'!A89:N326,14,FALSE)</f>
        <v>2311751.7808109056</v>
      </c>
    </row>
    <row r="208" spans="1:4" ht="54" thickTop="1" thickBot="1">
      <c r="A208" s="143" t="s">
        <v>1185</v>
      </c>
      <c r="B208" s="144" t="s">
        <v>1837</v>
      </c>
      <c r="C208" s="139" t="s">
        <v>144</v>
      </c>
      <c r="D208" s="185">
        <f>VLOOKUP('621.3'!A93,'621.3'!A93:N327,14,FALSE)</f>
        <v>82024398.598182946</v>
      </c>
    </row>
    <row r="209" spans="1:4" ht="54" thickTop="1" thickBot="1">
      <c r="A209" s="143" t="s">
        <v>1186</v>
      </c>
      <c r="B209" s="144" t="s">
        <v>1838</v>
      </c>
      <c r="C209" s="139" t="s">
        <v>388</v>
      </c>
      <c r="D209" s="185">
        <f>VLOOKUP('621.4'!A93,'621.4'!A93:N328,14,FALSE)</f>
        <v>74284894.098182946</v>
      </c>
    </row>
    <row r="210" spans="1:4" ht="54" thickTop="1" thickBot="1">
      <c r="A210" s="143" t="s">
        <v>1187</v>
      </c>
      <c r="B210" s="144" t="s">
        <v>1839</v>
      </c>
      <c r="C210" s="139" t="s">
        <v>144</v>
      </c>
      <c r="D210" s="185">
        <f>VLOOKUP('621.5'!A89,'621.5'!A89:N329,14,FALSE)</f>
        <v>3543073.5594229894</v>
      </c>
    </row>
    <row r="211" spans="1:4" ht="54" thickTop="1" thickBot="1">
      <c r="A211" s="143" t="s">
        <v>1740</v>
      </c>
      <c r="B211" s="144" t="s">
        <v>1840</v>
      </c>
      <c r="C211" s="139" t="s">
        <v>144</v>
      </c>
      <c r="D211" s="185">
        <f>VLOOKUP('621.5.1'!A89,'621.5.1'!A89:N330,14,FALSE)</f>
        <v>575120.76140285493</v>
      </c>
    </row>
    <row r="212" spans="1:4" ht="54" thickTop="1" thickBot="1">
      <c r="A212" s="143" t="s">
        <v>1188</v>
      </c>
      <c r="B212" s="144" t="s">
        <v>1841</v>
      </c>
      <c r="C212" s="139" t="s">
        <v>1929</v>
      </c>
      <c r="D212" s="185">
        <f>VLOOKUP('621.6'!A98,'621.6'!A98:N331,14,FALSE)</f>
        <v>86652805.074258655</v>
      </c>
    </row>
    <row r="213" spans="1:4" ht="54" thickTop="1" thickBot="1">
      <c r="A213" s="143" t="s">
        <v>1815</v>
      </c>
      <c r="B213" s="144" t="s">
        <v>1842</v>
      </c>
      <c r="C213" s="139" t="s">
        <v>1929</v>
      </c>
      <c r="D213" s="185">
        <f>VLOOKUP('621.7'!A89,'621.7'!A89:N332,14,FALSE)</f>
        <v>2697013.0271673342</v>
      </c>
    </row>
    <row r="214" spans="1:4" ht="54" thickTop="1" thickBot="1">
      <c r="A214" s="143" t="s">
        <v>1189</v>
      </c>
      <c r="B214" s="144" t="s">
        <v>2100</v>
      </c>
      <c r="C214" s="139" t="s">
        <v>233</v>
      </c>
      <c r="D214" s="185">
        <f>VLOOKUP('622.1'!A89,'622.1'!A89:N333,14,FALSE)</f>
        <v>83595.045909739638</v>
      </c>
    </row>
    <row r="215" spans="1:4" ht="54" thickTop="1" thickBot="1">
      <c r="A215" s="143" t="s">
        <v>1190</v>
      </c>
      <c r="B215" s="144" t="s">
        <v>1843</v>
      </c>
      <c r="C215" s="139" t="s">
        <v>233</v>
      </c>
      <c r="D215" s="185">
        <f>VLOOKUP('622.2'!A89,'622.2'!A89:N335,14,FALSE)</f>
        <v>356271.41475835419</v>
      </c>
    </row>
    <row r="216" spans="1:4" ht="54" thickTop="1" thickBot="1">
      <c r="A216" s="143" t="s">
        <v>1191</v>
      </c>
      <c r="B216" s="144" t="s">
        <v>1844</v>
      </c>
      <c r="C216" s="139" t="s">
        <v>233</v>
      </c>
      <c r="D216" s="185">
        <f>VLOOKUP('622.3'!A89,'622.3'!A89:N336,14,FALSE)</f>
        <v>723786.16051413259</v>
      </c>
    </row>
    <row r="217" spans="1:4" ht="54" thickTop="1" thickBot="1">
      <c r="A217" s="143" t="s">
        <v>1192</v>
      </c>
      <c r="B217" s="144" t="s">
        <v>1845</v>
      </c>
      <c r="C217" s="139" t="s">
        <v>233</v>
      </c>
      <c r="D217" s="185">
        <f>VLOOKUP('622.4'!A89,'622.4'!A89:N337,14,FALSE)</f>
        <v>716456.3055141326</v>
      </c>
    </row>
    <row r="218" spans="1:4" ht="54" thickTop="1" thickBot="1">
      <c r="A218" s="143" t="s">
        <v>1193</v>
      </c>
      <c r="B218" s="144" t="s">
        <v>1846</v>
      </c>
      <c r="C218" s="139" t="s">
        <v>144</v>
      </c>
      <c r="D218" s="185">
        <f>VLOOKUP('622.5'!A89,'622.5'!A89:N338,14,FALSE)</f>
        <v>71714.662344502096</v>
      </c>
    </row>
    <row r="219" spans="1:4" ht="54" thickTop="1" thickBot="1">
      <c r="A219" s="143" t="s">
        <v>1194</v>
      </c>
      <c r="B219" s="144" t="s">
        <v>1847</v>
      </c>
      <c r="C219" s="139" t="s">
        <v>144</v>
      </c>
      <c r="D219" s="185">
        <f>VLOOKUP('623.1'!A103,'623.1'!A103:N339,14,FALSE)</f>
        <v>463845.07444937667</v>
      </c>
    </row>
    <row r="220" spans="1:4" ht="54" thickTop="1" thickBot="1">
      <c r="A220" s="143" t="s">
        <v>1195</v>
      </c>
      <c r="B220" s="144" t="s">
        <v>1303</v>
      </c>
      <c r="C220" s="139" t="s">
        <v>2101</v>
      </c>
      <c r="D220" s="185">
        <f>VLOOKUP('623.2'!A89,'623.2'!A89:N340,14,FALSE)</f>
        <v>3066883.1907262779</v>
      </c>
    </row>
    <row r="221" spans="1:4" ht="54" thickTop="1" thickBot="1">
      <c r="A221" s="143" t="s">
        <v>1196</v>
      </c>
      <c r="B221" s="144" t="s">
        <v>2220</v>
      </c>
      <c r="C221" s="139" t="s">
        <v>388</v>
      </c>
      <c r="D221" s="185">
        <f>VLOOKUP('630.1'!A89,'630.1'!A89:N341,14,FALSE)</f>
        <v>1081694.0594414542</v>
      </c>
    </row>
    <row r="222" spans="1:4" ht="54" thickTop="1" thickBot="1">
      <c r="A222" s="143" t="s">
        <v>1197</v>
      </c>
      <c r="B222" s="144" t="s">
        <v>2221</v>
      </c>
      <c r="C222" s="139" t="s">
        <v>388</v>
      </c>
      <c r="D222" s="185">
        <f>VLOOKUP('630.2'!A89,'630.2'!A89:N342,14,FALSE)</f>
        <v>1039639.6175531632</v>
      </c>
    </row>
    <row r="223" spans="1:4" ht="54" thickTop="1" thickBot="1">
      <c r="A223" s="143" t="s">
        <v>1198</v>
      </c>
      <c r="B223" s="144" t="s">
        <v>2222</v>
      </c>
      <c r="C223" s="139" t="s">
        <v>388</v>
      </c>
      <c r="D223" s="185">
        <f>VLOOKUP('630.3'!A89,'630.3'!A89:N343,14,FALSE)</f>
        <v>689686.89755316311</v>
      </c>
    </row>
    <row r="224" spans="1:4" ht="54" thickTop="1" thickBot="1">
      <c r="A224" s="143" t="s">
        <v>1199</v>
      </c>
      <c r="B224" s="144" t="s">
        <v>2223</v>
      </c>
      <c r="C224" s="139" t="s">
        <v>388</v>
      </c>
      <c r="D224" s="185">
        <f>VLOOKUP('630.4'!A89,'630.4'!A89:N344,14,FALSE)</f>
        <v>574000.15755316324</v>
      </c>
    </row>
    <row r="225" spans="1:4" ht="54" thickTop="1" thickBot="1">
      <c r="A225" s="143" t="s">
        <v>1200</v>
      </c>
      <c r="B225" s="144" t="s">
        <v>2224</v>
      </c>
      <c r="C225" s="139" t="s">
        <v>388</v>
      </c>
      <c r="D225" s="185">
        <f>VLOOKUP('630.5'!A93,'630.5'!A93:N345,14,FALSE)</f>
        <v>439914.54888290813</v>
      </c>
    </row>
    <row r="226" spans="1:4" ht="54" thickTop="1" thickBot="1">
      <c r="A226" s="143" t="s">
        <v>1201</v>
      </c>
      <c r="B226" s="144" t="s">
        <v>2225</v>
      </c>
      <c r="C226" s="139" t="s">
        <v>388</v>
      </c>
      <c r="D226" s="185">
        <f>VLOOKUP('630.6'!A93,'630.6'!A89:N346,14,FALSE)</f>
        <v>379874.02288290812</v>
      </c>
    </row>
    <row r="227" spans="1:4" ht="54" thickTop="1" thickBot="1">
      <c r="A227" s="143" t="s">
        <v>1202</v>
      </c>
      <c r="B227" s="144" t="s">
        <v>2226</v>
      </c>
      <c r="C227" s="139" t="s">
        <v>388</v>
      </c>
      <c r="D227" s="185">
        <f>VLOOKUP('630.7'!A93,'630.7'!A90:N347,14,FALSE)</f>
        <v>272486.25750632648</v>
      </c>
    </row>
    <row r="228" spans="1:4" ht="54" thickTop="1" thickBot="1">
      <c r="A228" s="143" t="s">
        <v>1203</v>
      </c>
      <c r="B228" s="144" t="s">
        <v>1848</v>
      </c>
      <c r="C228" s="139" t="s">
        <v>144</v>
      </c>
      <c r="D228" s="185">
        <f>VLOOKUP('632.1'!A90,'632.1'!A90:N349,14,FALSE)</f>
        <v>369439.22315189498</v>
      </c>
    </row>
    <row r="229" spans="1:4" ht="54" thickTop="1" thickBot="1">
      <c r="A229" s="143" t="s">
        <v>1743</v>
      </c>
      <c r="B229" s="144" t="s">
        <v>1849</v>
      </c>
      <c r="C229" s="139" t="s">
        <v>144</v>
      </c>
      <c r="D229" s="185">
        <f>VLOOKUP('632.2'!A90,'632.2'!A90:N350,14,FALSE)</f>
        <v>375284.42615189496</v>
      </c>
    </row>
    <row r="230" spans="1:4" ht="54" thickTop="1" thickBot="1">
      <c r="A230" s="143" t="s">
        <v>1746</v>
      </c>
      <c r="B230" s="144" t="s">
        <v>1850</v>
      </c>
      <c r="C230" s="139" t="s">
        <v>377</v>
      </c>
      <c r="D230" s="185">
        <f>VLOOKUP('640.1'!A90,'640.1'!A90:N351,14,FALSE)</f>
        <v>5922.2796880451679</v>
      </c>
    </row>
    <row r="231" spans="1:4" ht="54" thickTop="1" thickBot="1">
      <c r="A231" s="143" t="s">
        <v>1747</v>
      </c>
      <c r="B231" s="144" t="s">
        <v>1851</v>
      </c>
      <c r="C231" s="139" t="s">
        <v>377</v>
      </c>
      <c r="D231" s="185">
        <f>VLOOKUP('640.2'!A90,'640.2'!A90:N352,14,FALSE)</f>
        <v>5828.0946880451684</v>
      </c>
    </row>
    <row r="232" spans="1:4" ht="54" thickTop="1" thickBot="1">
      <c r="A232" s="143" t="s">
        <v>1204</v>
      </c>
      <c r="B232" s="144" t="s">
        <v>1852</v>
      </c>
      <c r="C232" s="139" t="s">
        <v>1748</v>
      </c>
      <c r="D232" s="185">
        <f>VLOOKUP('641.1'!A90,'641.1'!A90:N353,14,FALSE)</f>
        <v>1948.9501767360516</v>
      </c>
    </row>
    <row r="233" spans="1:4" ht="54" thickTop="1" thickBot="1">
      <c r="A233" s="143" t="s">
        <v>1205</v>
      </c>
      <c r="B233" s="144" t="s">
        <v>1852</v>
      </c>
      <c r="C233" s="139" t="s">
        <v>377</v>
      </c>
      <c r="D233" s="185">
        <f>VLOOKUP('641.2'!A90,'641.2'!A90:N354,14,FALSE)</f>
        <v>41468.215676736058</v>
      </c>
    </row>
    <row r="234" spans="1:4" ht="54" thickTop="1" thickBot="1">
      <c r="A234" s="143" t="s">
        <v>1206</v>
      </c>
      <c r="B234" s="144" t="s">
        <v>1853</v>
      </c>
      <c r="C234" s="139" t="s">
        <v>1929</v>
      </c>
      <c r="D234" s="185">
        <f>VLOOKUP('642.1'!A90,'642.1'!A90:N355,14,FALSE)</f>
        <v>480445.95126361278</v>
      </c>
    </row>
    <row r="235" spans="1:4" ht="54" thickTop="1" thickBot="1">
      <c r="A235" s="143" t="s">
        <v>1207</v>
      </c>
      <c r="B235" s="144" t="s">
        <v>1854</v>
      </c>
      <c r="C235" s="139" t="s">
        <v>144</v>
      </c>
      <c r="D235" s="185">
        <f>VLOOKUP('642.2'!A90,'642.2'!A90:N356,14,FALSE)</f>
        <v>53373.334702126529</v>
      </c>
    </row>
    <row r="236" spans="1:4" ht="54" thickTop="1" thickBot="1">
      <c r="A236" s="143" t="s">
        <v>1208</v>
      </c>
      <c r="B236" s="144" t="s">
        <v>1855</v>
      </c>
      <c r="C236" s="139" t="s">
        <v>377</v>
      </c>
      <c r="D236" s="185">
        <f>VLOOKUP('650.1'!A95,'650.1'!A95:N358,14,FALSE)</f>
        <v>13143.78667756671</v>
      </c>
    </row>
    <row r="237" spans="1:4" ht="54" thickTop="1" thickBot="1">
      <c r="A237" s="143" t="s">
        <v>1209</v>
      </c>
      <c r="B237" s="144" t="s">
        <v>2233</v>
      </c>
      <c r="C237" s="139" t="s">
        <v>377</v>
      </c>
      <c r="D237" s="185">
        <f>VLOOKUP('650.2'!A93,'650.2'!A93:N359,14,FALSE)</f>
        <v>11196.036862756057</v>
      </c>
    </row>
    <row r="238" spans="1:4" ht="54" thickTop="1" thickBot="1">
      <c r="A238" s="143" t="s">
        <v>1210</v>
      </c>
      <c r="B238" s="144" t="s">
        <v>1856</v>
      </c>
      <c r="C238" s="139" t="s">
        <v>377</v>
      </c>
      <c r="D238" s="210">
        <f>VLOOKUP('650.3'!A90,'650.3'!A90:N360,14,FALSE)</f>
        <v>0.55902523413219296</v>
      </c>
    </row>
    <row r="239" spans="1:4" ht="54" thickTop="1" thickBot="1">
      <c r="A239" s="143" t="s">
        <v>1211</v>
      </c>
      <c r="B239" s="144" t="s">
        <v>2237</v>
      </c>
      <c r="C239" s="139" t="s">
        <v>377</v>
      </c>
      <c r="D239" s="185">
        <f>VLOOKUP('650.4'!A93,'650.4'!A93:N361,14,FALSE)</f>
        <v>4390.1631127560586</v>
      </c>
    </row>
    <row r="240" spans="1:4" ht="55.2" thickTop="1" thickBot="1">
      <c r="A240" s="143" t="s">
        <v>1212</v>
      </c>
      <c r="B240" s="144" t="s">
        <v>1857</v>
      </c>
      <c r="C240" s="139" t="s">
        <v>233</v>
      </c>
      <c r="D240" s="185">
        <f>VLOOKUP('660.1'!A87,'660.1'!A87:N362,14,FALSE)</f>
        <v>610227.07989588554</v>
      </c>
    </row>
    <row r="241" spans="1:4" ht="73.2" thickTop="1" thickBot="1">
      <c r="A241" s="143" t="s">
        <v>1213</v>
      </c>
      <c r="B241" s="144" t="s">
        <v>1964</v>
      </c>
      <c r="C241" s="139" t="s">
        <v>144</v>
      </c>
      <c r="D241" s="185">
        <f>VLOOKUP('660.2'!A87,'660.2'!A87:N363,14,FALSE)</f>
        <v>658579.14339588559</v>
      </c>
    </row>
    <row r="242" spans="1:4" ht="54" thickTop="1" thickBot="1">
      <c r="A242" s="143" t="s">
        <v>1761</v>
      </c>
      <c r="B242" s="144" t="s">
        <v>1858</v>
      </c>
      <c r="C242" s="139" t="s">
        <v>144</v>
      </c>
      <c r="D242" s="185">
        <f>VLOOKUP('661.1'!A87,'661.1'!A87:N364,14,FALSE)</f>
        <v>458613.16119451402</v>
      </c>
    </row>
    <row r="243" spans="1:4" ht="54" thickTop="1" thickBot="1">
      <c r="A243" s="143" t="s">
        <v>1214</v>
      </c>
      <c r="B243" s="144" t="s">
        <v>1859</v>
      </c>
      <c r="C243" s="139" t="s">
        <v>144</v>
      </c>
      <c r="D243" s="185">
        <f>VLOOKUP('662.1'!A87,'662.1'!A87:N365,14,FALSE)</f>
        <v>501867.85505569488</v>
      </c>
    </row>
    <row r="244" spans="1:4" ht="54" thickTop="1" thickBot="1">
      <c r="A244" s="143" t="s">
        <v>1215</v>
      </c>
      <c r="B244" s="144" t="s">
        <v>1860</v>
      </c>
      <c r="C244" s="139" t="s">
        <v>144</v>
      </c>
      <c r="D244" s="185">
        <f>VLOOKUP('662.2'!A87,'662.2'!A87:N366,14,FALSE)</f>
        <v>487545.32172236155</v>
      </c>
    </row>
    <row r="245" spans="1:4" ht="54" thickTop="1" thickBot="1">
      <c r="A245" s="143" t="s">
        <v>1762</v>
      </c>
      <c r="B245" s="144" t="s">
        <v>1861</v>
      </c>
      <c r="C245" s="139" t="s">
        <v>144</v>
      </c>
      <c r="D245" s="185">
        <f>VLOOKUP('663.1'!A87,'663.1'!A87:N367,14,FALSE)</f>
        <v>11020.136755316324</v>
      </c>
    </row>
    <row r="246" spans="1:4" ht="54" thickTop="1" thickBot="1">
      <c r="A246" s="143" t="s">
        <v>1216</v>
      </c>
      <c r="B246" s="144" t="s">
        <v>1862</v>
      </c>
      <c r="C246" s="139" t="s">
        <v>388</v>
      </c>
      <c r="D246" s="185">
        <f>VLOOKUP('670.1'!A87,'670.1'!A87:N368,14,FALSE)</f>
        <v>240043.10732974485</v>
      </c>
    </row>
    <row r="247" spans="1:4" ht="54" thickTop="1" thickBot="1">
      <c r="A247" s="143" t="s">
        <v>1217</v>
      </c>
      <c r="B247" s="144" t="s">
        <v>1863</v>
      </c>
      <c r="C247" s="139" t="s">
        <v>388</v>
      </c>
      <c r="D247" s="185">
        <f>VLOOKUP('670.2'!A87,'670.2'!A87:N369,14,FALSE)</f>
        <v>280053.20732974482</v>
      </c>
    </row>
    <row r="248" spans="1:4" ht="54" thickTop="1" thickBot="1">
      <c r="A248" s="143" t="s">
        <v>1764</v>
      </c>
      <c r="B248" s="144" t="s">
        <v>1864</v>
      </c>
      <c r="C248" s="139" t="s">
        <v>388</v>
      </c>
      <c r="D248" s="185">
        <f>VLOOKUP('670.3'!A87,'670.3'!A87:N370,14,FALSE)</f>
        <v>288377.10732974485</v>
      </c>
    </row>
    <row r="249" spans="1:4" ht="54" thickTop="1" thickBot="1">
      <c r="A249" s="143" t="s">
        <v>1765</v>
      </c>
      <c r="B249" s="144" t="s">
        <v>1865</v>
      </c>
      <c r="C249" s="139" t="s">
        <v>388</v>
      </c>
      <c r="D249" s="185">
        <f>VLOOKUP('670.4'!A87,'670.4'!A87:N371,14,FALSE)</f>
        <v>292464.30732974486</v>
      </c>
    </row>
    <row r="250" spans="1:4" ht="54" thickTop="1" thickBot="1">
      <c r="A250" s="143" t="s">
        <v>1766</v>
      </c>
      <c r="B250" s="144" t="s">
        <v>1866</v>
      </c>
      <c r="C250" s="139" t="s">
        <v>388</v>
      </c>
      <c r="D250" s="185">
        <f>VLOOKUP('670.5'!A89,'670.5'!A89:N372,14,FALSE)</f>
        <v>303307.62128290813</v>
      </c>
    </row>
    <row r="251" spans="1:4" ht="54" thickTop="1" thickBot="1">
      <c r="A251" s="143" t="s">
        <v>1218</v>
      </c>
      <c r="B251" s="144" t="s">
        <v>1867</v>
      </c>
      <c r="C251" s="139" t="s">
        <v>388</v>
      </c>
      <c r="D251" s="185">
        <f>VLOOKUP('671.1'!A89,'671.1'!A89:N373,14,FALSE)</f>
        <v>503747.14355316327</v>
      </c>
    </row>
    <row r="252" spans="1:4" ht="54" thickTop="1" thickBot="1">
      <c r="A252" s="143" t="s">
        <v>1219</v>
      </c>
      <c r="B252" s="144" t="s">
        <v>1868</v>
      </c>
      <c r="C252" s="139" t="s">
        <v>144</v>
      </c>
      <c r="D252" s="185">
        <f>VLOOKUP('671.2'!A89,'671.2'!A89:N374,14,FALSE)</f>
        <v>72265.026269502036</v>
      </c>
    </row>
    <row r="253" spans="1:4" ht="54" thickTop="1" thickBot="1">
      <c r="A253" s="143" t="s">
        <v>1767</v>
      </c>
      <c r="B253" s="144" t="s">
        <v>1869</v>
      </c>
      <c r="C253" s="139" t="s">
        <v>388</v>
      </c>
      <c r="D253" s="185">
        <f>VLOOKUP('671.3'!A87,'671.3'!A87:N375,14,FALSE)</f>
        <v>542115.88057442859</v>
      </c>
    </row>
    <row r="254" spans="1:4" ht="54" thickTop="1" thickBot="1">
      <c r="A254" s="143" t="s">
        <v>1768</v>
      </c>
      <c r="B254" s="144" t="s">
        <v>1870</v>
      </c>
      <c r="C254" s="139" t="s">
        <v>144</v>
      </c>
      <c r="D254" s="185">
        <f>VLOOKUP('671.4'!A87,'671.4'!A87:N376,14,FALSE)</f>
        <v>75347.687070919725</v>
      </c>
    </row>
    <row r="255" spans="1:4" ht="54" thickTop="1" thickBot="1">
      <c r="A255" s="143" t="s">
        <v>1220</v>
      </c>
      <c r="B255" s="144" t="s">
        <v>1871</v>
      </c>
      <c r="C255" s="139" t="s">
        <v>144</v>
      </c>
      <c r="D255" s="185">
        <f>VLOOKUP('672.1'!A87,'672.1'!A87:N377,14,FALSE)</f>
        <v>37777.048755316326</v>
      </c>
    </row>
    <row r="256" spans="1:4" ht="54" thickTop="1" thickBot="1">
      <c r="A256" s="143" t="s">
        <v>1769</v>
      </c>
      <c r="B256" s="144" t="s">
        <v>1872</v>
      </c>
      <c r="C256" s="139" t="s">
        <v>144</v>
      </c>
      <c r="D256" s="185">
        <f>VLOOKUP('672.2'!A87,'672.2'!A87:N378,14,FALSE)</f>
        <v>55381.471269502043</v>
      </c>
    </row>
    <row r="257" spans="1:4" ht="54" thickTop="1" thickBot="1">
      <c r="A257" s="143" t="s">
        <v>1770</v>
      </c>
      <c r="B257" s="144" t="s">
        <v>1873</v>
      </c>
      <c r="C257" s="139" t="s">
        <v>144</v>
      </c>
      <c r="D257" s="185">
        <f>VLOOKUP('672.3'!A87,'672.3'!A87:N379,14,FALSE)</f>
        <v>39417.336306379591</v>
      </c>
    </row>
    <row r="258" spans="1:4" ht="54" thickTop="1" thickBot="1">
      <c r="A258" s="143" t="s">
        <v>1771</v>
      </c>
      <c r="B258" s="144" t="s">
        <v>1874</v>
      </c>
      <c r="C258" s="139" t="s">
        <v>144</v>
      </c>
      <c r="D258" s="185">
        <f>VLOOKUP('672.4'!A87,'672.3'!A87:N380,14,FALSE)</f>
        <v>39417.336306379591</v>
      </c>
    </row>
    <row r="259" spans="1:4" ht="54" thickTop="1" thickBot="1">
      <c r="A259" s="143" t="s">
        <v>1816</v>
      </c>
      <c r="B259" s="144" t="s">
        <v>1875</v>
      </c>
      <c r="C259" s="139" t="s">
        <v>233</v>
      </c>
      <c r="D259" s="185">
        <f>VLOOKUP('673.1.1'!A87,'673.1.1'!A87:N381,14,FALSE)</f>
        <v>4021.4694592193882</v>
      </c>
    </row>
    <row r="260" spans="1:4" ht="54" thickTop="1" thickBot="1">
      <c r="A260" s="143" t="s">
        <v>1817</v>
      </c>
      <c r="B260" s="144" t="s">
        <v>2152</v>
      </c>
      <c r="C260" s="139" t="s">
        <v>233</v>
      </c>
      <c r="D260" s="185">
        <f>VLOOKUP('673.1.2'!A87,'673.1.2'!A87:N382,14,FALSE)</f>
        <v>4021.4694592193882</v>
      </c>
    </row>
    <row r="261" spans="1:4" ht="54" thickTop="1" thickBot="1">
      <c r="A261" s="143" t="s">
        <v>1221</v>
      </c>
      <c r="B261" s="144" t="s">
        <v>1876</v>
      </c>
      <c r="C261" s="139" t="s">
        <v>388</v>
      </c>
      <c r="D261" s="185">
        <f>VLOOKUP('673.2'!A87,'673.2'!A87:N383,14,FALSE)</f>
        <v>67054.868212759189</v>
      </c>
    </row>
    <row r="262" spans="1:4" ht="54" thickTop="1" thickBot="1">
      <c r="A262" s="143" t="s">
        <v>1222</v>
      </c>
      <c r="B262" s="144" t="s">
        <v>1877</v>
      </c>
      <c r="C262" s="139" t="s">
        <v>388</v>
      </c>
      <c r="D262" s="185">
        <f>VLOOKUP('673.3'!A89,'673.3'!A89:N384,14,FALSE)</f>
        <v>61051.025287060249</v>
      </c>
    </row>
    <row r="263" spans="1:4" ht="54" thickTop="1" thickBot="1">
      <c r="A263" s="143" t="s">
        <v>1223</v>
      </c>
      <c r="B263" s="144" t="s">
        <v>2102</v>
      </c>
      <c r="C263" s="139" t="s">
        <v>144</v>
      </c>
      <c r="D263" s="185">
        <f>VLOOKUP('674.1'!A89,'674.1'!A89:N385,14,FALSE)</f>
        <v>99358.671515948969</v>
      </c>
    </row>
    <row r="264" spans="1:4" ht="54" thickTop="1" thickBot="1">
      <c r="A264" s="143" t="s">
        <v>1224</v>
      </c>
      <c r="B264" s="144" t="s">
        <v>1878</v>
      </c>
      <c r="C264" s="139" t="s">
        <v>144</v>
      </c>
      <c r="D264" s="185">
        <f>VLOOKUP('674.2'!A89,'674.2'!A89:N386,14,FALSE)</f>
        <v>194946.03529253061</v>
      </c>
    </row>
    <row r="265" spans="1:4" ht="54" thickTop="1" thickBot="1">
      <c r="A265" s="143" t="s">
        <v>1225</v>
      </c>
      <c r="B265" s="144" t="s">
        <v>1879</v>
      </c>
      <c r="C265" s="139" t="s">
        <v>233</v>
      </c>
      <c r="D265" s="185">
        <f>VLOOKUP('680.1'!A87,'680.1'!A87:N387,14,FALSE)</f>
        <v>158420.95678166105</v>
      </c>
    </row>
    <row r="266" spans="1:4" ht="54" thickTop="1" thickBot="1">
      <c r="A266" s="143" t="s">
        <v>1226</v>
      </c>
      <c r="B266" s="144" t="s">
        <v>1880</v>
      </c>
      <c r="C266" s="139" t="s">
        <v>144</v>
      </c>
      <c r="D266" s="185">
        <f>VLOOKUP('680.2'!A87,'680.2'!A87:N388,14,FALSE)</f>
        <v>11390.26103444723</v>
      </c>
    </row>
    <row r="267" spans="1:4" ht="54" thickTop="1" thickBot="1">
      <c r="A267" s="143" t="s">
        <v>1227</v>
      </c>
      <c r="B267" s="144" t="s">
        <v>1881</v>
      </c>
      <c r="C267" s="139" t="s">
        <v>388</v>
      </c>
      <c r="D267" s="185">
        <f>VLOOKUP('680.3'!A89,'680.3'!A89:N389,14,FALSE)</f>
        <v>65729.828962763597</v>
      </c>
    </row>
    <row r="268" spans="1:4" ht="54" thickTop="1" thickBot="1">
      <c r="A268" s="143" t="s">
        <v>1228</v>
      </c>
      <c r="B268" s="144" t="s">
        <v>1882</v>
      </c>
      <c r="C268" s="139" t="s">
        <v>388</v>
      </c>
      <c r="D268" s="185">
        <f>VLOOKUP('681.1'!A89,'681.1'!A89:N390,14,FALSE)</f>
        <v>152664.68053189793</v>
      </c>
    </row>
    <row r="269" spans="1:4" ht="54" thickTop="1" thickBot="1">
      <c r="A269" s="143" t="s">
        <v>1776</v>
      </c>
      <c r="B269" s="144" t="s">
        <v>1883</v>
      </c>
      <c r="C269" s="139" t="s">
        <v>388</v>
      </c>
      <c r="D269" s="185">
        <f>VLOOKUP('681.2'!A89,'681.2'!A89:N391,14,FALSE)</f>
        <v>192674.78053189794</v>
      </c>
    </row>
    <row r="270" spans="1:4" ht="54" thickTop="1" thickBot="1">
      <c r="A270" s="143" t="s">
        <v>1777</v>
      </c>
      <c r="B270" s="144" t="s">
        <v>1884</v>
      </c>
      <c r="C270" s="139" t="s">
        <v>388</v>
      </c>
      <c r="D270" s="185">
        <f>VLOOKUP('681.3'!A89,'681.3'!A89:N392,14,FALSE)</f>
        <v>200998.6805318979</v>
      </c>
    </row>
    <row r="271" spans="1:4" ht="54" thickTop="1" thickBot="1">
      <c r="A271" s="143" t="s">
        <v>1778</v>
      </c>
      <c r="B271" s="144" t="s">
        <v>1885</v>
      </c>
      <c r="C271" s="139" t="s">
        <v>388</v>
      </c>
      <c r="D271" s="185">
        <f>VLOOKUP('681.4'!A89,'681.4'!A89:N393,14,FALSE)</f>
        <v>205085.88053189791</v>
      </c>
    </row>
    <row r="272" spans="1:4" ht="54" thickTop="1" thickBot="1">
      <c r="A272" s="143" t="s">
        <v>1229</v>
      </c>
      <c r="B272" s="144" t="s">
        <v>1886</v>
      </c>
      <c r="C272" s="139" t="s">
        <v>388</v>
      </c>
      <c r="D272" s="185">
        <f>VLOOKUP('682.1'!A89,'682.1'!A89:N394,14,FALSE)</f>
        <v>149126.08053189795</v>
      </c>
    </row>
    <row r="273" spans="1:4" ht="54" thickTop="1" thickBot="1">
      <c r="A273" s="143" t="s">
        <v>1779</v>
      </c>
      <c r="B273" s="144" t="s">
        <v>1887</v>
      </c>
      <c r="C273" s="139" t="s">
        <v>388</v>
      </c>
      <c r="D273" s="185">
        <f>VLOOKUP('682.2'!A89,'682.2'!A89:N395,14,FALSE)</f>
        <v>149126.08053189795</v>
      </c>
    </row>
    <row r="274" spans="1:4" ht="54" thickTop="1" thickBot="1">
      <c r="A274" s="143" t="s">
        <v>1781</v>
      </c>
      <c r="B274" s="144" t="s">
        <v>1888</v>
      </c>
      <c r="C274" s="139" t="s">
        <v>388</v>
      </c>
      <c r="D274" s="185">
        <f>VLOOKUP('682.3'!A89,'682.3'!A89:N396,14,FALSE)</f>
        <v>149126.08053189795</v>
      </c>
    </row>
    <row r="275" spans="1:4" ht="54" thickTop="1" thickBot="1">
      <c r="A275" s="143" t="s">
        <v>1783</v>
      </c>
      <c r="B275" s="144" t="s">
        <v>2103</v>
      </c>
      <c r="C275" s="139" t="s">
        <v>388</v>
      </c>
      <c r="D275" s="185">
        <f>VLOOKUP('682.4'!A89,'682.4'!A89:N397,14,FALSE)</f>
        <v>149126.08053189795</v>
      </c>
    </row>
    <row r="276" spans="1:4" ht="54" thickTop="1" thickBot="1">
      <c r="A276" s="143" t="s">
        <v>1785</v>
      </c>
      <c r="B276" s="144" t="s">
        <v>1889</v>
      </c>
      <c r="C276" s="139" t="s">
        <v>233</v>
      </c>
      <c r="D276" s="185">
        <f>VLOOKUP('683.1'!A89,'683.1'!A89:N398,14,FALSE)</f>
        <v>13331.521003037898</v>
      </c>
    </row>
    <row r="277" spans="1:4" ht="54" thickTop="1" thickBot="1">
      <c r="A277" s="143" t="s">
        <v>1787</v>
      </c>
      <c r="B277" s="144" t="s">
        <v>1890</v>
      </c>
      <c r="C277" s="139" t="s">
        <v>233</v>
      </c>
      <c r="D277" s="185">
        <f>VLOOKUP('683.2'!A89,'683.2'!A89:N399,14,FALSE)</f>
        <v>22401.751003037902</v>
      </c>
    </row>
    <row r="278" spans="1:4" ht="54" thickTop="1" thickBot="1">
      <c r="A278" s="143" t="s">
        <v>1789</v>
      </c>
      <c r="B278" s="144" t="s">
        <v>1891</v>
      </c>
      <c r="C278" s="139" t="s">
        <v>233</v>
      </c>
      <c r="D278" s="185">
        <f>VLOOKUP('683.3'!A89,'683.3'!A89:N400,14,FALSE)</f>
        <v>13331.521003037898</v>
      </c>
    </row>
    <row r="279" spans="1:4" ht="54" thickTop="1" thickBot="1">
      <c r="A279" s="143" t="s">
        <v>1790</v>
      </c>
      <c r="B279" s="144" t="s">
        <v>1892</v>
      </c>
      <c r="C279" s="139" t="s">
        <v>233</v>
      </c>
      <c r="D279" s="185">
        <f>VLOOKUP('683.4'!A89,'683.4'!A89:N401,14,FALSE)</f>
        <v>22401.751003037902</v>
      </c>
    </row>
    <row r="280" spans="1:4" ht="54" thickTop="1" thickBot="1">
      <c r="A280" s="143" t="s">
        <v>1791</v>
      </c>
      <c r="B280" s="144" t="s">
        <v>1893</v>
      </c>
      <c r="C280" s="139" t="s">
        <v>233</v>
      </c>
      <c r="D280" s="185">
        <f>VLOOKUP('683.5'!A87,'683.5'!A87:N402,14,FALSE)</f>
        <v>73285.233087637025</v>
      </c>
    </row>
    <row r="281" spans="1:4" ht="54" thickTop="1" thickBot="1">
      <c r="A281" s="143" t="s">
        <v>2153</v>
      </c>
      <c r="B281" s="144" t="s">
        <v>1894</v>
      </c>
      <c r="C281" s="139" t="s">
        <v>233</v>
      </c>
      <c r="D281" s="185">
        <f>VLOOKUP('690.1.1'!A89,'690.1.1'!A89:N403,14,FALSE)</f>
        <v>12003.748404253058</v>
      </c>
    </row>
    <row r="282" spans="1:4" ht="54" thickTop="1" thickBot="1">
      <c r="A282" s="143" t="s">
        <v>1794</v>
      </c>
      <c r="B282" s="144" t="s">
        <v>1895</v>
      </c>
      <c r="C282" s="139" t="s">
        <v>233</v>
      </c>
      <c r="D282" s="185">
        <f>VLOOKUP('690.1.2'!A89,'690.1.2'!A89:N404,14,FALSE)</f>
        <v>18556.2891712653</v>
      </c>
    </row>
    <row r="283" spans="1:4" ht="54" thickTop="1" thickBot="1">
      <c r="A283" s="143" t="s">
        <v>1230</v>
      </c>
      <c r="B283" s="144" t="s">
        <v>1896</v>
      </c>
      <c r="C283" s="139" t="s">
        <v>144</v>
      </c>
      <c r="D283" s="185">
        <f>VLOOKUP('700.1'!A89,'700.1'!A89:N405,14,FALSE)</f>
        <v>431.9281835148372</v>
      </c>
    </row>
    <row r="284" spans="1:4" ht="54" thickTop="1" thickBot="1">
      <c r="A284" s="143" t="s">
        <v>1231</v>
      </c>
      <c r="B284" s="144" t="s">
        <v>1897</v>
      </c>
      <c r="C284" s="139" t="s">
        <v>144</v>
      </c>
      <c r="D284" s="185">
        <f>VLOOKUP('700.2'!A89,'700.2'!A89:N406,14,FALSE)</f>
        <v>1411.0742128176319</v>
      </c>
    </row>
    <row r="285" spans="1:4" ht="54" thickTop="1" thickBot="1">
      <c r="A285" s="143" t="s">
        <v>1232</v>
      </c>
      <c r="B285" s="144" t="s">
        <v>1898</v>
      </c>
      <c r="C285" s="139" t="s">
        <v>233</v>
      </c>
      <c r="D285" s="185">
        <f>VLOOKUP('700.3'!A89,'700.3'!A89:N407,14,FALSE)</f>
        <v>28392.386931337402</v>
      </c>
    </row>
    <row r="286" spans="1:4" ht="54" thickTop="1" thickBot="1">
      <c r="A286" s="143" t="s">
        <v>1233</v>
      </c>
      <c r="B286" s="144" t="s">
        <v>1899</v>
      </c>
      <c r="C286" s="139" t="s">
        <v>233</v>
      </c>
      <c r="D286" s="185">
        <f>VLOOKUP('700.4'!A89,'700.4'!A89:N408,14,FALSE)</f>
        <v>46860.336739268212</v>
      </c>
    </row>
    <row r="287" spans="1:4" ht="54" thickTop="1" thickBot="1">
      <c r="A287" s="143" t="s">
        <v>1234</v>
      </c>
      <c r="B287" s="144" t="s">
        <v>1900</v>
      </c>
      <c r="C287" s="139" t="s">
        <v>1929</v>
      </c>
      <c r="D287" s="185">
        <f>VLOOKUP('701.1'!A89,'701.1'!A89:N409,14,FALSE)</f>
        <v>7642.3980808712176</v>
      </c>
    </row>
    <row r="288" spans="1:4" ht="54" thickTop="1" thickBot="1">
      <c r="A288" s="143" t="s">
        <v>1797</v>
      </c>
      <c r="B288" s="144" t="s">
        <v>1901</v>
      </c>
      <c r="C288" s="139" t="s">
        <v>1929</v>
      </c>
      <c r="D288" s="185">
        <f>VLOOKUP('710.1'!A89,'710.1'!A89:N410,14,FALSE)</f>
        <v>547316.27107260155</v>
      </c>
    </row>
    <row r="289" spans="1:4" ht="54" thickTop="1" thickBot="1">
      <c r="A289" s="143" t="s">
        <v>1235</v>
      </c>
      <c r="B289" s="144" t="s">
        <v>1902</v>
      </c>
      <c r="C289" s="139" t="s">
        <v>233</v>
      </c>
      <c r="D289" s="185">
        <f>VLOOKUP('710.2'!A89,'710.2'!A89:N411,14,FALSE)</f>
        <v>476215.37107260153</v>
      </c>
    </row>
    <row r="290" spans="1:4" ht="54" thickTop="1" thickBot="1">
      <c r="A290" s="143" t="s">
        <v>1236</v>
      </c>
      <c r="B290" s="144" t="s">
        <v>1903</v>
      </c>
      <c r="C290" s="139" t="s">
        <v>1929</v>
      </c>
      <c r="D290" s="185">
        <f>VLOOKUP('720.1'!A89,'720.1'!A89:N412,14,FALSE)</f>
        <v>192849.75203630078</v>
      </c>
    </row>
    <row r="291" spans="1:4" ht="54" thickTop="1" thickBot="1">
      <c r="A291" s="143" t="s">
        <v>1237</v>
      </c>
      <c r="B291" s="144" t="s">
        <v>1904</v>
      </c>
      <c r="C291" s="139" t="s">
        <v>144</v>
      </c>
      <c r="D291" s="185">
        <f>VLOOKUP('730.1'!A89,'730.1'!A89:N413,14,FALSE)</f>
        <v>146892.61881566475</v>
      </c>
    </row>
    <row r="292" spans="1:4" ht="54" thickTop="1" thickBot="1">
      <c r="A292" s="143" t="s">
        <v>1238</v>
      </c>
      <c r="B292" s="144" t="s">
        <v>1905</v>
      </c>
      <c r="C292" s="139" t="s">
        <v>1929</v>
      </c>
      <c r="D292" s="185">
        <f>VLOOKUP('730.2'!A89,'730.2'!A89:N414,14,FALSE)</f>
        <v>62877.78269570729</v>
      </c>
    </row>
    <row r="293" spans="1:4" ht="54" thickTop="1" thickBot="1">
      <c r="A293" s="143" t="s">
        <v>1239</v>
      </c>
      <c r="B293" s="144" t="s">
        <v>1906</v>
      </c>
      <c r="C293" s="139" t="s">
        <v>1929</v>
      </c>
      <c r="D293" s="185">
        <f>VLOOKUP('730.3'!A89,'730.3'!A89:N415,14,FALSE)</f>
        <v>74210.623478317881</v>
      </c>
    </row>
    <row r="294" spans="1:4" ht="54" thickTop="1" thickBot="1">
      <c r="A294" s="143" t="s">
        <v>1798</v>
      </c>
      <c r="B294" s="144" t="s">
        <v>1907</v>
      </c>
      <c r="C294" s="139" t="s">
        <v>1929</v>
      </c>
      <c r="D294" s="185">
        <f>VLOOKUP('730.4'!A89,'730.4'!A89:N416,14,FALSE)</f>
        <v>51957.223478317879</v>
      </c>
    </row>
    <row r="295" spans="1:4" ht="54" thickTop="1" thickBot="1">
      <c r="A295" s="143" t="s">
        <v>1240</v>
      </c>
      <c r="B295" s="144" t="s">
        <v>1908</v>
      </c>
      <c r="C295" s="139" t="s">
        <v>144</v>
      </c>
      <c r="D295" s="185">
        <f>VLOOKUP('731.1'!A89,'731.1'!A89:N417,14,FALSE)</f>
        <v>163766.19305164428</v>
      </c>
    </row>
    <row r="296" spans="1:4" ht="54" thickTop="1" thickBot="1">
      <c r="A296" s="143" t="s">
        <v>1241</v>
      </c>
      <c r="B296" s="144" t="s">
        <v>1909</v>
      </c>
      <c r="C296" s="139" t="s">
        <v>2101</v>
      </c>
      <c r="D296" s="185">
        <f>VLOOKUP('740.1'!A89,'740.1'!A89:N418,14,FALSE)</f>
        <v>12035.174863365848</v>
      </c>
    </row>
    <row r="297" spans="1:4" ht="54" thickTop="1" thickBot="1">
      <c r="A297" s="143" t="s">
        <v>1801</v>
      </c>
      <c r="B297" s="144" t="s">
        <v>1910</v>
      </c>
      <c r="C297" s="139" t="s">
        <v>1929</v>
      </c>
      <c r="D297" s="185">
        <f>VLOOKUP('741.1'!A89,'741.1'!A89:N419,14,FALSE)</f>
        <v>130876.82126633536</v>
      </c>
    </row>
    <row r="298" spans="1:4" ht="54" thickTop="1" thickBot="1">
      <c r="A298" s="143" t="s">
        <v>1242</v>
      </c>
      <c r="B298" s="144" t="s">
        <v>1911</v>
      </c>
      <c r="C298" s="139" t="s">
        <v>144</v>
      </c>
      <c r="D298" s="185">
        <f>VLOOKUP('800.1'!A89,'800.1'!A89:N420,14,FALSE)</f>
        <v>8238.0293792629727</v>
      </c>
    </row>
    <row r="299" spans="1:4" ht="54" thickTop="1" thickBot="1">
      <c r="A299" s="143" t="s">
        <v>1243</v>
      </c>
      <c r="B299" s="144" t="s">
        <v>1912</v>
      </c>
      <c r="C299" s="139" t="s">
        <v>144</v>
      </c>
      <c r="D299" s="185">
        <f>VLOOKUP('800.2'!A89,'800.2'!A89:N421,14,FALSE)</f>
        <v>13456.021379262975</v>
      </c>
    </row>
    <row r="300" spans="1:4" ht="54" thickTop="1" thickBot="1">
      <c r="A300" s="143" t="s">
        <v>1244</v>
      </c>
      <c r="B300" s="144" t="s">
        <v>1913</v>
      </c>
      <c r="C300" s="139" t="s">
        <v>144</v>
      </c>
      <c r="D300" s="185">
        <f>VLOOKUP('800.3'!A89,'800.3'!A89:N422,14,FALSE)</f>
        <v>38775.961517051895</v>
      </c>
    </row>
    <row r="301" spans="1:4" ht="54" thickTop="1" thickBot="1">
      <c r="A301" s="143" t="s">
        <v>1245</v>
      </c>
      <c r="B301" s="144" t="s">
        <v>1914</v>
      </c>
      <c r="C301" s="139" t="s">
        <v>144</v>
      </c>
      <c r="D301" s="185">
        <f>VLOOKUP('800.4'!A89,'800.4'!A89:N423,14,FALSE)</f>
        <v>43677.065517051895</v>
      </c>
    </row>
    <row r="302" spans="1:4" ht="54" thickTop="1" thickBot="1">
      <c r="A302" s="143" t="s">
        <v>1802</v>
      </c>
      <c r="B302" s="144" t="s">
        <v>1915</v>
      </c>
      <c r="C302" s="139" t="s">
        <v>1929</v>
      </c>
      <c r="D302" s="185">
        <f>VLOOKUP('802.1'!A89,'802.1'!A89:N424,14,FALSE)</f>
        <v>275679.56676792999</v>
      </c>
    </row>
    <row r="303" spans="1:4" ht="54" thickTop="1" thickBot="1">
      <c r="A303" s="143" t="s">
        <v>1803</v>
      </c>
      <c r="B303" s="144" t="s">
        <v>1965</v>
      </c>
      <c r="C303" s="139" t="s">
        <v>1929</v>
      </c>
      <c r="D303" s="185">
        <f>VLOOKUP('802.2'!A89,'802.2'!A89:N425,14,FALSE)</f>
        <v>67660.32507594749</v>
      </c>
    </row>
    <row r="304" spans="1:4" ht="54" thickTop="1" thickBot="1">
      <c r="A304" s="143" t="s">
        <v>1804</v>
      </c>
      <c r="B304" s="144" t="s">
        <v>1916</v>
      </c>
      <c r="C304" s="139" t="s">
        <v>1929</v>
      </c>
      <c r="D304" s="185">
        <f>VLOOKUP('802.3'!A89,'802.3'!A89:N426,14,FALSE)</f>
        <v>43318.290594373168</v>
      </c>
    </row>
    <row r="305" spans="1:4" ht="54" thickTop="1" thickBot="1">
      <c r="A305" s="143" t="s">
        <v>1805</v>
      </c>
      <c r="B305" s="144" t="s">
        <v>1917</v>
      </c>
      <c r="C305" s="139" t="s">
        <v>1929</v>
      </c>
      <c r="D305" s="185">
        <f>VLOOKUP('802.4'!A89,'802.4'!A89:N427,14,FALSE)</f>
        <v>36956.167945779875</v>
      </c>
    </row>
    <row r="306" spans="1:4" ht="54" thickTop="1" thickBot="1">
      <c r="A306" s="143" t="s">
        <v>1806</v>
      </c>
      <c r="B306" s="144" t="s">
        <v>1918</v>
      </c>
      <c r="C306" s="139" t="s">
        <v>1929</v>
      </c>
      <c r="D306" s="185">
        <f>VLOOKUP('802.5'!A89,'802.5'!A89:N428,14,FALSE)</f>
        <v>203848.84106879481</v>
      </c>
    </row>
    <row r="307" spans="1:4" ht="54" thickTop="1" thickBot="1">
      <c r="A307" s="143" t="s">
        <v>1807</v>
      </c>
      <c r="B307" s="144" t="s">
        <v>1919</v>
      </c>
      <c r="C307" s="139" t="s">
        <v>1929</v>
      </c>
      <c r="D307" s="185">
        <f>VLOOKUP('802.6'!A89,'802.6'!A89:N429,14,FALSE)</f>
        <v>200084.4310687948</v>
      </c>
    </row>
    <row r="308" spans="1:4" ht="54" thickTop="1" thickBot="1">
      <c r="A308" s="143" t="s">
        <v>1808</v>
      </c>
      <c r="B308" s="144" t="s">
        <v>1920</v>
      </c>
      <c r="C308" s="139" t="s">
        <v>1929</v>
      </c>
      <c r="D308" s="185">
        <f>VLOOKUP('802.7'!A89,'802.7'!A89:N430,14,FALSE)</f>
        <v>131241.55647782717</v>
      </c>
    </row>
    <row r="309" spans="1:4" ht="54" thickTop="1" thickBot="1">
      <c r="A309" s="143" t="s">
        <v>1809</v>
      </c>
      <c r="B309" s="144" t="s">
        <v>1921</v>
      </c>
      <c r="C309" s="139" t="s">
        <v>1929</v>
      </c>
      <c r="D309" s="185">
        <f>VLOOKUP('802.8'!A89,'802.8'!A89:N431,14,FALSE)</f>
        <v>112973.97429759047</v>
      </c>
    </row>
    <row r="310" spans="1:4" ht="54" thickTop="1" thickBot="1">
      <c r="A310" s="143" t="s">
        <v>1246</v>
      </c>
      <c r="B310" s="144" t="s">
        <v>1922</v>
      </c>
      <c r="C310" s="139" t="s">
        <v>233</v>
      </c>
      <c r="D310" s="185">
        <f>VLOOKUP('810.1'!A89,'810.1'!A89:N432,14,FALSE)</f>
        <v>16397.610172236153</v>
      </c>
    </row>
    <row r="311" spans="1:4" ht="54" thickTop="1" thickBot="1">
      <c r="A311" s="143" t="s">
        <v>1247</v>
      </c>
      <c r="B311" s="144" t="s">
        <v>1923</v>
      </c>
      <c r="C311" s="139" t="s">
        <v>233</v>
      </c>
      <c r="D311" s="185">
        <f>VLOOKUP('810.2'!A89,'810.2'!A89:N433,14,FALSE)</f>
        <v>8027.1145688944616</v>
      </c>
    </row>
    <row r="312" spans="1:4" ht="54" thickTop="1" thickBot="1">
      <c r="A312" s="143" t="s">
        <v>1248</v>
      </c>
      <c r="B312" s="144" t="s">
        <v>1924</v>
      </c>
      <c r="C312" s="139" t="s">
        <v>233</v>
      </c>
      <c r="D312" s="185">
        <f>VLOOKUP('810.3'!A89,'810.3'!A89:N435,14,FALSE)</f>
        <v>5720.6438841184408</v>
      </c>
    </row>
    <row r="313" spans="1:4" ht="55.2" thickTop="1" thickBot="1">
      <c r="A313" s="143" t="s">
        <v>1810</v>
      </c>
      <c r="B313" s="144" t="s">
        <v>2156</v>
      </c>
      <c r="C313" s="139" t="s">
        <v>233</v>
      </c>
      <c r="D313" s="185">
        <f>VLOOKUP('811.1'!A89,'811.1'!A89:N436,14,FALSE)</f>
        <v>29989.542196780465</v>
      </c>
    </row>
    <row r="314" spans="1:4" ht="55.2" thickTop="1" thickBot="1">
      <c r="A314" s="143" t="s">
        <v>1811</v>
      </c>
      <c r="B314" s="144" t="s">
        <v>2157</v>
      </c>
      <c r="C314" s="139" t="s">
        <v>233</v>
      </c>
      <c r="D314" s="185">
        <f>VLOOKUP('811.2'!A89,'811.2'!A89:N437,14,FALSE)</f>
        <v>40016.832196780466</v>
      </c>
    </row>
    <row r="315" spans="1:4" ht="54" thickTop="1" thickBot="1">
      <c r="A315" s="143" t="s">
        <v>1249</v>
      </c>
      <c r="B315" s="144" t="s">
        <v>2159</v>
      </c>
      <c r="C315" s="139" t="s">
        <v>233</v>
      </c>
      <c r="D315" s="185">
        <f>VLOOKUP('812.1'!A89,'812.1'!A89:N438,14,FALSE)</f>
        <v>63935.497703267072</v>
      </c>
    </row>
    <row r="316" spans="1:4" ht="54" thickTop="1" thickBot="1">
      <c r="A316" s="143" t="s">
        <v>1812</v>
      </c>
      <c r="B316" s="144" t="s">
        <v>1925</v>
      </c>
      <c r="C316" s="139" t="s">
        <v>2101</v>
      </c>
      <c r="D316" s="185">
        <f>VLOOKUP('820.1'!A89,'820.1'!A89:N439,14,FALSE)</f>
        <v>46817.623510632649</v>
      </c>
    </row>
    <row r="317" spans="1:4" ht="54" thickTop="1" thickBot="1">
      <c r="A317" s="143" t="s">
        <v>1813</v>
      </c>
      <c r="B317" s="144" t="s">
        <v>1926</v>
      </c>
      <c r="C317" s="139" t="s">
        <v>1068</v>
      </c>
      <c r="D317" s="185">
        <f>VLOOKUP('820.1.2'!A88,'820.1.2'!A88:N440,14,FALSE)</f>
        <v>3238757.83687755</v>
      </c>
    </row>
    <row r="318" spans="1:4" ht="54" thickTop="1" thickBot="1">
      <c r="A318" s="143" t="s">
        <v>1250</v>
      </c>
      <c r="B318" s="144" t="s">
        <v>1927</v>
      </c>
      <c r="C318" s="139" t="s">
        <v>2104</v>
      </c>
      <c r="D318" s="185">
        <f>VLOOKUP('900.1'!A88,'900.1'!A88:N441,14,FALSE)</f>
        <v>802.46913580246917</v>
      </c>
    </row>
    <row r="319" spans="1:4" ht="55.2" thickTop="1" thickBot="1">
      <c r="A319" s="143" t="s">
        <v>1251</v>
      </c>
      <c r="B319" s="144" t="s">
        <v>2301</v>
      </c>
      <c r="C319" s="139" t="s">
        <v>2105</v>
      </c>
      <c r="D319" s="185">
        <f>VLOOKUP('900.2'!A88,'900.2'!A88:N442,14,FALSE)</f>
        <v>984.84848484848487</v>
      </c>
    </row>
    <row r="320" spans="1:4" ht="54" thickTop="1" thickBot="1">
      <c r="A320" s="143" t="s">
        <v>1252</v>
      </c>
      <c r="B320" s="144" t="s">
        <v>1928</v>
      </c>
      <c r="C320" s="139" t="s">
        <v>2105</v>
      </c>
      <c r="D320" s="185">
        <f>VLOOKUP('900.3'!A88,'900.3'!A88:N443,14,FALSE)</f>
        <v>984.84848484848487</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21" sqref="C21"/>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6" t="s">
        <v>1934</v>
      </c>
      <c r="B1" s="667"/>
      <c r="C1" s="667"/>
      <c r="D1" s="668"/>
    </row>
    <row r="2" spans="1:4" ht="20.25" customHeight="1" thickBot="1">
      <c r="A2" s="669"/>
      <c r="B2" s="670"/>
      <c r="C2" s="670"/>
      <c r="D2" s="671"/>
    </row>
    <row r="3" spans="1:4" ht="15.6" thickTop="1" thickBot="1">
      <c r="A3" s="665" t="s">
        <v>2329</v>
      </c>
      <c r="B3" s="665"/>
      <c r="C3" s="665"/>
      <c r="D3" s="665"/>
    </row>
    <row r="4" spans="1:4" ht="15.6" thickTop="1" thickBot="1">
      <c r="A4" s="665"/>
      <c r="B4" s="665"/>
      <c r="C4" s="665"/>
      <c r="D4" s="665"/>
    </row>
    <row r="5" spans="1:4" ht="15.6" thickTop="1" thickBot="1">
      <c r="A5" s="665"/>
      <c r="B5" s="665"/>
      <c r="C5" s="665"/>
      <c r="D5" s="665"/>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1002">
        <v>56173.925726710004</v>
      </c>
    </row>
    <row r="9" spans="1:4" ht="15.6" thickTop="1" thickBot="1">
      <c r="A9" s="9" t="s">
        <v>102</v>
      </c>
      <c r="B9" s="10" t="s">
        <v>1966</v>
      </c>
      <c r="C9" s="11" t="s">
        <v>103</v>
      </c>
      <c r="D9" s="1002">
        <v>51067.205206099999</v>
      </c>
    </row>
    <row r="10" spans="1:4" ht="15.6" thickTop="1" thickBot="1">
      <c r="A10" s="9" t="s">
        <v>0</v>
      </c>
      <c r="B10" s="10" t="s">
        <v>1966</v>
      </c>
      <c r="C10" s="11" t="s">
        <v>1</v>
      </c>
      <c r="D10" s="1002">
        <v>66387.366767929998</v>
      </c>
    </row>
    <row r="11" spans="1:4" ht="15.6" thickTop="1" thickBot="1">
      <c r="A11" s="9" t="s">
        <v>1758</v>
      </c>
      <c r="B11" s="10" t="s">
        <v>1966</v>
      </c>
      <c r="C11" s="11" t="s">
        <v>1757</v>
      </c>
      <c r="D11" s="1002">
        <v>306403.23123659997</v>
      </c>
    </row>
    <row r="12" spans="1:4" ht="15.6" thickTop="1" thickBot="1">
      <c r="A12" s="9" t="s">
        <v>100</v>
      </c>
      <c r="B12" s="10" t="s">
        <v>1966</v>
      </c>
      <c r="C12" s="11" t="s">
        <v>101</v>
      </c>
      <c r="D12" s="1002">
        <v>76600.807809149992</v>
      </c>
    </row>
    <row r="13" spans="1:4" ht="15.6" thickTop="1" thickBot="1">
      <c r="A13" s="9" t="s">
        <v>62</v>
      </c>
      <c r="B13" s="10" t="s">
        <v>1966</v>
      </c>
      <c r="C13" s="11" t="s">
        <v>63</v>
      </c>
      <c r="D13" s="1002">
        <v>561739.25726709992</v>
      </c>
    </row>
    <row r="14" spans="1:4" ht="15.6" thickTop="1" thickBot="1">
      <c r="A14" s="9" t="s">
        <v>108</v>
      </c>
      <c r="B14" s="10" t="s">
        <v>1966</v>
      </c>
      <c r="C14" s="11" t="s">
        <v>109</v>
      </c>
      <c r="D14" s="1002">
        <v>306403.23123659997</v>
      </c>
    </row>
    <row r="15" spans="1:4" ht="15.6" thickTop="1" thickBot="1">
      <c r="A15" s="9" t="s">
        <v>41</v>
      </c>
      <c r="B15" s="10" t="s">
        <v>1966</v>
      </c>
      <c r="C15" s="11" t="s">
        <v>42</v>
      </c>
      <c r="D15" s="1002">
        <v>204268.8208244</v>
      </c>
    </row>
    <row r="16" spans="1:4" ht="15.6" thickTop="1" thickBot="1">
      <c r="A16" s="9" t="s">
        <v>43</v>
      </c>
      <c r="B16" s="10" t="s">
        <v>1966</v>
      </c>
      <c r="C16" s="11" t="s">
        <v>44</v>
      </c>
      <c r="D16" s="1002">
        <v>306403.23123659997</v>
      </c>
    </row>
    <row r="17" spans="1:4" ht="15.6" thickTop="1" thickBot="1">
      <c r="A17" s="9" t="s">
        <v>106</v>
      </c>
      <c r="B17" s="10" t="s">
        <v>1966</v>
      </c>
      <c r="C17" s="11" t="s">
        <v>107</v>
      </c>
      <c r="D17" s="1002">
        <v>102134.4104122</v>
      </c>
    </row>
    <row r="18" spans="1:4" ht="15.6" thickTop="1" thickBot="1">
      <c r="A18" s="9" t="s">
        <v>1759</v>
      </c>
      <c r="B18" s="10" t="s">
        <v>1966</v>
      </c>
      <c r="C18" s="11" t="s">
        <v>2106</v>
      </c>
      <c r="D18" s="1002">
        <v>91920.96937097999</v>
      </c>
    </row>
    <row r="19" spans="1:4" ht="15.6" thickTop="1" thickBot="1">
      <c r="A19" s="9" t="s">
        <v>96</v>
      </c>
      <c r="B19" s="10" t="s">
        <v>92</v>
      </c>
      <c r="C19" s="11" t="s">
        <v>97</v>
      </c>
      <c r="D19" s="1002">
        <v>2042688.2082439999</v>
      </c>
    </row>
    <row r="20" spans="1:4" ht="15.6" thickTop="1" thickBot="1">
      <c r="A20" s="9" t="s">
        <v>76</v>
      </c>
      <c r="B20" s="10" t="s">
        <v>1966</v>
      </c>
      <c r="C20" s="11" t="s">
        <v>77</v>
      </c>
      <c r="D20" s="1002">
        <v>465180.576</v>
      </c>
    </row>
    <row r="21" spans="1:4" ht="15.6" thickTop="1" thickBot="1">
      <c r="A21" s="9" t="s">
        <v>74</v>
      </c>
      <c r="B21" s="10" t="s">
        <v>1966</v>
      </c>
      <c r="C21" s="11" t="s">
        <v>75</v>
      </c>
      <c r="D21" s="1002">
        <v>456873.78</v>
      </c>
    </row>
    <row r="22" spans="1:4" ht="15.6" thickTop="1" thickBot="1">
      <c r="A22" s="9" t="s">
        <v>84</v>
      </c>
      <c r="B22" s="10" t="s">
        <v>1966</v>
      </c>
      <c r="C22" s="11" t="s">
        <v>85</v>
      </c>
      <c r="D22" s="1002">
        <v>521251.44899999996</v>
      </c>
    </row>
    <row r="23" spans="1:4" ht="15.6" thickTop="1" thickBot="1">
      <c r="A23" s="9" t="s">
        <v>78</v>
      </c>
      <c r="B23" s="10" t="s">
        <v>1966</v>
      </c>
      <c r="C23" s="11" t="s">
        <v>79</v>
      </c>
      <c r="D23" s="1003">
        <v>579399.02099999995</v>
      </c>
    </row>
    <row r="24" spans="1:4" ht="15.6" thickTop="1" thickBot="1">
      <c r="A24" s="9" t="s">
        <v>64</v>
      </c>
      <c r="B24" s="10" t="s">
        <v>1966</v>
      </c>
      <c r="C24" s="11" t="s">
        <v>65</v>
      </c>
      <c r="D24" s="1002">
        <v>448566.984</v>
      </c>
    </row>
    <row r="25" spans="1:4" ht="15.6" thickTop="1" thickBot="1">
      <c r="A25" s="9" t="s">
        <v>80</v>
      </c>
      <c r="B25" s="10" t="s">
        <v>1966</v>
      </c>
      <c r="C25" s="11" t="s">
        <v>81</v>
      </c>
      <c r="D25" s="1002">
        <v>533711.64300000004</v>
      </c>
    </row>
    <row r="26" spans="1:4" ht="15.6" thickTop="1" thickBot="1">
      <c r="A26" s="9" t="s">
        <v>82</v>
      </c>
      <c r="B26" s="10" t="s">
        <v>1966</v>
      </c>
      <c r="C26" s="11" t="s">
        <v>83</v>
      </c>
      <c r="D26" s="1002">
        <v>552401.93400000001</v>
      </c>
    </row>
    <row r="27" spans="1:4" ht="15.6" thickTop="1" thickBot="1">
      <c r="A27" s="9" t="s">
        <v>104</v>
      </c>
      <c r="B27" s="10" t="s">
        <v>1966</v>
      </c>
      <c r="C27" s="11" t="s">
        <v>105</v>
      </c>
      <c r="D27" s="1002">
        <v>139138.83299999998</v>
      </c>
    </row>
    <row r="28" spans="1:4" ht="15.6" thickTop="1" thickBot="1">
      <c r="A28" s="9" t="s">
        <v>4</v>
      </c>
      <c r="B28" s="10" t="s">
        <v>1966</v>
      </c>
      <c r="C28" s="11" t="s">
        <v>5</v>
      </c>
      <c r="D28" s="1002">
        <v>155752.42500000002</v>
      </c>
    </row>
    <row r="29" spans="1:4" ht="16.5" customHeight="1" thickTop="1" thickBot="1">
      <c r="A29" s="9" t="s">
        <v>45</v>
      </c>
      <c r="B29" s="10" t="s">
        <v>1966</v>
      </c>
      <c r="C29" s="11" t="s">
        <v>2332</v>
      </c>
      <c r="D29" s="1002">
        <v>153201.61561829998</v>
      </c>
    </row>
    <row r="30" spans="1:4" ht="15.6" thickTop="1" thickBot="1">
      <c r="A30" s="9" t="s">
        <v>66</v>
      </c>
      <c r="B30" s="10" t="s">
        <v>1966</v>
      </c>
      <c r="C30" s="11" t="s">
        <v>67</v>
      </c>
      <c r="D30" s="1002">
        <v>153201.61561829998</v>
      </c>
    </row>
    <row r="31" spans="1:4" ht="15.6" thickTop="1" thickBot="1">
      <c r="A31" s="9" t="s">
        <v>23</v>
      </c>
      <c r="B31" s="10" t="s">
        <v>1966</v>
      </c>
      <c r="C31" s="11" t="s">
        <v>24</v>
      </c>
      <c r="D31" s="1002">
        <v>510672.05206099997</v>
      </c>
    </row>
    <row r="32" spans="1:4" ht="15.6" thickTop="1" thickBot="1">
      <c r="A32" s="9" t="s">
        <v>7</v>
      </c>
      <c r="B32" s="10" t="s">
        <v>1966</v>
      </c>
      <c r="C32" s="11" t="s">
        <v>8</v>
      </c>
      <c r="D32" s="1002">
        <v>102134.4104122</v>
      </c>
    </row>
    <row r="33" spans="1:4" ht="15.6" thickTop="1" thickBot="1">
      <c r="A33" s="9" t="s">
        <v>9</v>
      </c>
      <c r="B33" s="10" t="s">
        <v>1966</v>
      </c>
      <c r="C33" s="11" t="s">
        <v>10</v>
      </c>
      <c r="D33" s="1002">
        <v>153201.61561829998</v>
      </c>
    </row>
    <row r="34" spans="1:4" ht="15.6" thickTop="1" thickBot="1">
      <c r="A34" s="9" t="s">
        <v>11</v>
      </c>
      <c r="B34" s="10" t="s">
        <v>1966</v>
      </c>
      <c r="C34" s="11" t="s">
        <v>12</v>
      </c>
      <c r="D34" s="1002">
        <v>204268.8208244</v>
      </c>
    </row>
    <row r="35" spans="1:4" ht="15.6" thickTop="1" thickBot="1">
      <c r="A35" s="9" t="s">
        <v>13</v>
      </c>
      <c r="B35" s="10" t="s">
        <v>1966</v>
      </c>
      <c r="C35" s="11" t="s">
        <v>14</v>
      </c>
      <c r="D35" s="1002">
        <v>255336.02603049998</v>
      </c>
    </row>
    <row r="36" spans="1:4" ht="15.6" thickTop="1" thickBot="1">
      <c r="A36" s="9" t="s">
        <v>15</v>
      </c>
      <c r="B36" s="10" t="s">
        <v>1966</v>
      </c>
      <c r="C36" s="11" t="s">
        <v>16</v>
      </c>
      <c r="D36" s="1002">
        <v>306403.23123659997</v>
      </c>
    </row>
    <row r="37" spans="1:4" ht="15.6" thickTop="1" thickBot="1">
      <c r="A37" s="9" t="s">
        <v>17</v>
      </c>
      <c r="B37" s="10" t="s">
        <v>1966</v>
      </c>
      <c r="C37" s="11" t="s">
        <v>18</v>
      </c>
      <c r="D37" s="1002">
        <v>357470.43644269998</v>
      </c>
    </row>
    <row r="38" spans="1:4" ht="15.6" thickTop="1" thickBot="1">
      <c r="A38" s="9" t="s">
        <v>19</v>
      </c>
      <c r="B38" s="10" t="s">
        <v>1966</v>
      </c>
      <c r="C38" s="11" t="s">
        <v>20</v>
      </c>
      <c r="D38" s="1002">
        <v>408537.6416488</v>
      </c>
    </row>
    <row r="39" spans="1:4" ht="15.6" thickTop="1" thickBot="1">
      <c r="A39" s="9" t="s">
        <v>21</v>
      </c>
      <c r="B39" s="10" t="s">
        <v>1966</v>
      </c>
      <c r="C39" s="11" t="s">
        <v>22</v>
      </c>
      <c r="D39" s="1002">
        <v>459604.84685490001</v>
      </c>
    </row>
    <row r="40" spans="1:4" ht="15.6" thickTop="1" thickBot="1">
      <c r="A40" s="9" t="s">
        <v>72</v>
      </c>
      <c r="B40" s="10" t="s">
        <v>1966</v>
      </c>
      <c r="C40" s="11" t="s">
        <v>73</v>
      </c>
      <c r="D40" s="1002">
        <v>56173.925726710004</v>
      </c>
    </row>
    <row r="41" spans="1:4" ht="15.6" thickTop="1" thickBot="1">
      <c r="A41" s="9" t="s">
        <v>27</v>
      </c>
      <c r="B41" s="10" t="s">
        <v>1966</v>
      </c>
      <c r="C41" s="11" t="s">
        <v>28</v>
      </c>
      <c r="D41" s="1002">
        <v>112347.85145342001</v>
      </c>
    </row>
    <row r="42" spans="1:4" ht="15.6" thickTop="1" thickBot="1">
      <c r="A42" s="9" t="s">
        <v>25</v>
      </c>
      <c r="B42" s="10" t="s">
        <v>1966</v>
      </c>
      <c r="C42" s="11" t="s">
        <v>26</v>
      </c>
      <c r="D42" s="1002">
        <v>112347.85145342001</v>
      </c>
    </row>
    <row r="43" spans="1:4" ht="15.6" thickTop="1" thickBot="1">
      <c r="A43" s="9" t="s">
        <v>30</v>
      </c>
      <c r="B43" s="10" t="s">
        <v>1966</v>
      </c>
      <c r="C43" s="11" t="s">
        <v>31</v>
      </c>
      <c r="D43" s="1002">
        <v>102134.4104122</v>
      </c>
    </row>
    <row r="44" spans="1:4" ht="17.25" customHeight="1" thickTop="1" thickBot="1">
      <c r="A44" s="9" t="s">
        <v>40</v>
      </c>
      <c r="B44" s="10" t="s">
        <v>1966</v>
      </c>
      <c r="C44" s="11" t="s">
        <v>2331</v>
      </c>
      <c r="D44" s="1002">
        <v>255336.02603049998</v>
      </c>
    </row>
    <row r="45" spans="1:4" ht="15.6" thickTop="1" thickBot="1">
      <c r="A45" s="9" t="s">
        <v>32</v>
      </c>
      <c r="B45" s="10" t="s">
        <v>1966</v>
      </c>
      <c r="C45" s="11" t="s">
        <v>33</v>
      </c>
      <c r="D45" s="1002">
        <v>204268.8208244</v>
      </c>
    </row>
    <row r="46" spans="1:4" ht="15.6" thickTop="1" thickBot="1">
      <c r="A46" s="9" t="s">
        <v>34</v>
      </c>
      <c r="B46" s="10" t="s">
        <v>1966</v>
      </c>
      <c r="C46" s="11" t="s">
        <v>35</v>
      </c>
      <c r="D46" s="1002">
        <v>306403.23123659997</v>
      </c>
    </row>
    <row r="47" spans="1:4" ht="15.6" thickTop="1" thickBot="1">
      <c r="A47" s="9" t="s">
        <v>70</v>
      </c>
      <c r="B47" s="10" t="s">
        <v>1966</v>
      </c>
      <c r="C47" s="11" t="s">
        <v>71</v>
      </c>
      <c r="D47" s="1002">
        <v>270656.18759232998</v>
      </c>
    </row>
    <row r="48" spans="1:4" ht="15.6" thickTop="1" thickBot="1">
      <c r="A48" s="9" t="s">
        <v>36</v>
      </c>
      <c r="B48" s="10" t="s">
        <v>1966</v>
      </c>
      <c r="C48" s="11" t="s">
        <v>37</v>
      </c>
      <c r="D48" s="1002">
        <v>112347.85145342001</v>
      </c>
    </row>
    <row r="49" spans="1:4" ht="15.6" thickTop="1" thickBot="1">
      <c r="A49" s="9" t="s">
        <v>38</v>
      </c>
      <c r="B49" s="10" t="s">
        <v>1966</v>
      </c>
      <c r="C49" s="11" t="s">
        <v>39</v>
      </c>
      <c r="D49" s="1002">
        <v>122561.29249463999</v>
      </c>
    </row>
    <row r="50" spans="1:4" ht="15.6" thickTop="1" thickBot="1">
      <c r="A50" s="9" t="s">
        <v>89</v>
      </c>
      <c r="B50" s="10" t="s">
        <v>1966</v>
      </c>
      <c r="C50" s="11" t="s">
        <v>90</v>
      </c>
      <c r="D50" s="1002">
        <v>127668.01301524999</v>
      </c>
    </row>
    <row r="51" spans="1:4" ht="15.6" thickTop="1" thickBot="1">
      <c r="A51" s="9" t="s">
        <v>46</v>
      </c>
      <c r="B51" s="10" t="s">
        <v>1966</v>
      </c>
      <c r="C51" s="11" t="s">
        <v>47</v>
      </c>
      <c r="D51" s="1002">
        <v>51067.205206099999</v>
      </c>
    </row>
    <row r="52" spans="1:4" ht="15.6" thickTop="1" thickBot="1">
      <c r="A52" s="9" t="s">
        <v>48</v>
      </c>
      <c r="B52" s="10" t="s">
        <v>1966</v>
      </c>
      <c r="C52" s="11" t="s">
        <v>49</v>
      </c>
      <c r="D52" s="1002">
        <v>102134.4104122</v>
      </c>
    </row>
    <row r="53" spans="1:4" ht="15.6" thickTop="1" thickBot="1">
      <c r="A53" s="9" t="s">
        <v>50</v>
      </c>
      <c r="B53" s="10" t="s">
        <v>1966</v>
      </c>
      <c r="C53" s="11" t="s">
        <v>51</v>
      </c>
      <c r="D53" s="1002">
        <v>102134.4104122</v>
      </c>
    </row>
    <row r="54" spans="1:4" ht="15.6" thickTop="1" thickBot="1">
      <c r="A54" s="9" t="s">
        <v>68</v>
      </c>
      <c r="B54" s="10" t="s">
        <v>1966</v>
      </c>
      <c r="C54" s="11" t="s">
        <v>69</v>
      </c>
      <c r="D54" s="1002">
        <v>204268.8208244</v>
      </c>
    </row>
    <row r="55" spans="1:4" ht="44.4" thickTop="1" thickBot="1">
      <c r="A55" s="9" t="s">
        <v>29</v>
      </c>
      <c r="B55" s="10" t="s">
        <v>1966</v>
      </c>
      <c r="C55" s="11" t="s">
        <v>1967</v>
      </c>
      <c r="D55" s="1002">
        <v>766008.07809149986</v>
      </c>
    </row>
    <row r="56" spans="1:4" ht="15.6" thickTop="1" thickBot="1">
      <c r="A56" s="9" t="s">
        <v>52</v>
      </c>
      <c r="B56" s="10" t="s">
        <v>1966</v>
      </c>
      <c r="C56" s="11" t="s">
        <v>53</v>
      </c>
      <c r="D56" s="1002">
        <v>76600.807809149992</v>
      </c>
    </row>
    <row r="57" spans="1:4" ht="15.6" thickTop="1" thickBot="1">
      <c r="A57" s="9" t="s">
        <v>54</v>
      </c>
      <c r="B57" s="10" t="s">
        <v>1966</v>
      </c>
      <c r="C57" s="11" t="s">
        <v>55</v>
      </c>
      <c r="D57" s="1002">
        <v>153201.61561829998</v>
      </c>
    </row>
    <row r="58" spans="1:4" ht="15.6" thickTop="1" thickBot="1">
      <c r="A58" s="9" t="s">
        <v>56</v>
      </c>
      <c r="B58" s="10" t="s">
        <v>1966</v>
      </c>
      <c r="C58" s="11" t="s">
        <v>57</v>
      </c>
      <c r="D58" s="1002">
        <v>102134.4104122</v>
      </c>
    </row>
    <row r="59" spans="1:4" ht="15.6" thickTop="1" thickBot="1">
      <c r="A59" s="9" t="s">
        <v>2</v>
      </c>
      <c r="B59" s="10" t="s">
        <v>1966</v>
      </c>
      <c r="C59" s="11" t="s">
        <v>3</v>
      </c>
      <c r="D59" s="1002">
        <v>204268.8208244</v>
      </c>
    </row>
    <row r="60" spans="1:4" ht="15.6" thickTop="1" thickBot="1">
      <c r="A60" s="9" t="s">
        <v>58</v>
      </c>
      <c r="B60" s="10" t="s">
        <v>1966</v>
      </c>
      <c r="C60" s="11" t="s">
        <v>59</v>
      </c>
      <c r="D60" s="1002">
        <v>127668.01301524999</v>
      </c>
    </row>
    <row r="61" spans="1:4" ht="15.6" thickTop="1" thickBot="1">
      <c r="A61" s="9" t="s">
        <v>86</v>
      </c>
      <c r="B61" s="10" t="s">
        <v>1966</v>
      </c>
      <c r="C61" s="11" t="s">
        <v>87</v>
      </c>
      <c r="D61" s="1002">
        <v>153201.61561829998</v>
      </c>
    </row>
    <row r="62" spans="1:4" ht="15.6" thickTop="1" thickBot="1">
      <c r="A62" s="9" t="s">
        <v>88</v>
      </c>
      <c r="B62" s="10" t="s">
        <v>1966</v>
      </c>
      <c r="C62" s="11" t="s">
        <v>87</v>
      </c>
      <c r="D62" s="1002">
        <v>153201.61561829998</v>
      </c>
    </row>
    <row r="63" spans="1:4" ht="15.6" thickTop="1" thickBot="1">
      <c r="A63" s="9" t="s">
        <v>60</v>
      </c>
      <c r="B63" s="10" t="s">
        <v>1966</v>
      </c>
      <c r="C63" s="11" t="s">
        <v>61</v>
      </c>
      <c r="D63" s="1002">
        <v>153201.61561829998</v>
      </c>
    </row>
    <row r="64" spans="1:4" ht="17.25" customHeight="1" thickTop="1" thickBot="1">
      <c r="A64" s="9" t="s">
        <v>6</v>
      </c>
      <c r="B64" s="10" t="s">
        <v>1966</v>
      </c>
      <c r="C64" s="11" t="s">
        <v>2330</v>
      </c>
      <c r="D64" s="1002">
        <v>51067.205206099999</v>
      </c>
    </row>
    <row r="65" spans="1:4" ht="15.6" thickTop="1" thickBot="1">
      <c r="A65" s="9" t="s">
        <v>91</v>
      </c>
      <c r="B65" s="10" t="s">
        <v>92</v>
      </c>
      <c r="C65" s="11" t="s">
        <v>93</v>
      </c>
      <c r="D65" s="1002">
        <v>510672.05206099997</v>
      </c>
    </row>
    <row r="66" spans="1:4" ht="15.6" thickTop="1" thickBot="1">
      <c r="A66" s="9" t="s">
        <v>94</v>
      </c>
      <c r="B66" s="10" t="s">
        <v>92</v>
      </c>
      <c r="C66" s="11" t="s">
        <v>95</v>
      </c>
      <c r="D66" s="1002">
        <v>255336.02603049998</v>
      </c>
    </row>
    <row r="67" spans="1:4" ht="15.6" thickTop="1" thickBot="1">
      <c r="A67" s="9" t="s">
        <v>2334</v>
      </c>
      <c r="B67" s="10" t="s">
        <v>1966</v>
      </c>
      <c r="C67" s="11" t="s">
        <v>2333</v>
      </c>
      <c r="D67" s="1002">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7" sqref="D7"/>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73" t="s">
        <v>1934</v>
      </c>
      <c r="B1" s="674"/>
      <c r="C1" s="674"/>
      <c r="D1" s="675"/>
    </row>
    <row r="2" spans="1:4" ht="60.75" customHeight="1" thickTop="1" thickBot="1">
      <c r="A2" s="672" t="s">
        <v>375</v>
      </c>
      <c r="B2" s="672"/>
      <c r="C2" s="672"/>
      <c r="D2" s="672"/>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row>
    <row r="6" spans="1:4" ht="30" thickTop="1" thickBot="1">
      <c r="A6" s="200" t="s">
        <v>809</v>
      </c>
      <c r="B6" s="200" t="s">
        <v>377</v>
      </c>
      <c r="C6" s="205" t="s">
        <v>2028</v>
      </c>
      <c r="D6" s="659">
        <v>4130</v>
      </c>
    </row>
    <row r="7" spans="1:4" ht="15.6" thickTop="1" thickBot="1">
      <c r="A7" s="200" t="s">
        <v>814</v>
      </c>
      <c r="B7" s="200" t="s">
        <v>377</v>
      </c>
      <c r="C7" s="205" t="s">
        <v>815</v>
      </c>
      <c r="D7" s="659">
        <v>3225</v>
      </c>
    </row>
    <row r="8" spans="1:4" ht="15.6" thickTop="1" thickBot="1">
      <c r="A8" s="200" t="s">
        <v>810</v>
      </c>
      <c r="B8" s="200" t="s">
        <v>377</v>
      </c>
      <c r="C8" s="205" t="s">
        <v>811</v>
      </c>
      <c r="D8" s="659">
        <v>3354</v>
      </c>
    </row>
    <row r="9" spans="1:4" ht="15.6" thickTop="1" thickBot="1">
      <c r="A9" s="200" t="s">
        <v>812</v>
      </c>
      <c r="B9" s="200" t="s">
        <v>377</v>
      </c>
      <c r="C9" s="205" t="s">
        <v>813</v>
      </c>
      <c r="D9" s="659">
        <v>3423</v>
      </c>
    </row>
    <row r="10" spans="1:4" ht="15.6" thickTop="1" thickBot="1">
      <c r="A10" s="200" t="s">
        <v>1752</v>
      </c>
      <c r="B10" s="200" t="s">
        <v>377</v>
      </c>
      <c r="C10" s="205" t="s">
        <v>1751</v>
      </c>
      <c r="D10" s="659">
        <v>3417</v>
      </c>
    </row>
    <row r="11" spans="1:4" ht="15.6" thickTop="1" thickBot="1">
      <c r="A11" s="200" t="s">
        <v>818</v>
      </c>
      <c r="B11" s="200" t="s">
        <v>377</v>
      </c>
      <c r="C11" s="205" t="s">
        <v>819</v>
      </c>
      <c r="D11" s="659">
        <v>14000</v>
      </c>
    </row>
    <row r="12" spans="1:4" ht="15.6" thickTop="1" thickBot="1">
      <c r="A12" s="200" t="s">
        <v>816</v>
      </c>
      <c r="B12" s="200" t="s">
        <v>377</v>
      </c>
      <c r="C12" s="205" t="s">
        <v>817</v>
      </c>
      <c r="D12" s="659">
        <v>7261</v>
      </c>
    </row>
    <row r="13" spans="1:4" ht="15.6" thickTop="1" thickBot="1">
      <c r="A13" s="200" t="s">
        <v>820</v>
      </c>
      <c r="B13" s="200" t="s">
        <v>92</v>
      </c>
      <c r="C13" s="205" t="s">
        <v>2029</v>
      </c>
      <c r="D13" s="659">
        <v>1117</v>
      </c>
    </row>
    <row r="14" spans="1:4" ht="15.6" thickTop="1" thickBot="1">
      <c r="A14" s="200" t="s">
        <v>822</v>
      </c>
      <c r="B14" s="200" t="s">
        <v>233</v>
      </c>
      <c r="C14" s="205" t="s">
        <v>2031</v>
      </c>
      <c r="D14" s="659">
        <v>57983</v>
      </c>
    </row>
    <row r="15" spans="1:4" ht="15.6" thickTop="1" thickBot="1">
      <c r="A15" s="200" t="s">
        <v>823</v>
      </c>
      <c r="B15" s="200" t="s">
        <v>92</v>
      </c>
      <c r="C15" s="205" t="s">
        <v>2032</v>
      </c>
      <c r="D15" s="659">
        <v>1128</v>
      </c>
    </row>
    <row r="16" spans="1:4" ht="15.6" thickTop="1" thickBot="1">
      <c r="A16" s="200" t="s">
        <v>821</v>
      </c>
      <c r="B16" s="200" t="s">
        <v>233</v>
      </c>
      <c r="C16" s="205" t="s">
        <v>2030</v>
      </c>
      <c r="D16" s="659">
        <v>47143</v>
      </c>
    </row>
    <row r="17" spans="1:4" ht="15.6" thickTop="1" thickBot="1">
      <c r="A17" s="200" t="s">
        <v>847</v>
      </c>
      <c r="B17" s="200" t="s">
        <v>425</v>
      </c>
      <c r="C17" s="205" t="s">
        <v>848</v>
      </c>
      <c r="D17" s="659">
        <v>11154</v>
      </c>
    </row>
    <row r="18" spans="1:4" ht="15.6" thickTop="1" thickBot="1">
      <c r="A18" s="200" t="s">
        <v>824</v>
      </c>
      <c r="B18" s="200" t="s">
        <v>388</v>
      </c>
      <c r="C18" s="205" t="s">
        <v>2033</v>
      </c>
      <c r="D18" s="659">
        <v>60543</v>
      </c>
    </row>
    <row r="19" spans="1:4" ht="30" thickTop="1" thickBot="1">
      <c r="A19" s="200" t="s">
        <v>825</v>
      </c>
      <c r="B19" s="200" t="s">
        <v>388</v>
      </c>
      <c r="C19" s="205" t="s">
        <v>826</v>
      </c>
      <c r="D19" s="659">
        <v>55761</v>
      </c>
    </row>
    <row r="20" spans="1:4" ht="15.6" thickTop="1" thickBot="1">
      <c r="A20" s="200" t="s">
        <v>831</v>
      </c>
      <c r="B20" s="200" t="s">
        <v>388</v>
      </c>
      <c r="C20" s="205" t="s">
        <v>832</v>
      </c>
      <c r="D20" s="659">
        <v>53528</v>
      </c>
    </row>
    <row r="21" spans="1:4" ht="30" thickTop="1" thickBot="1">
      <c r="A21" s="200" t="s">
        <v>827</v>
      </c>
      <c r="B21" s="200" t="s">
        <v>388</v>
      </c>
      <c r="C21" s="205" t="s">
        <v>828</v>
      </c>
      <c r="D21" s="659">
        <v>55761</v>
      </c>
    </row>
    <row r="22" spans="1:4" ht="30" thickTop="1" thickBot="1">
      <c r="A22" s="200" t="s">
        <v>829</v>
      </c>
      <c r="B22" s="200" t="s">
        <v>388</v>
      </c>
      <c r="C22" s="205" t="s">
        <v>830</v>
      </c>
      <c r="D22" s="659">
        <v>61332</v>
      </c>
    </row>
    <row r="23" spans="1:4" ht="15.6" thickTop="1" thickBot="1">
      <c r="A23" s="200" t="s">
        <v>833</v>
      </c>
      <c r="B23" s="200" t="s">
        <v>388</v>
      </c>
      <c r="C23" s="205" t="s">
        <v>834</v>
      </c>
      <c r="D23" s="659">
        <v>61332</v>
      </c>
    </row>
    <row r="24" spans="1:4" ht="15.6" thickTop="1" thickBot="1">
      <c r="A24" s="200" t="s">
        <v>843</v>
      </c>
      <c r="B24" s="200" t="s">
        <v>388</v>
      </c>
      <c r="C24" s="205" t="s">
        <v>844</v>
      </c>
      <c r="D24" s="659">
        <v>18406</v>
      </c>
    </row>
    <row r="25" spans="1:4" ht="15.6" thickTop="1" thickBot="1">
      <c r="A25" s="200" t="s">
        <v>835</v>
      </c>
      <c r="B25" s="200" t="s">
        <v>388</v>
      </c>
      <c r="C25" s="205" t="s">
        <v>836</v>
      </c>
      <c r="D25" s="659">
        <v>39285</v>
      </c>
    </row>
    <row r="26" spans="1:4" ht="15.6" thickTop="1" thickBot="1">
      <c r="A26" s="200" t="s">
        <v>838</v>
      </c>
      <c r="B26" s="200" t="s">
        <v>388</v>
      </c>
      <c r="C26" s="205" t="s">
        <v>2108</v>
      </c>
      <c r="D26" s="659">
        <v>44606</v>
      </c>
    </row>
    <row r="27" spans="1:4" ht="15.6" thickTop="1" thickBot="1">
      <c r="A27" s="200" t="s">
        <v>837</v>
      </c>
      <c r="B27" s="200" t="s">
        <v>388</v>
      </c>
      <c r="C27" s="205" t="s">
        <v>2110</v>
      </c>
      <c r="D27" s="659">
        <v>44606</v>
      </c>
    </row>
    <row r="28" spans="1:4" ht="15.6" thickTop="1" thickBot="1">
      <c r="A28" s="200" t="s">
        <v>840</v>
      </c>
      <c r="B28" s="200" t="s">
        <v>388</v>
      </c>
      <c r="C28" s="205" t="s">
        <v>2109</v>
      </c>
      <c r="D28" s="659">
        <v>46839</v>
      </c>
    </row>
    <row r="29" spans="1:4" ht="15.6" thickTop="1" thickBot="1">
      <c r="A29" s="200" t="s">
        <v>839</v>
      </c>
      <c r="B29" s="200" t="s">
        <v>388</v>
      </c>
      <c r="C29" s="205" t="s">
        <v>2107</v>
      </c>
      <c r="D29" s="659">
        <v>44606</v>
      </c>
    </row>
    <row r="30" spans="1:4" ht="30" thickTop="1" thickBot="1">
      <c r="A30" s="200" t="s">
        <v>841</v>
      </c>
      <c r="B30" s="200" t="s">
        <v>388</v>
      </c>
      <c r="C30" s="205" t="s">
        <v>842</v>
      </c>
      <c r="D30" s="659">
        <v>69137</v>
      </c>
    </row>
    <row r="31" spans="1:4" ht="15.6" thickTop="1" thickBot="1">
      <c r="A31" s="200" t="s">
        <v>845</v>
      </c>
      <c r="B31" s="200" t="s">
        <v>425</v>
      </c>
      <c r="C31" s="205" t="s">
        <v>846</v>
      </c>
      <c r="D31" s="659">
        <v>65</v>
      </c>
    </row>
    <row r="32" spans="1:4" ht="15.6" thickTop="1" thickBot="1">
      <c r="A32" s="200" t="s">
        <v>850</v>
      </c>
      <c r="B32" s="200" t="s">
        <v>144</v>
      </c>
      <c r="C32" s="205" t="s">
        <v>2035</v>
      </c>
      <c r="D32" s="659">
        <v>443</v>
      </c>
    </row>
    <row r="33" spans="1:4" ht="15.6" thickTop="1" thickBot="1">
      <c r="A33" s="200" t="s">
        <v>851</v>
      </c>
      <c r="B33" s="200" t="s">
        <v>377</v>
      </c>
      <c r="C33" s="205" t="s">
        <v>852</v>
      </c>
      <c r="D33" s="659">
        <v>6471</v>
      </c>
    </row>
    <row r="34" spans="1:4" ht="15.6" thickTop="1" thickBot="1">
      <c r="A34" s="200" t="s">
        <v>857</v>
      </c>
      <c r="B34" s="200" t="s">
        <v>377</v>
      </c>
      <c r="C34" s="205" t="s">
        <v>858</v>
      </c>
      <c r="D34" s="659">
        <v>5504</v>
      </c>
    </row>
    <row r="35" spans="1:4" ht="15.6" thickTop="1" thickBot="1">
      <c r="A35" s="200" t="s">
        <v>853</v>
      </c>
      <c r="B35" s="200" t="s">
        <v>377</v>
      </c>
      <c r="C35" s="205" t="s">
        <v>854</v>
      </c>
      <c r="D35" s="659">
        <v>6000</v>
      </c>
    </row>
    <row r="36" spans="1:4" ht="15.6" thickTop="1" thickBot="1">
      <c r="A36" s="200" t="s">
        <v>855</v>
      </c>
      <c r="B36" s="200" t="s">
        <v>377</v>
      </c>
      <c r="C36" s="205" t="s">
        <v>856</v>
      </c>
      <c r="D36" s="659">
        <v>5735</v>
      </c>
    </row>
    <row r="37" spans="1:4" ht="15.6" thickTop="1" thickBot="1">
      <c r="A37" s="200" t="s">
        <v>976</v>
      </c>
      <c r="B37" s="200" t="s">
        <v>377</v>
      </c>
      <c r="C37" s="205" t="s">
        <v>977</v>
      </c>
      <c r="D37" s="659">
        <v>5061</v>
      </c>
    </row>
    <row r="38" spans="1:4" ht="15.6" thickTop="1" thickBot="1">
      <c r="A38" s="200" t="s">
        <v>859</v>
      </c>
      <c r="B38" s="200" t="s">
        <v>377</v>
      </c>
      <c r="C38" s="205" t="s">
        <v>860</v>
      </c>
      <c r="D38" s="659">
        <v>5300</v>
      </c>
    </row>
    <row r="39" spans="1:4" ht="30" thickTop="1" thickBot="1">
      <c r="A39" s="200" t="s">
        <v>999</v>
      </c>
      <c r="B39" s="200" t="s">
        <v>92</v>
      </c>
      <c r="C39" s="205" t="s">
        <v>1000</v>
      </c>
      <c r="D39" s="659">
        <v>367962</v>
      </c>
    </row>
    <row r="40" spans="1:4" ht="15.6" thickTop="1" thickBot="1">
      <c r="A40" s="200" t="s">
        <v>974</v>
      </c>
      <c r="B40" s="200" t="s">
        <v>92</v>
      </c>
      <c r="C40" s="205" t="s">
        <v>975</v>
      </c>
      <c r="D40" s="659">
        <v>36410</v>
      </c>
    </row>
    <row r="41" spans="1:4" ht="15.6" thickTop="1" thickBot="1">
      <c r="A41" s="200" t="s">
        <v>899</v>
      </c>
      <c r="B41" s="200" t="s">
        <v>92</v>
      </c>
      <c r="C41" s="205" t="s">
        <v>900</v>
      </c>
      <c r="D41" s="659">
        <v>900</v>
      </c>
    </row>
    <row r="42" spans="1:4" ht="15.6" thickTop="1" thickBot="1">
      <c r="A42" s="200" t="s">
        <v>437</v>
      </c>
      <c r="B42" s="200" t="s">
        <v>92</v>
      </c>
      <c r="C42" s="205" t="s">
        <v>438</v>
      </c>
      <c r="D42" s="659">
        <v>19523</v>
      </c>
    </row>
    <row r="43" spans="1:4" ht="15.6" thickTop="1" thickBot="1">
      <c r="A43" s="200" t="s">
        <v>376</v>
      </c>
      <c r="B43" s="200" t="s">
        <v>377</v>
      </c>
      <c r="C43" s="205" t="s">
        <v>378</v>
      </c>
      <c r="D43" s="659">
        <v>4694</v>
      </c>
    </row>
    <row r="44" spans="1:4" ht="30" thickTop="1" thickBot="1">
      <c r="A44" s="200" t="s">
        <v>379</v>
      </c>
      <c r="B44" s="200" t="s">
        <v>144</v>
      </c>
      <c r="C44" s="205" t="s">
        <v>380</v>
      </c>
      <c r="D44" s="659">
        <v>8353</v>
      </c>
    </row>
    <row r="45" spans="1:4" ht="15.6" thickTop="1" thickBot="1">
      <c r="A45" s="200" t="s">
        <v>849</v>
      </c>
      <c r="B45" s="200" t="s">
        <v>377</v>
      </c>
      <c r="C45" s="205" t="s">
        <v>2034</v>
      </c>
      <c r="D45" s="659">
        <v>5344</v>
      </c>
    </row>
    <row r="46" spans="1:4" ht="15.6" thickTop="1" thickBot="1">
      <c r="A46" s="200" t="s">
        <v>995</v>
      </c>
      <c r="B46" s="200" t="s">
        <v>92</v>
      </c>
      <c r="C46" s="205" t="s">
        <v>2060</v>
      </c>
      <c r="D46" s="659">
        <v>640</v>
      </c>
    </row>
    <row r="47" spans="1:4" ht="15.6" thickTop="1" thickBot="1">
      <c r="A47" s="200" t="s">
        <v>996</v>
      </c>
      <c r="B47" s="200" t="s">
        <v>92</v>
      </c>
      <c r="C47" s="205" t="s">
        <v>2061</v>
      </c>
      <c r="D47" s="659">
        <v>16173</v>
      </c>
    </row>
    <row r="48" spans="1:4" ht="15.6" thickTop="1" thickBot="1">
      <c r="A48" s="200" t="s">
        <v>868</v>
      </c>
      <c r="B48" s="200" t="s">
        <v>388</v>
      </c>
      <c r="C48" s="205" t="s">
        <v>869</v>
      </c>
      <c r="D48" s="659">
        <v>41316</v>
      </c>
    </row>
    <row r="49" spans="1:4" ht="15.6" thickTop="1" thickBot="1">
      <c r="A49" s="200" t="s">
        <v>871</v>
      </c>
      <c r="B49" s="200" t="s">
        <v>388</v>
      </c>
      <c r="C49" s="205" t="s">
        <v>872</v>
      </c>
      <c r="D49" s="659">
        <v>30000</v>
      </c>
    </row>
    <row r="50" spans="1:4" ht="15.6" thickTop="1" thickBot="1">
      <c r="A50" s="200" t="s">
        <v>870</v>
      </c>
      <c r="B50" s="200" t="s">
        <v>388</v>
      </c>
      <c r="C50" s="205" t="s">
        <v>2037</v>
      </c>
      <c r="D50" s="659">
        <v>36777</v>
      </c>
    </row>
    <row r="51" spans="1:4" ht="15.6" thickTop="1" thickBot="1">
      <c r="A51" s="200" t="s">
        <v>867</v>
      </c>
      <c r="B51" s="200" t="s">
        <v>388</v>
      </c>
      <c r="C51" s="205" t="s">
        <v>2036</v>
      </c>
      <c r="D51" s="659">
        <v>33999</v>
      </c>
    </row>
    <row r="52" spans="1:4" ht="15.6" thickTop="1" thickBot="1">
      <c r="A52" s="200" t="s">
        <v>873</v>
      </c>
      <c r="B52" s="200" t="s">
        <v>388</v>
      </c>
      <c r="C52" s="205" t="s">
        <v>874</v>
      </c>
      <c r="D52" s="659">
        <v>36356</v>
      </c>
    </row>
    <row r="53" spans="1:4" ht="15.6" thickTop="1" thickBot="1">
      <c r="A53" s="200" t="s">
        <v>381</v>
      </c>
      <c r="B53" s="200" t="s">
        <v>144</v>
      </c>
      <c r="C53" s="205" t="s">
        <v>382</v>
      </c>
      <c r="D53" s="659">
        <v>5296</v>
      </c>
    </row>
    <row r="54" spans="1:4" ht="15.6" thickTop="1" thickBot="1">
      <c r="A54" s="200" t="s">
        <v>865</v>
      </c>
      <c r="B54" s="200" t="s">
        <v>377</v>
      </c>
      <c r="C54" s="205" t="s">
        <v>866</v>
      </c>
      <c r="D54" s="659">
        <v>3873</v>
      </c>
    </row>
    <row r="55" spans="1:4" ht="15.6" thickTop="1" thickBot="1">
      <c r="A55" s="200" t="s">
        <v>861</v>
      </c>
      <c r="B55" s="200" t="s">
        <v>425</v>
      </c>
      <c r="C55" s="205" t="s">
        <v>862</v>
      </c>
      <c r="D55" s="659">
        <v>3577</v>
      </c>
    </row>
    <row r="56" spans="1:4" ht="15.6" thickTop="1" thickBot="1">
      <c r="A56" s="200" t="s">
        <v>863</v>
      </c>
      <c r="B56" s="200" t="s">
        <v>637</v>
      </c>
      <c r="C56" s="205" t="s">
        <v>864</v>
      </c>
      <c r="D56" s="659">
        <v>6274</v>
      </c>
    </row>
    <row r="57" spans="1:4" ht="15.6" thickTop="1" thickBot="1">
      <c r="A57" s="200" t="s">
        <v>383</v>
      </c>
      <c r="B57" s="200" t="s">
        <v>377</v>
      </c>
      <c r="C57" s="205" t="s">
        <v>384</v>
      </c>
      <c r="D57" s="659">
        <v>5247</v>
      </c>
    </row>
    <row r="58" spans="1:4" ht="15.6" thickTop="1" thickBot="1">
      <c r="A58" s="200" t="s">
        <v>385</v>
      </c>
      <c r="B58" s="200" t="s">
        <v>377</v>
      </c>
      <c r="C58" s="205" t="s">
        <v>386</v>
      </c>
      <c r="D58" s="659">
        <v>3350</v>
      </c>
    </row>
    <row r="59" spans="1:4" ht="30" thickTop="1" thickBot="1">
      <c r="A59" s="200" t="s">
        <v>387</v>
      </c>
      <c r="B59" s="200" t="s">
        <v>388</v>
      </c>
      <c r="C59" s="205" t="s">
        <v>389</v>
      </c>
      <c r="D59" s="659">
        <v>33452</v>
      </c>
    </row>
    <row r="60" spans="1:4" ht="15.6" thickTop="1" thickBot="1">
      <c r="A60" s="200" t="s">
        <v>390</v>
      </c>
      <c r="B60" s="200" t="s">
        <v>377</v>
      </c>
      <c r="C60" s="205" t="s">
        <v>391</v>
      </c>
      <c r="D60" s="659">
        <v>8596</v>
      </c>
    </row>
    <row r="61" spans="1:4" ht="15.6" thickTop="1" thickBot="1">
      <c r="A61" s="200" t="s">
        <v>392</v>
      </c>
      <c r="B61" s="200" t="s">
        <v>233</v>
      </c>
      <c r="C61" s="205" t="s">
        <v>393</v>
      </c>
      <c r="D61" s="659">
        <v>105939</v>
      </c>
    </row>
    <row r="62" spans="1:4" ht="15.6" thickTop="1" thickBot="1">
      <c r="A62" s="200" t="s">
        <v>400</v>
      </c>
      <c r="B62" s="200" t="s">
        <v>233</v>
      </c>
      <c r="C62" s="205" t="s">
        <v>401</v>
      </c>
      <c r="D62" s="659">
        <v>6363</v>
      </c>
    </row>
    <row r="63" spans="1:4" ht="15.6" thickTop="1" thickBot="1">
      <c r="A63" s="200" t="s">
        <v>394</v>
      </c>
      <c r="B63" s="200" t="s">
        <v>388</v>
      </c>
      <c r="C63" s="205" t="s">
        <v>395</v>
      </c>
      <c r="D63" s="659">
        <v>17885</v>
      </c>
    </row>
    <row r="64" spans="1:4" ht="15.6" thickTop="1" thickBot="1">
      <c r="A64" s="200" t="s">
        <v>402</v>
      </c>
      <c r="B64" s="200" t="s">
        <v>92</v>
      </c>
      <c r="C64" s="205" t="s">
        <v>403</v>
      </c>
      <c r="D64" s="659">
        <v>32937</v>
      </c>
    </row>
    <row r="65" spans="1:4" ht="15.6" thickTop="1" thickBot="1">
      <c r="A65" s="200" t="s">
        <v>396</v>
      </c>
      <c r="B65" s="200" t="s">
        <v>92</v>
      </c>
      <c r="C65" s="205" t="s">
        <v>397</v>
      </c>
      <c r="D65" s="659">
        <v>61332</v>
      </c>
    </row>
    <row r="66" spans="1:4" ht="15.6" thickTop="1" thickBot="1">
      <c r="A66" s="200" t="s">
        <v>398</v>
      </c>
      <c r="B66" s="200" t="s">
        <v>92</v>
      </c>
      <c r="C66" s="205" t="s">
        <v>399</v>
      </c>
      <c r="D66" s="659">
        <v>75653</v>
      </c>
    </row>
    <row r="67" spans="1:4" ht="15.6" thickTop="1" thickBot="1">
      <c r="A67" s="200" t="s">
        <v>1001</v>
      </c>
      <c r="B67" s="200" t="s">
        <v>144</v>
      </c>
      <c r="C67" s="205" t="s">
        <v>1002</v>
      </c>
      <c r="D67" s="659">
        <v>11154</v>
      </c>
    </row>
    <row r="68" spans="1:4" ht="15.6" thickTop="1" thickBot="1">
      <c r="A68" s="200" t="s">
        <v>404</v>
      </c>
      <c r="B68" s="200" t="s">
        <v>377</v>
      </c>
      <c r="C68" s="205" t="s">
        <v>405</v>
      </c>
      <c r="D68" s="659">
        <v>1200</v>
      </c>
    </row>
    <row r="69" spans="1:4" ht="15.6" thickTop="1" thickBot="1">
      <c r="A69" s="200" t="s">
        <v>406</v>
      </c>
      <c r="B69" s="200" t="s">
        <v>377</v>
      </c>
      <c r="C69" s="205" t="s">
        <v>407</v>
      </c>
      <c r="D69" s="659">
        <v>8368</v>
      </c>
    </row>
    <row r="70" spans="1:4" ht="15.6" thickTop="1" thickBot="1">
      <c r="A70" s="200" t="s">
        <v>408</v>
      </c>
      <c r="B70" s="200" t="s">
        <v>144</v>
      </c>
      <c r="C70" s="205" t="s">
        <v>409</v>
      </c>
      <c r="D70" s="659">
        <v>44062</v>
      </c>
    </row>
    <row r="71" spans="1:4" ht="15.6" thickTop="1" thickBot="1">
      <c r="A71" s="200" t="s">
        <v>410</v>
      </c>
      <c r="B71" s="200" t="s">
        <v>92</v>
      </c>
      <c r="C71" s="205" t="s">
        <v>411</v>
      </c>
      <c r="D71" s="659">
        <v>8521</v>
      </c>
    </row>
    <row r="72" spans="1:4" ht="15.6" thickTop="1" thickBot="1">
      <c r="A72" s="200" t="s">
        <v>412</v>
      </c>
      <c r="B72" s="200" t="s">
        <v>92</v>
      </c>
      <c r="C72" s="205" t="s">
        <v>413</v>
      </c>
      <c r="D72" s="659">
        <v>20070574</v>
      </c>
    </row>
    <row r="73" spans="1:4" ht="15.6" thickTop="1" thickBot="1">
      <c r="A73" s="200" t="s">
        <v>882</v>
      </c>
      <c r="B73" s="200" t="s">
        <v>377</v>
      </c>
      <c r="C73" s="205" t="s">
        <v>883</v>
      </c>
      <c r="D73" s="659">
        <v>1344</v>
      </c>
    </row>
    <row r="74" spans="1:4" ht="15.6" thickTop="1" thickBot="1">
      <c r="A74" s="200" t="s">
        <v>877</v>
      </c>
      <c r="B74" s="200" t="s">
        <v>377</v>
      </c>
      <c r="C74" s="205" t="s">
        <v>878</v>
      </c>
      <c r="D74" s="659">
        <v>1572</v>
      </c>
    </row>
    <row r="75" spans="1:4" ht="15.6" thickTop="1" thickBot="1">
      <c r="A75" s="200" t="s">
        <v>880</v>
      </c>
      <c r="B75" s="200" t="s">
        <v>377</v>
      </c>
      <c r="C75" s="205" t="s">
        <v>881</v>
      </c>
      <c r="D75" s="659">
        <v>1539</v>
      </c>
    </row>
    <row r="76" spans="1:4" ht="15.6" thickTop="1" thickBot="1">
      <c r="A76" s="200" t="s">
        <v>894</v>
      </c>
      <c r="B76" s="200" t="s">
        <v>377</v>
      </c>
      <c r="C76" s="205" t="s">
        <v>895</v>
      </c>
      <c r="D76" s="659">
        <v>2677</v>
      </c>
    </row>
    <row r="77" spans="1:4" ht="15.6" thickTop="1" thickBot="1">
      <c r="A77" s="200" t="s">
        <v>879</v>
      </c>
      <c r="B77" s="200" t="s">
        <v>377</v>
      </c>
      <c r="C77" s="205" t="s">
        <v>2143</v>
      </c>
      <c r="D77" s="659">
        <v>1680</v>
      </c>
    </row>
    <row r="78" spans="1:4" ht="15.6" thickTop="1" thickBot="1">
      <c r="A78" s="200" t="s">
        <v>889</v>
      </c>
      <c r="B78" s="200" t="s">
        <v>377</v>
      </c>
      <c r="C78" s="205" t="s">
        <v>890</v>
      </c>
      <c r="D78" s="659">
        <v>2233</v>
      </c>
    </row>
    <row r="79" spans="1:4" ht="15.6" thickTop="1" thickBot="1">
      <c r="A79" s="200" t="s">
        <v>891</v>
      </c>
      <c r="B79" s="200" t="s">
        <v>377</v>
      </c>
      <c r="C79" s="205" t="s">
        <v>2129</v>
      </c>
      <c r="D79" s="659">
        <v>2352</v>
      </c>
    </row>
    <row r="80" spans="1:4" ht="15.6" thickTop="1" thickBot="1">
      <c r="A80" s="200" t="s">
        <v>892</v>
      </c>
      <c r="B80" s="200" t="s">
        <v>377</v>
      </c>
      <c r="C80" s="205" t="s">
        <v>2130</v>
      </c>
      <c r="D80" s="659">
        <v>2406</v>
      </c>
    </row>
    <row r="81" spans="1:4" ht="30" thickTop="1" thickBot="1">
      <c r="A81" s="200" t="s">
        <v>884</v>
      </c>
      <c r="B81" s="200" t="s">
        <v>377</v>
      </c>
      <c r="C81" s="205" t="s">
        <v>2038</v>
      </c>
      <c r="D81" s="659">
        <v>2743</v>
      </c>
    </row>
    <row r="82" spans="1:4" ht="30" thickTop="1" thickBot="1">
      <c r="A82" s="200" t="s">
        <v>885</v>
      </c>
      <c r="B82" s="200" t="s">
        <v>377</v>
      </c>
      <c r="C82" s="205" t="s">
        <v>2039</v>
      </c>
      <c r="D82" s="659">
        <v>2125</v>
      </c>
    </row>
    <row r="83" spans="1:4" ht="30" thickTop="1" thickBot="1">
      <c r="A83" s="200" t="s">
        <v>886</v>
      </c>
      <c r="B83" s="200" t="s">
        <v>377</v>
      </c>
      <c r="C83" s="205" t="s">
        <v>2040</v>
      </c>
      <c r="D83" s="659">
        <v>2168</v>
      </c>
    </row>
    <row r="84" spans="1:4" ht="30" thickTop="1" thickBot="1">
      <c r="A84" s="200" t="s">
        <v>887</v>
      </c>
      <c r="B84" s="200" t="s">
        <v>377</v>
      </c>
      <c r="C84" s="205" t="s">
        <v>2041</v>
      </c>
      <c r="D84" s="659">
        <v>2612</v>
      </c>
    </row>
    <row r="85" spans="1:4" ht="15.6" thickTop="1" thickBot="1">
      <c r="A85" s="200" t="s">
        <v>893</v>
      </c>
      <c r="B85" s="200" t="s">
        <v>377</v>
      </c>
      <c r="C85" s="205" t="s">
        <v>2043</v>
      </c>
      <c r="D85" s="659">
        <v>2406</v>
      </c>
    </row>
    <row r="86" spans="1:4" ht="30" thickTop="1" thickBot="1">
      <c r="A86" s="200" t="s">
        <v>888</v>
      </c>
      <c r="B86" s="200" t="s">
        <v>377</v>
      </c>
      <c r="C86" s="205" t="s">
        <v>2042</v>
      </c>
      <c r="D86" s="659">
        <v>2461</v>
      </c>
    </row>
    <row r="87" spans="1:4" ht="30" thickTop="1" thickBot="1">
      <c r="A87" s="200" t="s">
        <v>875</v>
      </c>
      <c r="B87" s="200" t="s">
        <v>377</v>
      </c>
      <c r="C87" s="205" t="s">
        <v>876</v>
      </c>
      <c r="D87" s="659">
        <v>500</v>
      </c>
    </row>
    <row r="88" spans="1:4" ht="15.6" thickTop="1" thickBot="1">
      <c r="A88" s="200" t="s">
        <v>898</v>
      </c>
      <c r="B88" s="200" t="s">
        <v>377</v>
      </c>
      <c r="C88" s="205" t="s">
        <v>2044</v>
      </c>
      <c r="D88" s="659">
        <v>516</v>
      </c>
    </row>
    <row r="89" spans="1:4" ht="15.6" thickTop="1" thickBot="1">
      <c r="A89" s="200" t="s">
        <v>896</v>
      </c>
      <c r="B89" s="200" t="s">
        <v>377</v>
      </c>
      <c r="C89" s="205" t="s">
        <v>897</v>
      </c>
      <c r="D89" s="659">
        <v>791</v>
      </c>
    </row>
    <row r="90" spans="1:4" ht="15.6" thickTop="1" thickBot="1">
      <c r="A90" s="200" t="s">
        <v>997</v>
      </c>
      <c r="B90" s="200" t="s">
        <v>233</v>
      </c>
      <c r="C90" s="205" t="s">
        <v>998</v>
      </c>
      <c r="D90" s="659">
        <v>8032</v>
      </c>
    </row>
    <row r="91" spans="1:4" ht="30" thickTop="1" thickBot="1">
      <c r="A91" s="200" t="s">
        <v>414</v>
      </c>
      <c r="B91" s="200" t="s">
        <v>377</v>
      </c>
      <c r="C91" s="205" t="s">
        <v>415</v>
      </c>
      <c r="D91" s="659">
        <v>13746</v>
      </c>
    </row>
    <row r="92" spans="1:4" ht="15.6" thickTop="1" thickBot="1">
      <c r="A92" s="200" t="s">
        <v>416</v>
      </c>
      <c r="B92" s="200" t="s">
        <v>144</v>
      </c>
      <c r="C92" s="205" t="s">
        <v>417</v>
      </c>
      <c r="D92" s="659">
        <v>38080</v>
      </c>
    </row>
    <row r="93" spans="1:4" ht="15.6" thickTop="1" thickBot="1">
      <c r="A93" s="200" t="s">
        <v>418</v>
      </c>
      <c r="B93" s="200" t="s">
        <v>144</v>
      </c>
      <c r="C93" s="205" t="s">
        <v>419</v>
      </c>
      <c r="D93" s="659">
        <v>1775</v>
      </c>
    </row>
    <row r="94" spans="1:4" ht="15.6" thickTop="1" thickBot="1">
      <c r="A94" s="200" t="s">
        <v>420</v>
      </c>
      <c r="B94" s="200" t="s">
        <v>144</v>
      </c>
      <c r="C94" s="205" t="s">
        <v>421</v>
      </c>
      <c r="D94" s="659">
        <v>1775</v>
      </c>
    </row>
    <row r="95" spans="1:4" ht="15.6" thickTop="1" thickBot="1">
      <c r="A95" s="200" t="s">
        <v>422</v>
      </c>
      <c r="B95" s="200" t="s">
        <v>377</v>
      </c>
      <c r="C95" s="205" t="s">
        <v>423</v>
      </c>
      <c r="D95" s="659">
        <v>4694</v>
      </c>
    </row>
    <row r="96" spans="1:4" ht="15.6" thickTop="1" thickBot="1">
      <c r="A96" s="200" t="s">
        <v>441</v>
      </c>
      <c r="B96" s="200" t="s">
        <v>377</v>
      </c>
      <c r="C96" s="205" t="s">
        <v>442</v>
      </c>
      <c r="D96" s="659">
        <v>3458</v>
      </c>
    </row>
    <row r="97" spans="1:4" ht="15.6" thickTop="1" thickBot="1">
      <c r="A97" s="200" t="s">
        <v>439</v>
      </c>
      <c r="B97" s="200" t="s">
        <v>377</v>
      </c>
      <c r="C97" s="205" t="s">
        <v>440</v>
      </c>
      <c r="D97" s="659">
        <v>5355</v>
      </c>
    </row>
    <row r="98" spans="1:4" ht="15.6" thickTop="1" thickBot="1">
      <c r="A98" s="200" t="s">
        <v>424</v>
      </c>
      <c r="B98" s="200" t="s">
        <v>425</v>
      </c>
      <c r="C98" s="205" t="s">
        <v>426</v>
      </c>
      <c r="D98" s="659">
        <v>3681</v>
      </c>
    </row>
    <row r="99" spans="1:4" ht="30" thickTop="1" thickBot="1">
      <c r="A99" s="200" t="s">
        <v>907</v>
      </c>
      <c r="B99" s="200" t="s">
        <v>388</v>
      </c>
      <c r="C99" s="205" t="s">
        <v>2045</v>
      </c>
      <c r="D99" s="659">
        <v>419257</v>
      </c>
    </row>
    <row r="100" spans="1:4" ht="30" thickTop="1" thickBot="1">
      <c r="A100" s="200" t="s">
        <v>908</v>
      </c>
      <c r="B100" s="200" t="s">
        <v>388</v>
      </c>
      <c r="C100" s="205" t="s">
        <v>2046</v>
      </c>
      <c r="D100" s="659">
        <v>425945</v>
      </c>
    </row>
    <row r="101" spans="1:4" ht="30" thickTop="1" thickBot="1">
      <c r="A101" s="200" t="s">
        <v>909</v>
      </c>
      <c r="B101" s="200" t="s">
        <v>388</v>
      </c>
      <c r="C101" s="205" t="s">
        <v>2047</v>
      </c>
      <c r="D101" s="659">
        <v>653410</v>
      </c>
    </row>
    <row r="102" spans="1:4" ht="30" thickTop="1" thickBot="1">
      <c r="A102" s="200" t="s">
        <v>910</v>
      </c>
      <c r="B102" s="200" t="s">
        <v>388</v>
      </c>
      <c r="C102" s="205" t="s">
        <v>2048</v>
      </c>
      <c r="D102" s="659">
        <v>501770</v>
      </c>
    </row>
    <row r="103" spans="1:4" ht="30" thickTop="1" thickBot="1">
      <c r="A103" s="200" t="s">
        <v>911</v>
      </c>
      <c r="B103" s="200" t="s">
        <v>388</v>
      </c>
      <c r="C103" s="205" t="s">
        <v>2049</v>
      </c>
      <c r="D103" s="659">
        <v>501770</v>
      </c>
    </row>
    <row r="104" spans="1:4" ht="15.6" thickTop="1" thickBot="1">
      <c r="A104" s="200" t="s">
        <v>905</v>
      </c>
      <c r="B104" s="200" t="s">
        <v>388</v>
      </c>
      <c r="C104" s="205" t="s">
        <v>2112</v>
      </c>
      <c r="D104" s="659">
        <v>353469</v>
      </c>
    </row>
    <row r="105" spans="1:4" ht="15.6" thickTop="1" thickBot="1">
      <c r="A105" s="200" t="s">
        <v>904</v>
      </c>
      <c r="B105" s="200" t="s">
        <v>388</v>
      </c>
      <c r="C105" s="205" t="s">
        <v>2113</v>
      </c>
      <c r="D105" s="659">
        <v>379116</v>
      </c>
    </row>
    <row r="106" spans="1:4" ht="15.6" thickTop="1" thickBot="1">
      <c r="A106" s="200" t="s">
        <v>1745</v>
      </c>
      <c r="B106" s="200" t="s">
        <v>388</v>
      </c>
      <c r="C106" s="205" t="s">
        <v>2111</v>
      </c>
      <c r="D106" s="659">
        <v>414801</v>
      </c>
    </row>
    <row r="107" spans="1:4" ht="15.6" thickTop="1" thickBot="1">
      <c r="A107" s="200" t="s">
        <v>901</v>
      </c>
      <c r="B107" s="200" t="s">
        <v>388</v>
      </c>
      <c r="C107" s="205" t="s">
        <v>2111</v>
      </c>
      <c r="D107" s="659">
        <v>414801</v>
      </c>
    </row>
    <row r="108" spans="1:4" ht="15.6" thickTop="1" thickBot="1">
      <c r="A108" s="200" t="s">
        <v>903</v>
      </c>
      <c r="B108" s="200" t="s">
        <v>388</v>
      </c>
      <c r="C108" s="205" t="s">
        <v>2114</v>
      </c>
      <c r="D108" s="659">
        <v>432633</v>
      </c>
    </row>
    <row r="109" spans="1:4" ht="15.6" thickTop="1" thickBot="1">
      <c r="A109" s="200" t="s">
        <v>902</v>
      </c>
      <c r="B109" s="200" t="s">
        <v>388</v>
      </c>
      <c r="C109" s="205" t="s">
        <v>2115</v>
      </c>
      <c r="D109" s="659">
        <v>458280</v>
      </c>
    </row>
    <row r="110" spans="1:4" ht="15.6" thickTop="1" thickBot="1">
      <c r="A110" s="200" t="s">
        <v>906</v>
      </c>
      <c r="B110" s="200" t="s">
        <v>388</v>
      </c>
      <c r="C110" s="205" t="s">
        <v>2116</v>
      </c>
      <c r="D110" s="659">
        <v>356819</v>
      </c>
    </row>
    <row r="111" spans="1:4" ht="15.6" thickTop="1" thickBot="1">
      <c r="A111" s="200" t="s">
        <v>427</v>
      </c>
      <c r="B111" s="200" t="s">
        <v>144</v>
      </c>
      <c r="C111" s="205" t="s">
        <v>428</v>
      </c>
      <c r="D111" s="659">
        <v>1999</v>
      </c>
    </row>
    <row r="112" spans="1:4" ht="15.6" thickTop="1" thickBot="1">
      <c r="A112" s="200" t="s">
        <v>429</v>
      </c>
      <c r="B112" s="200" t="s">
        <v>233</v>
      </c>
      <c r="C112" s="205" t="s">
        <v>430</v>
      </c>
      <c r="D112" s="659">
        <v>826</v>
      </c>
    </row>
    <row r="113" spans="1:4" ht="30" thickTop="1" thickBot="1">
      <c r="A113" s="200" t="s">
        <v>431</v>
      </c>
      <c r="B113" s="200" t="s">
        <v>92</v>
      </c>
      <c r="C113" s="205" t="s">
        <v>432</v>
      </c>
      <c r="D113" s="659">
        <v>826</v>
      </c>
    </row>
    <row r="114" spans="1:4" ht="30" thickTop="1" thickBot="1">
      <c r="A114" s="200" t="s">
        <v>433</v>
      </c>
      <c r="B114" s="200" t="s">
        <v>144</v>
      </c>
      <c r="C114" s="205" t="s">
        <v>434</v>
      </c>
      <c r="D114" s="659">
        <v>54080</v>
      </c>
    </row>
    <row r="115" spans="1:4" ht="15.6" thickTop="1" thickBot="1">
      <c r="A115" s="200" t="s">
        <v>435</v>
      </c>
      <c r="B115" s="200" t="s">
        <v>92</v>
      </c>
      <c r="C115" s="655" t="s">
        <v>436</v>
      </c>
      <c r="D115" s="659">
        <v>42238</v>
      </c>
    </row>
    <row r="116" spans="1:4" ht="15.6" thickTop="1" thickBot="1">
      <c r="A116" s="200" t="s">
        <v>443</v>
      </c>
      <c r="B116" s="200" t="s">
        <v>92</v>
      </c>
      <c r="C116" s="205" t="s">
        <v>1997</v>
      </c>
      <c r="D116" s="659">
        <v>222074</v>
      </c>
    </row>
    <row r="117" spans="1:4" ht="15.6" thickTop="1" thickBot="1">
      <c r="A117" s="200" t="s">
        <v>446</v>
      </c>
      <c r="B117" s="200" t="s">
        <v>92</v>
      </c>
      <c r="C117" s="205" t="s">
        <v>447</v>
      </c>
      <c r="D117" s="659">
        <v>123948</v>
      </c>
    </row>
    <row r="118" spans="1:4" ht="30" thickTop="1" thickBot="1">
      <c r="A118" s="200" t="s">
        <v>444</v>
      </c>
      <c r="B118" s="200" t="s">
        <v>92</v>
      </c>
      <c r="C118" s="655" t="s">
        <v>445</v>
      </c>
      <c r="D118" s="659">
        <v>87797</v>
      </c>
    </row>
    <row r="119" spans="1:4" ht="30" thickTop="1" thickBot="1">
      <c r="A119" s="200" t="s">
        <v>449</v>
      </c>
      <c r="B119" s="200" t="s">
        <v>388</v>
      </c>
      <c r="C119" s="205" t="s">
        <v>450</v>
      </c>
      <c r="D119" s="659">
        <v>3794</v>
      </c>
    </row>
    <row r="120" spans="1:4" ht="30" thickTop="1" thickBot="1">
      <c r="A120" s="200" t="s">
        <v>448</v>
      </c>
      <c r="B120" s="200" t="s">
        <v>388</v>
      </c>
      <c r="C120" s="205" t="s">
        <v>1998</v>
      </c>
      <c r="D120" s="659">
        <v>3686</v>
      </c>
    </row>
    <row r="121" spans="1:4" ht="30" thickTop="1" thickBot="1">
      <c r="A121" s="200" t="s">
        <v>912</v>
      </c>
      <c r="B121" s="200" t="s">
        <v>637</v>
      </c>
      <c r="C121" s="205" t="s">
        <v>913</v>
      </c>
      <c r="D121" s="659">
        <v>17500</v>
      </c>
    </row>
    <row r="122" spans="1:4" ht="15.6" thickTop="1" thickBot="1">
      <c r="A122" s="200" t="s">
        <v>914</v>
      </c>
      <c r="B122" s="200" t="s">
        <v>637</v>
      </c>
      <c r="C122" s="205" t="s">
        <v>2050</v>
      </c>
      <c r="D122" s="659">
        <v>28500</v>
      </c>
    </row>
    <row r="123" spans="1:4" ht="15.6" thickTop="1" thickBot="1">
      <c r="A123" s="200" t="s">
        <v>451</v>
      </c>
      <c r="B123" s="200" t="s">
        <v>388</v>
      </c>
      <c r="C123" s="205" t="s">
        <v>1999</v>
      </c>
      <c r="D123" s="659">
        <v>2515</v>
      </c>
    </row>
    <row r="124" spans="1:4" ht="15.6" thickTop="1" thickBot="1">
      <c r="A124" s="200" t="s">
        <v>452</v>
      </c>
      <c r="B124" s="200" t="s">
        <v>144</v>
      </c>
      <c r="C124" s="205" t="s">
        <v>453</v>
      </c>
      <c r="D124" s="659">
        <v>18742</v>
      </c>
    </row>
    <row r="125" spans="1:4" ht="15.6" thickTop="1" thickBot="1">
      <c r="A125" s="200" t="s">
        <v>939</v>
      </c>
      <c r="B125" s="200" t="s">
        <v>425</v>
      </c>
      <c r="C125" s="205" t="s">
        <v>2052</v>
      </c>
      <c r="D125" s="659">
        <v>1734</v>
      </c>
    </row>
    <row r="126" spans="1:4" ht="15.6" thickTop="1" thickBot="1">
      <c r="A126" s="200" t="s">
        <v>940</v>
      </c>
      <c r="B126" s="200" t="s">
        <v>425</v>
      </c>
      <c r="C126" s="205" t="s">
        <v>2053</v>
      </c>
      <c r="D126" s="659">
        <v>2352</v>
      </c>
    </row>
    <row r="127" spans="1:4" ht="30" thickTop="1" thickBot="1">
      <c r="A127" s="200" t="s">
        <v>938</v>
      </c>
      <c r="B127" s="200" t="s">
        <v>425</v>
      </c>
      <c r="C127" s="205" t="s">
        <v>2051</v>
      </c>
      <c r="D127" s="659">
        <v>2320</v>
      </c>
    </row>
    <row r="128" spans="1:4" ht="15.6" thickTop="1" thickBot="1">
      <c r="A128" s="200" t="s">
        <v>920</v>
      </c>
      <c r="B128" s="200" t="s">
        <v>425</v>
      </c>
      <c r="C128" s="205" t="s">
        <v>921</v>
      </c>
      <c r="D128" s="659">
        <v>1843</v>
      </c>
    </row>
    <row r="129" spans="1:4" ht="15.6" thickTop="1" thickBot="1">
      <c r="A129" s="200" t="s">
        <v>922</v>
      </c>
      <c r="B129" s="200" t="s">
        <v>425</v>
      </c>
      <c r="C129" s="205" t="s">
        <v>923</v>
      </c>
      <c r="D129" s="659">
        <v>1507</v>
      </c>
    </row>
    <row r="130" spans="1:4" ht="15.6" thickTop="1" thickBot="1">
      <c r="A130" s="200" t="s">
        <v>924</v>
      </c>
      <c r="B130" s="200" t="s">
        <v>425</v>
      </c>
      <c r="C130" s="205" t="s">
        <v>925</v>
      </c>
      <c r="D130" s="659">
        <v>1453</v>
      </c>
    </row>
    <row r="131" spans="1:4" ht="15.6" thickTop="1" thickBot="1">
      <c r="A131" s="200" t="s">
        <v>926</v>
      </c>
      <c r="B131" s="200" t="s">
        <v>425</v>
      </c>
      <c r="C131" s="205" t="s">
        <v>927</v>
      </c>
      <c r="D131" s="659">
        <v>1789</v>
      </c>
    </row>
    <row r="132" spans="1:4" ht="15.6" thickTop="1" thickBot="1">
      <c r="A132" s="200" t="s">
        <v>928</v>
      </c>
      <c r="B132" s="200" t="s">
        <v>425</v>
      </c>
      <c r="C132" s="205" t="s">
        <v>929</v>
      </c>
      <c r="D132" s="659">
        <v>1572</v>
      </c>
    </row>
    <row r="133" spans="1:4" ht="15.6" thickTop="1" thickBot="1">
      <c r="A133" s="200" t="s">
        <v>932</v>
      </c>
      <c r="B133" s="200" t="s">
        <v>425</v>
      </c>
      <c r="C133" s="205" t="s">
        <v>933</v>
      </c>
      <c r="D133" s="659">
        <v>1284</v>
      </c>
    </row>
    <row r="134" spans="1:4" ht="15.6" thickTop="1" thickBot="1">
      <c r="A134" s="200" t="s">
        <v>930</v>
      </c>
      <c r="B134" s="200" t="s">
        <v>425</v>
      </c>
      <c r="C134" s="205" t="s">
        <v>931</v>
      </c>
      <c r="D134" s="659">
        <v>1897</v>
      </c>
    </row>
    <row r="135" spans="1:4" ht="15.6" thickTop="1" thickBot="1">
      <c r="A135" s="200" t="s">
        <v>934</v>
      </c>
      <c r="B135" s="200" t="s">
        <v>425</v>
      </c>
      <c r="C135" s="205" t="s">
        <v>935</v>
      </c>
      <c r="D135" s="659">
        <v>1887</v>
      </c>
    </row>
    <row r="136" spans="1:4" ht="15.6" thickTop="1" thickBot="1">
      <c r="A136" s="200" t="s">
        <v>936</v>
      </c>
      <c r="B136" s="200" t="s">
        <v>425</v>
      </c>
      <c r="C136" s="205" t="s">
        <v>937</v>
      </c>
      <c r="D136" s="659">
        <v>1496</v>
      </c>
    </row>
    <row r="137" spans="1:4" ht="30" thickTop="1" thickBot="1">
      <c r="A137" s="200" t="s">
        <v>918</v>
      </c>
      <c r="B137" s="200" t="s">
        <v>377</v>
      </c>
      <c r="C137" s="205" t="s">
        <v>919</v>
      </c>
      <c r="D137" s="659">
        <v>7576</v>
      </c>
    </row>
    <row r="138" spans="1:4" ht="30" thickTop="1" thickBot="1">
      <c r="A138" s="200" t="s">
        <v>915</v>
      </c>
      <c r="B138" s="200" t="s">
        <v>916</v>
      </c>
      <c r="C138" s="205" t="s">
        <v>917</v>
      </c>
      <c r="D138" s="659">
        <v>0</v>
      </c>
    </row>
    <row r="139" spans="1:4" ht="15.6" thickTop="1" thickBot="1">
      <c r="A139" s="200" t="s">
        <v>454</v>
      </c>
      <c r="B139" s="200" t="s">
        <v>377</v>
      </c>
      <c r="C139" s="205" t="s">
        <v>455</v>
      </c>
      <c r="D139" s="659">
        <v>3615</v>
      </c>
    </row>
    <row r="140" spans="1:4" ht="30" thickTop="1" thickBot="1">
      <c r="A140" s="200" t="s">
        <v>456</v>
      </c>
      <c r="B140" s="200" t="s">
        <v>457</v>
      </c>
      <c r="C140" s="205" t="s">
        <v>458</v>
      </c>
      <c r="D140" s="659">
        <v>477</v>
      </c>
    </row>
    <row r="141" spans="1:4" ht="30" thickTop="1" thickBot="1">
      <c r="A141" s="200" t="s">
        <v>459</v>
      </c>
      <c r="B141" s="200" t="s">
        <v>144</v>
      </c>
      <c r="C141" s="205" t="s">
        <v>2000</v>
      </c>
      <c r="D141" s="659">
        <v>5355</v>
      </c>
    </row>
    <row r="142" spans="1:4" ht="30" thickTop="1" thickBot="1">
      <c r="A142" s="200" t="s">
        <v>460</v>
      </c>
      <c r="B142" s="200" t="s">
        <v>92</v>
      </c>
      <c r="C142" s="205" t="s">
        <v>461</v>
      </c>
      <c r="D142" s="659">
        <v>2908</v>
      </c>
    </row>
    <row r="143" spans="1:4" ht="15.6" thickTop="1" thickBot="1">
      <c r="A143" s="200" t="s">
        <v>462</v>
      </c>
      <c r="B143" s="200" t="s">
        <v>463</v>
      </c>
      <c r="C143" s="205" t="s">
        <v>464</v>
      </c>
      <c r="D143" s="659">
        <v>9821</v>
      </c>
    </row>
    <row r="144" spans="1:4" ht="15.6" thickTop="1" thickBot="1">
      <c r="A144" s="200" t="s">
        <v>465</v>
      </c>
      <c r="B144" s="200" t="s">
        <v>425</v>
      </c>
      <c r="C144" s="205" t="s">
        <v>466</v>
      </c>
      <c r="D144" s="659">
        <v>27880</v>
      </c>
    </row>
    <row r="145" spans="1:4" ht="15.6" thickTop="1" thickBot="1">
      <c r="A145" s="200" t="s">
        <v>951</v>
      </c>
      <c r="B145" s="200" t="s">
        <v>233</v>
      </c>
      <c r="C145" s="205" t="s">
        <v>953</v>
      </c>
      <c r="D145" s="659">
        <v>16726</v>
      </c>
    </row>
    <row r="146" spans="1:4" ht="44.4" thickTop="1" thickBot="1">
      <c r="A146" s="200" t="s">
        <v>941</v>
      </c>
      <c r="B146" s="200" t="s">
        <v>233</v>
      </c>
      <c r="C146" s="205" t="s">
        <v>942</v>
      </c>
      <c r="D146" s="659">
        <v>5138</v>
      </c>
    </row>
    <row r="147" spans="1:4" ht="30" thickTop="1" thickBot="1">
      <c r="A147" s="200" t="s">
        <v>943</v>
      </c>
      <c r="B147" s="200" t="s">
        <v>233</v>
      </c>
      <c r="C147" s="205" t="s">
        <v>944</v>
      </c>
      <c r="D147" s="659">
        <v>20856</v>
      </c>
    </row>
    <row r="148" spans="1:4" ht="15.6" thickTop="1" thickBot="1">
      <c r="A148" s="200" t="s">
        <v>1775</v>
      </c>
      <c r="B148" s="200" t="s">
        <v>233</v>
      </c>
      <c r="C148" s="205" t="s">
        <v>2054</v>
      </c>
      <c r="D148" s="659">
        <v>9014</v>
      </c>
    </row>
    <row r="149" spans="1:4" ht="30" thickTop="1" thickBot="1">
      <c r="A149" s="200" t="s">
        <v>945</v>
      </c>
      <c r="B149" s="200" t="s">
        <v>144</v>
      </c>
      <c r="C149" s="205" t="s">
        <v>946</v>
      </c>
      <c r="D149" s="659">
        <v>31230</v>
      </c>
    </row>
    <row r="150" spans="1:4" ht="15.6" thickTop="1" thickBot="1">
      <c r="A150" s="200" t="s">
        <v>947</v>
      </c>
      <c r="B150" s="200" t="s">
        <v>233</v>
      </c>
      <c r="C150" s="205" t="s">
        <v>948</v>
      </c>
      <c r="D150" s="659">
        <v>7182</v>
      </c>
    </row>
    <row r="151" spans="1:4" ht="30" thickTop="1" thickBot="1">
      <c r="A151" s="200" t="s">
        <v>949</v>
      </c>
      <c r="B151" s="200" t="s">
        <v>457</v>
      </c>
      <c r="C151" s="205" t="s">
        <v>950</v>
      </c>
      <c r="D151" s="659">
        <v>167260</v>
      </c>
    </row>
    <row r="152" spans="1:4" ht="15.6" thickTop="1" thickBot="1">
      <c r="A152" s="200" t="s">
        <v>467</v>
      </c>
      <c r="B152" s="200" t="s">
        <v>92</v>
      </c>
      <c r="C152" s="205" t="s">
        <v>468</v>
      </c>
      <c r="D152" s="659">
        <v>1182</v>
      </c>
    </row>
    <row r="153" spans="1:4" ht="15.6" thickTop="1" thickBot="1">
      <c r="A153" s="200" t="s">
        <v>469</v>
      </c>
      <c r="B153" s="200" t="s">
        <v>377</v>
      </c>
      <c r="C153" s="205" t="s">
        <v>470</v>
      </c>
      <c r="D153" s="659">
        <v>29550</v>
      </c>
    </row>
    <row r="154" spans="1:4" ht="15.6" thickTop="1" thickBot="1">
      <c r="A154" s="200" t="s">
        <v>471</v>
      </c>
      <c r="B154" s="200" t="s">
        <v>377</v>
      </c>
      <c r="C154" s="205" t="s">
        <v>472</v>
      </c>
      <c r="D154" s="659">
        <v>4466</v>
      </c>
    </row>
    <row r="155" spans="1:4" ht="30" thickTop="1" thickBot="1">
      <c r="A155" s="200" t="s">
        <v>987</v>
      </c>
      <c r="B155" s="200" t="s">
        <v>144</v>
      </c>
      <c r="C155" s="205" t="s">
        <v>988</v>
      </c>
      <c r="D155" s="659">
        <v>53321</v>
      </c>
    </row>
    <row r="156" spans="1:4" ht="30" thickTop="1" thickBot="1">
      <c r="A156" s="200" t="s">
        <v>989</v>
      </c>
      <c r="B156" s="200" t="s">
        <v>144</v>
      </c>
      <c r="C156" s="205" t="s">
        <v>990</v>
      </c>
      <c r="D156" s="659">
        <v>16541</v>
      </c>
    </row>
    <row r="157" spans="1:4" ht="30" thickTop="1" thickBot="1">
      <c r="A157" s="200" t="s">
        <v>991</v>
      </c>
      <c r="B157" s="200" t="s">
        <v>144</v>
      </c>
      <c r="C157" s="205" t="s">
        <v>992</v>
      </c>
      <c r="D157" s="659">
        <v>29525</v>
      </c>
    </row>
    <row r="158" spans="1:4" ht="30" thickTop="1" thickBot="1">
      <c r="A158" s="200" t="s">
        <v>993</v>
      </c>
      <c r="B158" s="200" t="s">
        <v>144</v>
      </c>
      <c r="C158" s="205" t="s">
        <v>994</v>
      </c>
      <c r="D158" s="659">
        <v>31604</v>
      </c>
    </row>
    <row r="159" spans="1:4" ht="15.6" thickTop="1" thickBot="1">
      <c r="A159" s="200" t="s">
        <v>475</v>
      </c>
      <c r="B159" s="200" t="s">
        <v>233</v>
      </c>
      <c r="C159" s="205" t="s">
        <v>476</v>
      </c>
      <c r="D159" s="659">
        <v>8307</v>
      </c>
    </row>
    <row r="160" spans="1:4" ht="15.6" thickTop="1" thickBot="1">
      <c r="A160" s="200" t="s">
        <v>980</v>
      </c>
      <c r="B160" s="200" t="s">
        <v>233</v>
      </c>
      <c r="C160" s="205" t="s">
        <v>476</v>
      </c>
      <c r="D160" s="659">
        <v>7626</v>
      </c>
    </row>
    <row r="161" spans="1:4" ht="15.6" thickTop="1" thickBot="1">
      <c r="A161" s="200" t="s">
        <v>477</v>
      </c>
      <c r="B161" s="200" t="s">
        <v>233</v>
      </c>
      <c r="C161" s="205" t="s">
        <v>478</v>
      </c>
      <c r="D161" s="659">
        <v>10639</v>
      </c>
    </row>
    <row r="162" spans="1:4" ht="15.6" thickTop="1" thickBot="1">
      <c r="A162" s="200" t="s">
        <v>981</v>
      </c>
      <c r="B162" s="200" t="s">
        <v>233</v>
      </c>
      <c r="C162" s="205" t="s">
        <v>478</v>
      </c>
      <c r="D162" s="659">
        <v>10644</v>
      </c>
    </row>
    <row r="163" spans="1:4" ht="15.6" thickTop="1" thickBot="1">
      <c r="A163" s="200" t="s">
        <v>972</v>
      </c>
      <c r="B163" s="200" t="s">
        <v>233</v>
      </c>
      <c r="C163" s="205" t="s">
        <v>973</v>
      </c>
      <c r="D163" s="659">
        <v>11187</v>
      </c>
    </row>
    <row r="164" spans="1:4" ht="15.6" thickTop="1" thickBot="1">
      <c r="A164" s="200" t="s">
        <v>978</v>
      </c>
      <c r="B164" s="200" t="s">
        <v>233</v>
      </c>
      <c r="C164" s="205" t="s">
        <v>973</v>
      </c>
      <c r="D164" s="659">
        <v>8938</v>
      </c>
    </row>
    <row r="165" spans="1:4" ht="15.6" thickTop="1" thickBot="1">
      <c r="A165" s="200" t="s">
        <v>985</v>
      </c>
      <c r="B165" s="200" t="s">
        <v>952</v>
      </c>
      <c r="C165" s="205" t="s">
        <v>986</v>
      </c>
      <c r="D165" s="659">
        <v>12077</v>
      </c>
    </row>
    <row r="166" spans="1:4" ht="15.6" thickTop="1" thickBot="1">
      <c r="A166" s="200" t="s">
        <v>983</v>
      </c>
      <c r="B166" s="200" t="s">
        <v>233</v>
      </c>
      <c r="C166" s="205" t="s">
        <v>984</v>
      </c>
      <c r="D166" s="659">
        <v>9799</v>
      </c>
    </row>
    <row r="167" spans="1:4" ht="15.6" thickTop="1" thickBot="1">
      <c r="A167" s="200" t="s">
        <v>479</v>
      </c>
      <c r="B167" s="200" t="s">
        <v>233</v>
      </c>
      <c r="C167" s="205" t="s">
        <v>480</v>
      </c>
      <c r="D167" s="659">
        <v>9513</v>
      </c>
    </row>
    <row r="168" spans="1:4" ht="15.6" thickTop="1" thickBot="1">
      <c r="A168" s="200" t="s">
        <v>982</v>
      </c>
      <c r="B168" s="200" t="s">
        <v>233</v>
      </c>
      <c r="C168" s="205" t="s">
        <v>480</v>
      </c>
      <c r="D168" s="659">
        <v>9298</v>
      </c>
    </row>
    <row r="169" spans="1:4" ht="15.6" thickTop="1" thickBot="1">
      <c r="A169" s="200" t="s">
        <v>473</v>
      </c>
      <c r="B169" s="200" t="s">
        <v>233</v>
      </c>
      <c r="C169" s="205" t="s">
        <v>474</v>
      </c>
      <c r="D169" s="659">
        <v>11533</v>
      </c>
    </row>
    <row r="170" spans="1:4" ht="15.6" thickTop="1" thickBot="1">
      <c r="A170" s="200" t="s">
        <v>979</v>
      </c>
      <c r="B170" s="200" t="s">
        <v>233</v>
      </c>
      <c r="C170" s="205" t="s">
        <v>474</v>
      </c>
      <c r="D170" s="659">
        <v>11533</v>
      </c>
    </row>
    <row r="171" spans="1:4" ht="15.6" thickTop="1" thickBot="1">
      <c r="A171" s="200" t="s">
        <v>955</v>
      </c>
      <c r="B171" s="200" t="s">
        <v>233</v>
      </c>
      <c r="C171" s="205" t="s">
        <v>956</v>
      </c>
      <c r="D171" s="659">
        <v>11325</v>
      </c>
    </row>
    <row r="172" spans="1:4" ht="15.6" thickTop="1" thickBot="1">
      <c r="A172" s="200" t="s">
        <v>968</v>
      </c>
      <c r="B172" s="200" t="s">
        <v>952</v>
      </c>
      <c r="C172" s="205" t="s">
        <v>969</v>
      </c>
      <c r="D172" s="659">
        <v>17617</v>
      </c>
    </row>
    <row r="173" spans="1:4" ht="15.6" thickTop="1" thickBot="1">
      <c r="A173" s="200" t="s">
        <v>970</v>
      </c>
      <c r="B173" s="200" t="s">
        <v>952</v>
      </c>
      <c r="C173" s="205" t="s">
        <v>971</v>
      </c>
      <c r="D173" s="659">
        <v>6710</v>
      </c>
    </row>
    <row r="174" spans="1:4" ht="15.6" thickTop="1" thickBot="1">
      <c r="A174" s="200" t="s">
        <v>957</v>
      </c>
      <c r="B174" s="200" t="s">
        <v>233</v>
      </c>
      <c r="C174" s="205" t="s">
        <v>958</v>
      </c>
      <c r="D174" s="659"/>
    </row>
    <row r="175" spans="1:4" ht="15.6" thickTop="1" thickBot="1">
      <c r="A175" s="200" t="s">
        <v>959</v>
      </c>
      <c r="B175" s="200" t="s">
        <v>233</v>
      </c>
      <c r="C175" s="205" t="s">
        <v>960</v>
      </c>
      <c r="D175" s="659">
        <v>4628</v>
      </c>
    </row>
    <row r="176" spans="1:4" ht="30" thickTop="1" thickBot="1">
      <c r="A176" s="200" t="s">
        <v>965</v>
      </c>
      <c r="B176" s="200" t="s">
        <v>233</v>
      </c>
      <c r="C176" s="205" t="s">
        <v>2058</v>
      </c>
      <c r="D176" s="659">
        <v>4086</v>
      </c>
    </row>
    <row r="177" spans="1:4" ht="15.6" thickTop="1" thickBot="1">
      <c r="A177" s="200" t="s">
        <v>961</v>
      </c>
      <c r="B177" s="200" t="s">
        <v>233</v>
      </c>
      <c r="C177" s="205" t="s">
        <v>2056</v>
      </c>
      <c r="D177" s="659">
        <v>2406</v>
      </c>
    </row>
    <row r="178" spans="1:4" ht="30" thickTop="1" thickBot="1">
      <c r="A178" s="200" t="s">
        <v>962</v>
      </c>
      <c r="B178" s="200" t="s">
        <v>233</v>
      </c>
      <c r="C178" s="205" t="s">
        <v>2057</v>
      </c>
      <c r="D178" s="659">
        <v>6191</v>
      </c>
    </row>
    <row r="179" spans="1:4" ht="30" thickTop="1" thickBot="1">
      <c r="A179" s="200" t="s">
        <v>967</v>
      </c>
      <c r="B179" s="200" t="s">
        <v>233</v>
      </c>
      <c r="C179" s="205" t="s">
        <v>2059</v>
      </c>
      <c r="D179" s="659">
        <v>4782</v>
      </c>
    </row>
    <row r="180" spans="1:4" ht="30" thickTop="1" thickBot="1">
      <c r="A180" s="200" t="s">
        <v>954</v>
      </c>
      <c r="B180" s="200" t="s">
        <v>233</v>
      </c>
      <c r="C180" s="205" t="s">
        <v>2055</v>
      </c>
      <c r="D180" s="659">
        <v>2406</v>
      </c>
    </row>
    <row r="181" spans="1:4" ht="15.6" thickTop="1" thickBot="1">
      <c r="A181" s="200" t="s">
        <v>963</v>
      </c>
      <c r="B181" s="200" t="s">
        <v>233</v>
      </c>
      <c r="C181" s="205" t="s">
        <v>964</v>
      </c>
      <c r="D181" s="659">
        <v>2406</v>
      </c>
    </row>
    <row r="182" spans="1:4" ht="15.6" thickTop="1" thickBot="1">
      <c r="A182" s="200" t="s">
        <v>966</v>
      </c>
      <c r="B182" s="200" t="s">
        <v>233</v>
      </c>
      <c r="C182" s="205" t="s">
        <v>964</v>
      </c>
      <c r="D182" s="659">
        <v>6767</v>
      </c>
    </row>
    <row r="183" spans="1:4" ht="15.6" thickTop="1" thickBot="1">
      <c r="A183" s="200" t="s">
        <v>481</v>
      </c>
      <c r="B183" s="200" t="s">
        <v>377</v>
      </c>
      <c r="C183" s="205" t="s">
        <v>482</v>
      </c>
      <c r="D183" s="659">
        <v>6094</v>
      </c>
    </row>
    <row r="184" spans="1:4" ht="15.6" thickTop="1" thickBot="1">
      <c r="A184" s="200" t="s">
        <v>485</v>
      </c>
      <c r="B184" s="200" t="s">
        <v>92</v>
      </c>
      <c r="C184" s="205" t="s">
        <v>486</v>
      </c>
      <c r="D184" s="659">
        <v>6000</v>
      </c>
    </row>
    <row r="185" spans="1:4" ht="15.6" thickTop="1" thickBot="1">
      <c r="A185" s="200" t="s">
        <v>483</v>
      </c>
      <c r="B185" s="200" t="s">
        <v>388</v>
      </c>
      <c r="C185" s="205" t="s">
        <v>484</v>
      </c>
      <c r="D185" s="659">
        <v>93000</v>
      </c>
    </row>
    <row r="186" spans="1:4" ht="15.6" thickTop="1" thickBot="1">
      <c r="A186" s="200" t="s">
        <v>487</v>
      </c>
      <c r="B186" s="200" t="s">
        <v>144</v>
      </c>
      <c r="C186" s="205" t="s">
        <v>2001</v>
      </c>
      <c r="D186" s="659">
        <v>1680</v>
      </c>
    </row>
    <row r="187" spans="1:4" ht="15.6" thickTop="1" thickBot="1">
      <c r="A187" s="200" t="s">
        <v>1539</v>
      </c>
      <c r="B187" s="200" t="s">
        <v>377</v>
      </c>
      <c r="C187" s="205" t="s">
        <v>1538</v>
      </c>
      <c r="D187" s="659">
        <v>10126.9</v>
      </c>
    </row>
    <row r="188" spans="1:4" ht="15.6" thickTop="1" thickBot="1">
      <c r="A188" s="200" t="s">
        <v>1793</v>
      </c>
      <c r="B188" s="200" t="s">
        <v>377</v>
      </c>
      <c r="C188" s="205" t="s">
        <v>1792</v>
      </c>
      <c r="D188" s="659">
        <v>10126.9</v>
      </c>
    </row>
    <row r="189" spans="1:4" ht="15.6" thickTop="1" thickBot="1">
      <c r="A189" s="200" t="s">
        <v>488</v>
      </c>
      <c r="B189" s="200" t="s">
        <v>377</v>
      </c>
      <c r="C189" s="205" t="s">
        <v>489</v>
      </c>
      <c r="D189" s="659">
        <v>4036.7774999999997</v>
      </c>
    </row>
    <row r="190" spans="1:4" ht="15.6" thickTop="1" thickBot="1">
      <c r="A190" s="200" t="s">
        <v>1750</v>
      </c>
      <c r="B190" s="200" t="s">
        <v>144</v>
      </c>
      <c r="C190" s="205" t="s">
        <v>1749</v>
      </c>
      <c r="D190" s="659">
        <v>781256</v>
      </c>
    </row>
    <row r="191" spans="1:4" ht="15.6" thickTop="1" thickBot="1">
      <c r="A191" s="200" t="s">
        <v>498</v>
      </c>
      <c r="B191" s="200" t="s">
        <v>92</v>
      </c>
      <c r="C191" s="205" t="s">
        <v>499</v>
      </c>
      <c r="D191" s="659">
        <v>791674</v>
      </c>
    </row>
    <row r="192" spans="1:4" ht="15.6" thickTop="1" thickBot="1">
      <c r="A192" s="200" t="s">
        <v>500</v>
      </c>
      <c r="B192" s="200" t="s">
        <v>92</v>
      </c>
      <c r="C192" s="205" t="s">
        <v>501</v>
      </c>
      <c r="D192" s="659">
        <v>423723</v>
      </c>
    </row>
    <row r="193" spans="1:4" ht="15.6" thickTop="1" thickBot="1">
      <c r="A193" s="200" t="s">
        <v>490</v>
      </c>
      <c r="B193" s="200" t="s">
        <v>233</v>
      </c>
      <c r="C193" s="205" t="s">
        <v>491</v>
      </c>
      <c r="D193" s="659">
        <v>2612</v>
      </c>
    </row>
    <row r="194" spans="1:4" ht="15.6" thickTop="1" thickBot="1">
      <c r="A194" s="200" t="s">
        <v>502</v>
      </c>
      <c r="B194" s="200" t="s">
        <v>92</v>
      </c>
      <c r="C194" s="205" t="s">
        <v>503</v>
      </c>
      <c r="D194" s="659">
        <v>1214</v>
      </c>
    </row>
    <row r="195" spans="1:4" ht="30" thickTop="1" thickBot="1">
      <c r="A195" s="200" t="s">
        <v>492</v>
      </c>
      <c r="B195" s="200" t="s">
        <v>425</v>
      </c>
      <c r="C195" s="205" t="s">
        <v>493</v>
      </c>
      <c r="D195" s="659">
        <v>1084</v>
      </c>
    </row>
    <row r="196" spans="1:4" ht="15.6" thickTop="1" thickBot="1">
      <c r="A196" s="200" t="s">
        <v>494</v>
      </c>
      <c r="B196" s="200" t="s">
        <v>92</v>
      </c>
      <c r="C196" s="205" t="s">
        <v>495</v>
      </c>
      <c r="D196" s="659">
        <v>40943.14</v>
      </c>
    </row>
    <row r="197" spans="1:4" ht="15.6" thickTop="1" thickBot="1">
      <c r="A197" s="200" t="s">
        <v>496</v>
      </c>
      <c r="B197" s="200" t="s">
        <v>144</v>
      </c>
      <c r="C197" s="205" t="s">
        <v>497</v>
      </c>
      <c r="D197" s="659">
        <v>1507</v>
      </c>
    </row>
    <row r="198" spans="1:4" ht="15.6" thickTop="1" thickBot="1">
      <c r="A198" s="200" t="s">
        <v>504</v>
      </c>
      <c r="B198" s="200" t="s">
        <v>92</v>
      </c>
      <c r="C198" s="205" t="s">
        <v>505</v>
      </c>
      <c r="D198" s="659">
        <v>16541</v>
      </c>
    </row>
    <row r="199" spans="1:4" ht="15.6" thickTop="1" thickBot="1">
      <c r="A199" s="200" t="s">
        <v>1009</v>
      </c>
      <c r="B199" s="200" t="s">
        <v>92</v>
      </c>
      <c r="C199" s="205" t="s">
        <v>1010</v>
      </c>
      <c r="D199" s="659">
        <v>131554</v>
      </c>
    </row>
    <row r="200" spans="1:4" ht="30" thickTop="1" thickBot="1">
      <c r="A200" s="200" t="s">
        <v>1013</v>
      </c>
      <c r="B200" s="200" t="s">
        <v>92</v>
      </c>
      <c r="C200" s="205" t="s">
        <v>1014</v>
      </c>
      <c r="D200" s="659">
        <v>150648</v>
      </c>
    </row>
    <row r="201" spans="1:4" ht="15.6" thickTop="1" thickBot="1">
      <c r="A201" s="200" t="s">
        <v>1011</v>
      </c>
      <c r="B201" s="200" t="s">
        <v>92</v>
      </c>
      <c r="C201" s="205" t="s">
        <v>1012</v>
      </c>
      <c r="D201" s="659">
        <v>144360</v>
      </c>
    </row>
    <row r="202" spans="1:4" ht="15.6" thickTop="1" thickBot="1">
      <c r="A202" s="200" t="s">
        <v>1015</v>
      </c>
      <c r="B202" s="200" t="s">
        <v>233</v>
      </c>
      <c r="C202" s="205" t="s">
        <v>1016</v>
      </c>
      <c r="D202" s="659">
        <v>5247</v>
      </c>
    </row>
    <row r="203" spans="1:4" ht="30" thickTop="1" thickBot="1">
      <c r="A203" s="200" t="s">
        <v>1003</v>
      </c>
      <c r="B203" s="200" t="s">
        <v>233</v>
      </c>
      <c r="C203" s="205" t="s">
        <v>1004</v>
      </c>
      <c r="D203" s="659">
        <v>14000</v>
      </c>
    </row>
    <row r="204" spans="1:4" ht="15.6" thickTop="1" thickBot="1">
      <c r="A204" s="200" t="s">
        <v>1007</v>
      </c>
      <c r="B204" s="200" t="s">
        <v>92</v>
      </c>
      <c r="C204" s="205" t="s">
        <v>1008</v>
      </c>
      <c r="D204" s="659">
        <v>41316</v>
      </c>
    </row>
    <row r="205" spans="1:4" ht="15.6" thickTop="1" thickBot="1">
      <c r="A205" s="200" t="s">
        <v>1005</v>
      </c>
      <c r="B205" s="200" t="s">
        <v>92</v>
      </c>
      <c r="C205" s="205" t="s">
        <v>1006</v>
      </c>
      <c r="D205" s="659">
        <v>70000</v>
      </c>
    </row>
    <row r="206" spans="1:4" ht="15.6" thickTop="1" thickBot="1">
      <c r="A206" s="200" t="s">
        <v>506</v>
      </c>
      <c r="B206" s="200" t="s">
        <v>144</v>
      </c>
      <c r="C206" s="205" t="s">
        <v>2002</v>
      </c>
      <c r="D206" s="659">
        <v>132692</v>
      </c>
    </row>
    <row r="207" spans="1:4" ht="15.6" thickTop="1" thickBot="1">
      <c r="A207" s="200" t="s">
        <v>515</v>
      </c>
      <c r="B207" s="200" t="s">
        <v>144</v>
      </c>
      <c r="C207" s="205" t="s">
        <v>516</v>
      </c>
      <c r="D207" s="659">
        <v>133808</v>
      </c>
    </row>
    <row r="208" spans="1:4" ht="15.6" thickTop="1" thickBot="1">
      <c r="A208" s="200" t="s">
        <v>517</v>
      </c>
      <c r="B208" s="200" t="s">
        <v>144</v>
      </c>
      <c r="C208" s="205" t="s">
        <v>518</v>
      </c>
      <c r="D208" s="659">
        <v>3695</v>
      </c>
    </row>
    <row r="209" spans="1:4" ht="15.6" thickTop="1" thickBot="1">
      <c r="A209" s="200" t="s">
        <v>519</v>
      </c>
      <c r="B209" s="200" t="s">
        <v>233</v>
      </c>
      <c r="C209" s="205" t="s">
        <v>520</v>
      </c>
      <c r="D209" s="659">
        <v>14504</v>
      </c>
    </row>
    <row r="210" spans="1:4" ht="15.6" thickTop="1" thickBot="1">
      <c r="A210" s="200" t="s">
        <v>522</v>
      </c>
      <c r="B210" s="200" t="s">
        <v>233</v>
      </c>
      <c r="C210" s="205" t="s">
        <v>2004</v>
      </c>
      <c r="D210" s="659">
        <v>12430</v>
      </c>
    </row>
    <row r="211" spans="1:4" ht="15.6" thickTop="1" thickBot="1">
      <c r="A211" s="200" t="s">
        <v>521</v>
      </c>
      <c r="B211" s="200" t="s">
        <v>233</v>
      </c>
      <c r="C211" s="205" t="s">
        <v>2003</v>
      </c>
      <c r="D211" s="659">
        <v>5084</v>
      </c>
    </row>
    <row r="212" spans="1:4" ht="15.6" thickTop="1" thickBot="1">
      <c r="A212" s="200" t="s">
        <v>529</v>
      </c>
      <c r="B212" s="200" t="s">
        <v>388</v>
      </c>
      <c r="C212" s="205" t="s">
        <v>530</v>
      </c>
      <c r="D212" s="659">
        <v>21691</v>
      </c>
    </row>
    <row r="213" spans="1:4" ht="15.6" thickTop="1" thickBot="1">
      <c r="A213" s="200" t="s">
        <v>525</v>
      </c>
      <c r="B213" s="200" t="s">
        <v>388</v>
      </c>
      <c r="C213" s="205" t="s">
        <v>526</v>
      </c>
      <c r="D213" s="659">
        <v>31783</v>
      </c>
    </row>
    <row r="214" spans="1:4" ht="15.6" thickTop="1" thickBot="1">
      <c r="A214" s="200" t="s">
        <v>523</v>
      </c>
      <c r="B214" s="200" t="s">
        <v>388</v>
      </c>
      <c r="C214" s="205" t="s">
        <v>524</v>
      </c>
      <c r="D214" s="659">
        <v>25500</v>
      </c>
    </row>
    <row r="215" spans="1:4" ht="15.6" thickTop="1" thickBot="1">
      <c r="A215" s="200" t="s">
        <v>531</v>
      </c>
      <c r="B215" s="200" t="s">
        <v>388</v>
      </c>
      <c r="C215" s="205" t="s">
        <v>532</v>
      </c>
      <c r="D215" s="659">
        <v>45448</v>
      </c>
    </row>
    <row r="216" spans="1:4" ht="15.6" thickTop="1" thickBot="1">
      <c r="A216" s="200" t="s">
        <v>535</v>
      </c>
      <c r="B216" s="200" t="s">
        <v>388</v>
      </c>
      <c r="C216" s="205" t="s">
        <v>536</v>
      </c>
      <c r="D216" s="659">
        <v>38246</v>
      </c>
    </row>
    <row r="217" spans="1:4" ht="15.6" thickTop="1" thickBot="1">
      <c r="A217" s="200" t="s">
        <v>537</v>
      </c>
      <c r="B217" s="200" t="s">
        <v>388</v>
      </c>
      <c r="C217" s="205" t="s">
        <v>538</v>
      </c>
      <c r="D217" s="659">
        <v>36802</v>
      </c>
    </row>
    <row r="218" spans="1:4" ht="15.6" thickTop="1" thickBot="1">
      <c r="A218" s="200" t="s">
        <v>539</v>
      </c>
      <c r="B218" s="200" t="s">
        <v>388</v>
      </c>
      <c r="C218" s="205" t="s">
        <v>540</v>
      </c>
      <c r="D218" s="659">
        <v>37918</v>
      </c>
    </row>
    <row r="219" spans="1:4" ht="15.6" thickTop="1" thickBot="1">
      <c r="A219" s="200" t="s">
        <v>541</v>
      </c>
      <c r="B219" s="200" t="s">
        <v>388</v>
      </c>
      <c r="C219" s="205" t="s">
        <v>542</v>
      </c>
      <c r="D219" s="659">
        <v>44606</v>
      </c>
    </row>
    <row r="220" spans="1:4" ht="15.6" thickTop="1" thickBot="1">
      <c r="A220" s="200" t="s">
        <v>533</v>
      </c>
      <c r="B220" s="200" t="s">
        <v>388</v>
      </c>
      <c r="C220" s="205" t="s">
        <v>534</v>
      </c>
      <c r="D220" s="659">
        <v>9803</v>
      </c>
    </row>
    <row r="221" spans="1:4" ht="15.6" thickTop="1" thickBot="1">
      <c r="A221" s="200" t="s">
        <v>543</v>
      </c>
      <c r="B221" s="200" t="s">
        <v>388</v>
      </c>
      <c r="C221" s="205" t="s">
        <v>544</v>
      </c>
      <c r="D221" s="659">
        <v>28336</v>
      </c>
    </row>
    <row r="222" spans="1:4" ht="15.6" thickTop="1" thickBot="1">
      <c r="A222" s="200" t="s">
        <v>554</v>
      </c>
      <c r="B222" s="200" t="s">
        <v>388</v>
      </c>
      <c r="C222" s="205" t="s">
        <v>555</v>
      </c>
      <c r="D222" s="659">
        <v>18833</v>
      </c>
    </row>
    <row r="223" spans="1:4" ht="15.6" thickTop="1" thickBot="1">
      <c r="A223" s="200" t="s">
        <v>566</v>
      </c>
      <c r="B223" s="200" t="s">
        <v>388</v>
      </c>
      <c r="C223" s="205" t="s">
        <v>1940</v>
      </c>
      <c r="D223" s="659">
        <v>5674</v>
      </c>
    </row>
    <row r="224" spans="1:4" ht="30" thickTop="1" thickBot="1">
      <c r="A224" s="200" t="s">
        <v>545</v>
      </c>
      <c r="B224" s="200" t="s">
        <v>388</v>
      </c>
      <c r="C224" s="205" t="s">
        <v>546</v>
      </c>
      <c r="D224" s="659">
        <v>30229</v>
      </c>
    </row>
    <row r="225" spans="1:4" ht="30" thickTop="1" thickBot="1">
      <c r="A225" s="200" t="s">
        <v>547</v>
      </c>
      <c r="B225" s="200" t="s">
        <v>388</v>
      </c>
      <c r="C225" s="205" t="s">
        <v>548</v>
      </c>
      <c r="D225" s="659">
        <v>31230</v>
      </c>
    </row>
    <row r="226" spans="1:4" ht="15.6" thickTop="1" thickBot="1">
      <c r="A226" s="200" t="s">
        <v>549</v>
      </c>
      <c r="B226" s="200" t="s">
        <v>388</v>
      </c>
      <c r="C226" s="205" t="s">
        <v>2005</v>
      </c>
      <c r="D226" s="659">
        <v>33452</v>
      </c>
    </row>
    <row r="227" spans="1:4" ht="30" thickTop="1" thickBot="1">
      <c r="A227" s="200" t="s">
        <v>550</v>
      </c>
      <c r="B227" s="200" t="s">
        <v>388</v>
      </c>
      <c r="C227" s="205" t="s">
        <v>551</v>
      </c>
      <c r="D227" s="659">
        <v>31942.424074911236</v>
      </c>
    </row>
    <row r="228" spans="1:4" ht="30" thickTop="1" thickBot="1">
      <c r="A228" s="200" t="s">
        <v>552</v>
      </c>
      <c r="B228" s="200" t="s">
        <v>388</v>
      </c>
      <c r="C228" s="205" t="s">
        <v>553</v>
      </c>
      <c r="D228" s="659">
        <v>30358</v>
      </c>
    </row>
    <row r="229" spans="1:4" ht="15.6" thickTop="1" thickBot="1">
      <c r="A229" s="200" t="s">
        <v>556</v>
      </c>
      <c r="B229" s="200" t="s">
        <v>388</v>
      </c>
      <c r="C229" s="205" t="s">
        <v>557</v>
      </c>
      <c r="D229" s="659">
        <v>39673</v>
      </c>
    </row>
    <row r="230" spans="1:4" ht="15.6" thickTop="1" thickBot="1">
      <c r="A230" s="200" t="s">
        <v>558</v>
      </c>
      <c r="B230" s="200" t="s">
        <v>388</v>
      </c>
      <c r="C230" s="205" t="s">
        <v>559</v>
      </c>
      <c r="D230" s="659">
        <v>33999</v>
      </c>
    </row>
    <row r="231" spans="1:4" ht="15.6" thickTop="1" thickBot="1">
      <c r="A231" s="200" t="s">
        <v>527</v>
      </c>
      <c r="B231" s="200" t="s">
        <v>388</v>
      </c>
      <c r="C231" s="205" t="s">
        <v>528</v>
      </c>
      <c r="D231" s="659">
        <v>46839</v>
      </c>
    </row>
    <row r="232" spans="1:4" ht="15.6" thickTop="1" thickBot="1">
      <c r="A232" s="200" t="s">
        <v>560</v>
      </c>
      <c r="B232" s="200" t="s">
        <v>388</v>
      </c>
      <c r="C232" s="205" t="s">
        <v>561</v>
      </c>
      <c r="D232" s="659">
        <v>33999</v>
      </c>
    </row>
    <row r="233" spans="1:4" ht="15.6" thickTop="1" thickBot="1">
      <c r="A233" s="200" t="s">
        <v>562</v>
      </c>
      <c r="B233" s="200" t="s">
        <v>388</v>
      </c>
      <c r="C233" s="205" t="s">
        <v>563</v>
      </c>
      <c r="D233" s="659">
        <v>28336</v>
      </c>
    </row>
    <row r="234" spans="1:4" ht="30" thickTop="1" thickBot="1">
      <c r="A234" s="200" t="s">
        <v>564</v>
      </c>
      <c r="B234" s="200" t="s">
        <v>388</v>
      </c>
      <c r="C234" s="205" t="s">
        <v>565</v>
      </c>
      <c r="D234" s="659">
        <v>22850</v>
      </c>
    </row>
    <row r="235" spans="1:4" ht="15.6" thickTop="1" thickBot="1">
      <c r="A235" s="200" t="s">
        <v>567</v>
      </c>
      <c r="B235" s="200" t="s">
        <v>144</v>
      </c>
      <c r="C235" s="205" t="s">
        <v>568</v>
      </c>
      <c r="D235" s="659">
        <v>715</v>
      </c>
    </row>
    <row r="236" spans="1:4" ht="30" thickTop="1" thickBot="1">
      <c r="A236" s="200" t="s">
        <v>571</v>
      </c>
      <c r="B236" s="200" t="s">
        <v>388</v>
      </c>
      <c r="C236" s="205" t="s">
        <v>572</v>
      </c>
      <c r="D236" s="659">
        <v>312212</v>
      </c>
    </row>
    <row r="237" spans="1:4" ht="30" thickTop="1" thickBot="1">
      <c r="A237" s="200" t="s">
        <v>573</v>
      </c>
      <c r="B237" s="200" t="s">
        <v>388</v>
      </c>
      <c r="C237" s="205" t="s">
        <v>574</v>
      </c>
      <c r="D237" s="659">
        <v>334510</v>
      </c>
    </row>
    <row r="238" spans="1:4" ht="30" thickTop="1" thickBot="1">
      <c r="A238" s="200" t="s">
        <v>575</v>
      </c>
      <c r="B238" s="200" t="s">
        <v>388</v>
      </c>
      <c r="C238" s="205" t="s">
        <v>576</v>
      </c>
      <c r="D238" s="659">
        <v>367962</v>
      </c>
    </row>
    <row r="239" spans="1:4" ht="15.6" thickTop="1" thickBot="1">
      <c r="A239" s="200" t="s">
        <v>588</v>
      </c>
      <c r="B239" s="200" t="s">
        <v>589</v>
      </c>
      <c r="C239" s="205" t="s">
        <v>590</v>
      </c>
      <c r="D239" s="659">
        <v>345664</v>
      </c>
    </row>
    <row r="240" spans="1:4" ht="15.6" thickTop="1" thickBot="1">
      <c r="A240" s="200" t="s">
        <v>577</v>
      </c>
      <c r="B240" s="200" t="s">
        <v>388</v>
      </c>
      <c r="C240" s="205" t="s">
        <v>2006</v>
      </c>
      <c r="D240" s="659">
        <v>345664</v>
      </c>
    </row>
    <row r="241" spans="1:4" ht="15.6" thickTop="1" thickBot="1">
      <c r="A241" s="200" t="s">
        <v>578</v>
      </c>
      <c r="B241" s="200" t="s">
        <v>388</v>
      </c>
      <c r="C241" s="205" t="s">
        <v>2117</v>
      </c>
      <c r="D241" s="659">
        <v>334510</v>
      </c>
    </row>
    <row r="242" spans="1:4" ht="15.6" thickTop="1" thickBot="1">
      <c r="A242" s="209" t="s">
        <v>2119</v>
      </c>
      <c r="B242" s="200" t="s">
        <v>388</v>
      </c>
      <c r="C242" s="205" t="s">
        <v>2118</v>
      </c>
      <c r="D242" s="659">
        <v>384688</v>
      </c>
    </row>
    <row r="243" spans="1:4" ht="15.6" thickTop="1" thickBot="1">
      <c r="A243" s="200" t="s">
        <v>579</v>
      </c>
      <c r="B243" s="200" t="s">
        <v>388</v>
      </c>
      <c r="C243" s="205" t="s">
        <v>580</v>
      </c>
      <c r="D243" s="659">
        <v>367962</v>
      </c>
    </row>
    <row r="244" spans="1:4" ht="15.6" thickTop="1" thickBot="1">
      <c r="A244" s="200" t="s">
        <v>581</v>
      </c>
      <c r="B244" s="200" t="s">
        <v>388</v>
      </c>
      <c r="C244" s="205" t="s">
        <v>582</v>
      </c>
      <c r="D244" s="659">
        <v>347897</v>
      </c>
    </row>
    <row r="245" spans="1:4" ht="15.6" thickTop="1" thickBot="1">
      <c r="A245" s="200" t="s">
        <v>583</v>
      </c>
      <c r="B245" s="200" t="s">
        <v>388</v>
      </c>
      <c r="C245" s="205" t="s">
        <v>584</v>
      </c>
      <c r="D245" s="659">
        <v>343431</v>
      </c>
    </row>
    <row r="246" spans="1:4" ht="15.6" thickTop="1" thickBot="1">
      <c r="A246" s="200" t="s">
        <v>585</v>
      </c>
      <c r="B246" s="200" t="s">
        <v>388</v>
      </c>
      <c r="C246" s="205" t="s">
        <v>2120</v>
      </c>
      <c r="D246" s="659">
        <v>334510</v>
      </c>
    </row>
    <row r="247" spans="1:4" ht="15.6" thickTop="1" thickBot="1">
      <c r="A247" s="200" t="s">
        <v>586</v>
      </c>
      <c r="B247" s="200" t="s">
        <v>388</v>
      </c>
      <c r="C247" s="205" t="s">
        <v>587</v>
      </c>
      <c r="D247" s="659">
        <v>334510</v>
      </c>
    </row>
    <row r="248" spans="1:4" ht="15.6" thickTop="1" thickBot="1">
      <c r="A248" s="200" t="s">
        <v>591</v>
      </c>
      <c r="B248" s="200" t="s">
        <v>388</v>
      </c>
      <c r="C248" s="205" t="s">
        <v>592</v>
      </c>
      <c r="D248" s="659">
        <v>334510</v>
      </c>
    </row>
    <row r="249" spans="1:4" ht="15.6" thickTop="1" thickBot="1">
      <c r="A249" s="200" t="s">
        <v>593</v>
      </c>
      <c r="B249" s="200" t="s">
        <v>388</v>
      </c>
      <c r="C249" s="205" t="s">
        <v>594</v>
      </c>
      <c r="D249" s="659">
        <v>334510</v>
      </c>
    </row>
    <row r="250" spans="1:4" ht="15.6" thickTop="1" thickBot="1">
      <c r="A250" s="200" t="s">
        <v>595</v>
      </c>
      <c r="B250" s="200" t="s">
        <v>388</v>
      </c>
      <c r="C250" s="205" t="s">
        <v>596</v>
      </c>
      <c r="D250" s="659">
        <v>256497</v>
      </c>
    </row>
    <row r="251" spans="1:4" ht="15.6" thickTop="1" thickBot="1">
      <c r="A251" s="200" t="s">
        <v>597</v>
      </c>
      <c r="B251" s="200" t="s">
        <v>388</v>
      </c>
      <c r="C251" s="205" t="s">
        <v>598</v>
      </c>
      <c r="D251" s="659">
        <v>246292</v>
      </c>
    </row>
    <row r="252" spans="1:4" ht="30" thickTop="1" thickBot="1">
      <c r="A252" s="200" t="s">
        <v>599</v>
      </c>
      <c r="B252" s="200" t="s">
        <v>388</v>
      </c>
      <c r="C252" s="205" t="s">
        <v>600</v>
      </c>
      <c r="D252" s="659">
        <v>334510</v>
      </c>
    </row>
    <row r="253" spans="1:4" ht="30" thickTop="1" thickBot="1">
      <c r="A253" s="200" t="s">
        <v>601</v>
      </c>
      <c r="B253" s="200" t="s">
        <v>388</v>
      </c>
      <c r="C253" s="205" t="s">
        <v>602</v>
      </c>
      <c r="D253" s="659">
        <v>219507</v>
      </c>
    </row>
    <row r="254" spans="1:4" ht="15.6" thickTop="1" thickBot="1">
      <c r="A254" s="200" t="s">
        <v>605</v>
      </c>
      <c r="B254" s="200" t="s">
        <v>233</v>
      </c>
      <c r="C254" s="205" t="s">
        <v>2007</v>
      </c>
      <c r="D254" s="659">
        <v>13345</v>
      </c>
    </row>
    <row r="255" spans="1:4" ht="30" thickTop="1" thickBot="1">
      <c r="A255" s="200" t="s">
        <v>603</v>
      </c>
      <c r="B255" s="200" t="s">
        <v>388</v>
      </c>
      <c r="C255" s="205" t="s">
        <v>604</v>
      </c>
      <c r="D255" s="659">
        <v>356819</v>
      </c>
    </row>
    <row r="256" spans="1:4" ht="15.6" thickTop="1" thickBot="1">
      <c r="A256" s="200" t="s">
        <v>569</v>
      </c>
      <c r="B256" s="200" t="s">
        <v>388</v>
      </c>
      <c r="C256" s="205" t="s">
        <v>570</v>
      </c>
      <c r="D256" s="659">
        <v>367962</v>
      </c>
    </row>
    <row r="257" spans="1:4" ht="15.6" thickTop="1" thickBot="1">
      <c r="A257" s="200" t="s">
        <v>606</v>
      </c>
      <c r="B257" s="200" t="s">
        <v>388</v>
      </c>
      <c r="C257" s="205" t="s">
        <v>607</v>
      </c>
      <c r="D257" s="659">
        <v>379116</v>
      </c>
    </row>
    <row r="258" spans="1:4" ht="15.6" thickTop="1" thickBot="1">
      <c r="A258" s="200" t="s">
        <v>608</v>
      </c>
      <c r="B258" s="200" t="s">
        <v>388</v>
      </c>
      <c r="C258" s="205" t="s">
        <v>609</v>
      </c>
      <c r="D258" s="659">
        <v>359041</v>
      </c>
    </row>
    <row r="259" spans="1:4" ht="15.6" thickTop="1" thickBot="1">
      <c r="A259" s="200" t="s">
        <v>507</v>
      </c>
      <c r="B259" s="200" t="s">
        <v>388</v>
      </c>
      <c r="C259" s="205" t="s">
        <v>508</v>
      </c>
      <c r="D259" s="659">
        <v>361434</v>
      </c>
    </row>
    <row r="260" spans="1:4" ht="15.6" thickTop="1" thickBot="1">
      <c r="A260" s="200" t="s">
        <v>1753</v>
      </c>
      <c r="B260" s="200" t="s">
        <v>388</v>
      </c>
      <c r="C260" s="205" t="s">
        <v>1754</v>
      </c>
      <c r="D260" s="659">
        <v>290277</v>
      </c>
    </row>
    <row r="261" spans="1:4" ht="15.6" thickTop="1" thickBot="1">
      <c r="A261" s="200" t="s">
        <v>509</v>
      </c>
      <c r="B261" s="200" t="s">
        <v>377</v>
      </c>
      <c r="C261" s="205" t="s">
        <v>510</v>
      </c>
      <c r="D261" s="659">
        <v>3014</v>
      </c>
    </row>
    <row r="262" spans="1:4" ht="30" thickTop="1" thickBot="1">
      <c r="A262" s="200" t="s">
        <v>610</v>
      </c>
      <c r="B262" s="200" t="s">
        <v>377</v>
      </c>
      <c r="C262" s="205" t="s">
        <v>2008</v>
      </c>
      <c r="D262" s="659">
        <v>2179</v>
      </c>
    </row>
    <row r="263" spans="1:4" ht="30" thickTop="1" thickBot="1">
      <c r="A263" s="200" t="s">
        <v>611</v>
      </c>
      <c r="B263" s="200" t="s">
        <v>233</v>
      </c>
      <c r="C263" s="205" t="s">
        <v>612</v>
      </c>
      <c r="D263" s="659">
        <v>54644</v>
      </c>
    </row>
    <row r="264" spans="1:4" ht="30" thickTop="1" thickBot="1">
      <c r="A264" s="200" t="s">
        <v>613</v>
      </c>
      <c r="B264" s="200" t="s">
        <v>377</v>
      </c>
      <c r="C264" s="205" t="s">
        <v>614</v>
      </c>
      <c r="D264" s="659">
        <v>11718</v>
      </c>
    </row>
    <row r="265" spans="1:4" ht="30" thickTop="1" thickBot="1">
      <c r="A265" s="200" t="s">
        <v>615</v>
      </c>
      <c r="B265" s="200" t="s">
        <v>144</v>
      </c>
      <c r="C265" s="205" t="s">
        <v>616</v>
      </c>
      <c r="D265" s="659">
        <v>4906</v>
      </c>
    </row>
    <row r="266" spans="1:4" ht="30" thickTop="1" thickBot="1">
      <c r="A266" s="200" t="s">
        <v>617</v>
      </c>
      <c r="B266" s="200" t="s">
        <v>92</v>
      </c>
      <c r="C266" s="205" t="s">
        <v>618</v>
      </c>
      <c r="D266" s="659">
        <v>30785</v>
      </c>
    </row>
    <row r="267" spans="1:4" ht="30" thickTop="1" thickBot="1">
      <c r="A267" s="200" t="s">
        <v>619</v>
      </c>
      <c r="B267" s="200" t="s">
        <v>92</v>
      </c>
      <c r="C267" s="205" t="s">
        <v>620</v>
      </c>
      <c r="D267" s="659">
        <v>39696</v>
      </c>
    </row>
    <row r="268" spans="1:4" ht="30" thickTop="1" thickBot="1">
      <c r="A268" s="200" t="s">
        <v>621</v>
      </c>
      <c r="B268" s="200" t="s">
        <v>92</v>
      </c>
      <c r="C268" s="205" t="s">
        <v>622</v>
      </c>
      <c r="D268" s="659">
        <v>57983</v>
      </c>
    </row>
    <row r="269" spans="1:4" ht="15.6" thickTop="1" thickBot="1">
      <c r="A269" s="200" t="s">
        <v>623</v>
      </c>
      <c r="B269" s="200" t="s">
        <v>377</v>
      </c>
      <c r="C269" s="205" t="s">
        <v>624</v>
      </c>
      <c r="D269" s="659"/>
    </row>
    <row r="270" spans="1:4" ht="15.6" thickTop="1" thickBot="1">
      <c r="A270" s="200" t="s">
        <v>627</v>
      </c>
      <c r="B270" s="200" t="s">
        <v>144</v>
      </c>
      <c r="C270" s="205" t="s">
        <v>628</v>
      </c>
      <c r="D270" s="659">
        <v>191544</v>
      </c>
    </row>
    <row r="271" spans="1:4" ht="15.6" thickTop="1" thickBot="1">
      <c r="A271" s="200" t="s">
        <v>629</v>
      </c>
      <c r="B271" s="200" t="s">
        <v>388</v>
      </c>
      <c r="C271" s="205" t="s">
        <v>2009</v>
      </c>
      <c r="D271" s="659">
        <v>43333</v>
      </c>
    </row>
    <row r="272" spans="1:4" ht="30" thickTop="1" thickBot="1">
      <c r="A272" s="200" t="s">
        <v>625</v>
      </c>
      <c r="B272" s="200" t="s">
        <v>388</v>
      </c>
      <c r="C272" s="205" t="s">
        <v>626</v>
      </c>
      <c r="D272" s="659">
        <v>43333</v>
      </c>
    </row>
    <row r="273" spans="1:4" ht="30" thickTop="1" thickBot="1">
      <c r="A273" s="200" t="s">
        <v>630</v>
      </c>
      <c r="B273" s="200" t="s">
        <v>388</v>
      </c>
      <c r="C273" s="205" t="s">
        <v>631</v>
      </c>
      <c r="D273" s="659">
        <v>43333</v>
      </c>
    </row>
    <row r="274" spans="1:4" ht="30" thickTop="1" thickBot="1">
      <c r="A274" s="200" t="s">
        <v>632</v>
      </c>
      <c r="B274" s="200" t="s">
        <v>144</v>
      </c>
      <c r="C274" s="205" t="s">
        <v>633</v>
      </c>
      <c r="D274" s="659">
        <v>60637</v>
      </c>
    </row>
    <row r="275" spans="1:4" ht="30" thickTop="1" thickBot="1">
      <c r="A275" s="200" t="s">
        <v>634</v>
      </c>
      <c r="B275" s="200" t="s">
        <v>144</v>
      </c>
      <c r="C275" s="205" t="s">
        <v>635</v>
      </c>
      <c r="D275" s="659">
        <v>33239</v>
      </c>
    </row>
    <row r="276" spans="1:4" ht="30" thickTop="1" thickBot="1">
      <c r="A276" s="200" t="s">
        <v>636</v>
      </c>
      <c r="B276" s="200" t="s">
        <v>637</v>
      </c>
      <c r="C276" s="205" t="s">
        <v>2010</v>
      </c>
      <c r="D276" s="659"/>
    </row>
    <row r="277" spans="1:4" ht="15.6" thickTop="1" thickBot="1">
      <c r="A277" s="200" t="s">
        <v>638</v>
      </c>
      <c r="B277" s="200" t="s">
        <v>637</v>
      </c>
      <c r="C277" s="205" t="s">
        <v>2011</v>
      </c>
      <c r="D277" s="659">
        <v>38000</v>
      </c>
    </row>
    <row r="278" spans="1:4" ht="15.6" thickTop="1" thickBot="1">
      <c r="A278" s="200" t="s">
        <v>639</v>
      </c>
      <c r="B278" s="200" t="s">
        <v>637</v>
      </c>
      <c r="C278" s="205" t="s">
        <v>640</v>
      </c>
      <c r="D278" s="659">
        <v>28000</v>
      </c>
    </row>
    <row r="279" spans="1:4" ht="15.6" thickTop="1" thickBot="1">
      <c r="A279" s="200" t="s">
        <v>511</v>
      </c>
      <c r="B279" s="200" t="s">
        <v>141</v>
      </c>
      <c r="C279" s="205" t="s">
        <v>512</v>
      </c>
      <c r="D279" s="659">
        <v>42000</v>
      </c>
    </row>
    <row r="280" spans="1:4" ht="15.6" thickTop="1" thickBot="1">
      <c r="A280" s="200" t="s">
        <v>513</v>
      </c>
      <c r="B280" s="200" t="s">
        <v>141</v>
      </c>
      <c r="C280" s="205" t="s">
        <v>514</v>
      </c>
      <c r="D280" s="659">
        <v>52500</v>
      </c>
    </row>
    <row r="281" spans="1:4" ht="30" thickTop="1" thickBot="1">
      <c r="A281" s="200" t="s">
        <v>641</v>
      </c>
      <c r="B281" s="200" t="s">
        <v>92</v>
      </c>
      <c r="C281" s="205" t="s">
        <v>642</v>
      </c>
      <c r="D281" s="659">
        <v>70922</v>
      </c>
    </row>
    <row r="282" spans="1:4" ht="30" thickTop="1" thickBot="1">
      <c r="A282" s="200" t="s">
        <v>643</v>
      </c>
      <c r="B282" s="200" t="s">
        <v>377</v>
      </c>
      <c r="C282" s="205" t="s">
        <v>644</v>
      </c>
      <c r="D282" s="659">
        <v>6112</v>
      </c>
    </row>
    <row r="283" spans="1:4" ht="30" thickTop="1" thickBot="1">
      <c r="A283" s="200" t="s">
        <v>645</v>
      </c>
      <c r="B283" s="200" t="s">
        <v>144</v>
      </c>
      <c r="C283" s="205" t="s">
        <v>646</v>
      </c>
      <c r="D283" s="659">
        <v>4130</v>
      </c>
    </row>
    <row r="284" spans="1:4" ht="15.6" thickTop="1" thickBot="1">
      <c r="A284" s="200" t="s">
        <v>647</v>
      </c>
      <c r="B284" s="200" t="s">
        <v>92</v>
      </c>
      <c r="C284" s="205" t="s">
        <v>648</v>
      </c>
      <c r="D284" s="659">
        <v>10038</v>
      </c>
    </row>
    <row r="285" spans="1:4" ht="30" thickTop="1" thickBot="1">
      <c r="A285" s="200" t="s">
        <v>649</v>
      </c>
      <c r="B285" s="200" t="s">
        <v>92</v>
      </c>
      <c r="C285" s="205" t="s">
        <v>650</v>
      </c>
      <c r="D285" s="659">
        <v>92961</v>
      </c>
    </row>
    <row r="286" spans="1:4" ht="15.6" thickTop="1" thickBot="1">
      <c r="A286" s="200" t="s">
        <v>651</v>
      </c>
      <c r="B286" s="200" t="s">
        <v>92</v>
      </c>
      <c r="C286" s="205" t="s">
        <v>652</v>
      </c>
      <c r="D286" s="659">
        <v>104747</v>
      </c>
    </row>
    <row r="287" spans="1:4" ht="15.6" thickTop="1" thickBot="1">
      <c r="A287" s="200" t="s">
        <v>657</v>
      </c>
      <c r="B287" s="200" t="s">
        <v>92</v>
      </c>
      <c r="C287" s="205" t="s">
        <v>658</v>
      </c>
      <c r="D287" s="659">
        <v>31251</v>
      </c>
    </row>
    <row r="288" spans="1:4" ht="30" thickTop="1" thickBot="1">
      <c r="A288" s="200" t="s">
        <v>653</v>
      </c>
      <c r="B288" s="200" t="s">
        <v>92</v>
      </c>
      <c r="C288" s="205" t="s">
        <v>654</v>
      </c>
      <c r="D288" s="659">
        <v>20682</v>
      </c>
    </row>
    <row r="289" spans="1:4" ht="30" thickTop="1" thickBot="1">
      <c r="A289" s="200" t="s">
        <v>655</v>
      </c>
      <c r="B289" s="200" t="s">
        <v>92</v>
      </c>
      <c r="C289" s="205" t="s">
        <v>656</v>
      </c>
      <c r="D289" s="659">
        <v>174467</v>
      </c>
    </row>
    <row r="290" spans="1:4" ht="15.6" thickTop="1" thickBot="1">
      <c r="A290" s="200" t="s">
        <v>659</v>
      </c>
      <c r="B290" s="200" t="s">
        <v>463</v>
      </c>
      <c r="C290" s="205" t="s">
        <v>660</v>
      </c>
      <c r="D290" s="659">
        <v>2500</v>
      </c>
    </row>
    <row r="291" spans="1:4" ht="15.6" thickTop="1" thickBot="1">
      <c r="A291" s="200" t="s">
        <v>661</v>
      </c>
      <c r="B291" s="200" t="s">
        <v>425</v>
      </c>
      <c r="C291" s="205" t="s">
        <v>2012</v>
      </c>
      <c r="D291" s="659">
        <v>68584</v>
      </c>
    </row>
    <row r="292" spans="1:4" ht="30" thickTop="1" thickBot="1">
      <c r="A292" s="200" t="s">
        <v>662</v>
      </c>
      <c r="B292" s="200" t="s">
        <v>377</v>
      </c>
      <c r="C292" s="205" t="s">
        <v>663</v>
      </c>
      <c r="D292" s="659">
        <v>3067</v>
      </c>
    </row>
    <row r="293" spans="1:4" ht="15.6" thickTop="1" thickBot="1">
      <c r="A293" s="200" t="s">
        <v>664</v>
      </c>
      <c r="B293" s="200" t="s">
        <v>377</v>
      </c>
      <c r="C293" s="205" t="s">
        <v>2013</v>
      </c>
      <c r="D293" s="659">
        <v>6714</v>
      </c>
    </row>
    <row r="294" spans="1:4" ht="15.6" thickTop="1" thickBot="1">
      <c r="A294" s="200" t="s">
        <v>665</v>
      </c>
      <c r="B294" s="200" t="s">
        <v>92</v>
      </c>
      <c r="C294" s="205" t="s">
        <v>666</v>
      </c>
      <c r="D294" s="659">
        <v>1789</v>
      </c>
    </row>
    <row r="295" spans="1:4" ht="15.6" thickTop="1" thickBot="1">
      <c r="A295" s="200" t="s">
        <v>671</v>
      </c>
      <c r="B295" s="200" t="s">
        <v>92</v>
      </c>
      <c r="C295" s="205" t="s">
        <v>2014</v>
      </c>
      <c r="D295" s="659">
        <v>57983</v>
      </c>
    </row>
    <row r="296" spans="1:4" ht="15.6" thickTop="1" thickBot="1">
      <c r="A296" s="200" t="s">
        <v>667</v>
      </c>
      <c r="B296" s="200" t="s">
        <v>92</v>
      </c>
      <c r="C296" s="205" t="s">
        <v>668</v>
      </c>
      <c r="D296" s="659">
        <v>44929</v>
      </c>
    </row>
    <row r="297" spans="1:4" ht="15.6" thickTop="1" thickBot="1">
      <c r="A297" s="200" t="s">
        <v>669</v>
      </c>
      <c r="B297" s="200" t="s">
        <v>92</v>
      </c>
      <c r="C297" s="205" t="s">
        <v>670</v>
      </c>
      <c r="D297" s="659">
        <v>53528</v>
      </c>
    </row>
    <row r="298" spans="1:4" ht="15.6" thickTop="1" thickBot="1">
      <c r="A298" s="200" t="s">
        <v>684</v>
      </c>
      <c r="B298" s="200" t="s">
        <v>144</v>
      </c>
      <c r="C298" s="205" t="s">
        <v>685</v>
      </c>
      <c r="D298" s="659">
        <v>6255</v>
      </c>
    </row>
    <row r="299" spans="1:4" ht="15.6" thickTop="1" thickBot="1">
      <c r="A299" s="200" t="s">
        <v>672</v>
      </c>
      <c r="B299" s="200" t="s">
        <v>377</v>
      </c>
      <c r="C299" s="205" t="s">
        <v>673</v>
      </c>
      <c r="D299" s="659">
        <v>26764</v>
      </c>
    </row>
    <row r="300" spans="1:4" ht="15.6" thickTop="1" thickBot="1">
      <c r="A300" s="200" t="s">
        <v>688</v>
      </c>
      <c r="B300" s="200" t="s">
        <v>377</v>
      </c>
      <c r="C300" s="205" t="s">
        <v>689</v>
      </c>
      <c r="D300" s="659">
        <v>34569</v>
      </c>
    </row>
    <row r="301" spans="1:4" ht="44.4" thickTop="1" thickBot="1">
      <c r="A301" s="200" t="s">
        <v>690</v>
      </c>
      <c r="B301" s="200" t="s">
        <v>92</v>
      </c>
      <c r="C301" s="205" t="s">
        <v>691</v>
      </c>
      <c r="D301" s="659">
        <v>356351</v>
      </c>
    </row>
    <row r="302" spans="1:4" ht="44.4" thickTop="1" thickBot="1">
      <c r="A302" s="200" t="s">
        <v>692</v>
      </c>
      <c r="B302" s="200" t="s">
        <v>92</v>
      </c>
      <c r="C302" s="205" t="s">
        <v>693</v>
      </c>
      <c r="D302" s="659">
        <v>294377</v>
      </c>
    </row>
    <row r="303" spans="1:4" ht="44.4" thickTop="1" thickBot="1">
      <c r="A303" s="200" t="s">
        <v>694</v>
      </c>
      <c r="B303" s="200" t="s">
        <v>92</v>
      </c>
      <c r="C303" s="205" t="s">
        <v>695</v>
      </c>
      <c r="D303" s="659">
        <v>239684</v>
      </c>
    </row>
    <row r="304" spans="1:4" ht="44.4" thickTop="1" thickBot="1">
      <c r="A304" s="200" t="s">
        <v>696</v>
      </c>
      <c r="B304" s="200" t="s">
        <v>92</v>
      </c>
      <c r="C304" s="205" t="s">
        <v>697</v>
      </c>
      <c r="D304" s="659">
        <v>430203</v>
      </c>
    </row>
    <row r="305" spans="1:4" ht="44.4" thickTop="1" thickBot="1">
      <c r="A305" s="200" t="s">
        <v>698</v>
      </c>
      <c r="B305" s="200" t="s">
        <v>92</v>
      </c>
      <c r="C305" s="205" t="s">
        <v>699</v>
      </c>
      <c r="D305" s="659">
        <v>227238</v>
      </c>
    </row>
    <row r="306" spans="1:4" ht="44.4" thickTop="1" thickBot="1">
      <c r="A306" s="200" t="s">
        <v>700</v>
      </c>
      <c r="B306" s="200" t="s">
        <v>233</v>
      </c>
      <c r="C306" s="205" t="s">
        <v>701</v>
      </c>
      <c r="D306" s="659">
        <v>371844</v>
      </c>
    </row>
    <row r="307" spans="1:4" ht="15.6" thickTop="1" thickBot="1">
      <c r="A307" s="200" t="s">
        <v>702</v>
      </c>
      <c r="B307" s="200" t="s">
        <v>92</v>
      </c>
      <c r="C307" s="205" t="s">
        <v>703</v>
      </c>
      <c r="D307" s="659">
        <v>170429</v>
      </c>
    </row>
    <row r="308" spans="1:4" ht="15.6" thickTop="1" thickBot="1">
      <c r="A308" s="200" t="s">
        <v>674</v>
      </c>
      <c r="B308" s="200" t="s">
        <v>377</v>
      </c>
      <c r="C308" s="205" t="s">
        <v>675</v>
      </c>
      <c r="D308" s="659">
        <v>70669</v>
      </c>
    </row>
    <row r="309" spans="1:4" ht="15.6" thickTop="1" thickBot="1">
      <c r="A309" s="200" t="s">
        <v>680</v>
      </c>
      <c r="B309" s="200" t="s">
        <v>377</v>
      </c>
      <c r="C309" s="205" t="s">
        <v>681</v>
      </c>
      <c r="D309" s="659">
        <v>5933</v>
      </c>
    </row>
    <row r="310" spans="1:4" ht="15.6" thickTop="1" thickBot="1">
      <c r="A310" s="200" t="s">
        <v>678</v>
      </c>
      <c r="B310" s="200" t="s">
        <v>377</v>
      </c>
      <c r="C310" s="205" t="s">
        <v>679</v>
      </c>
      <c r="D310" s="659">
        <v>13975</v>
      </c>
    </row>
    <row r="311" spans="1:4" ht="15.6" thickTop="1" thickBot="1">
      <c r="A311" s="200" t="s">
        <v>676</v>
      </c>
      <c r="B311" s="200" t="s">
        <v>377</v>
      </c>
      <c r="C311" s="205" t="s">
        <v>677</v>
      </c>
      <c r="D311" s="659">
        <v>88000</v>
      </c>
    </row>
    <row r="312" spans="1:4" ht="15.6" thickTop="1" thickBot="1">
      <c r="A312" s="200" t="s">
        <v>682</v>
      </c>
      <c r="B312" s="200" t="s">
        <v>377</v>
      </c>
      <c r="C312" s="205" t="s">
        <v>683</v>
      </c>
      <c r="D312" s="659">
        <v>12692</v>
      </c>
    </row>
    <row r="313" spans="1:4" ht="15.6" thickTop="1" thickBot="1">
      <c r="A313" s="200" t="s">
        <v>704</v>
      </c>
      <c r="B313" s="200" t="s">
        <v>377</v>
      </c>
      <c r="C313" s="205" t="s">
        <v>705</v>
      </c>
      <c r="D313" s="659">
        <v>10763</v>
      </c>
    </row>
    <row r="314" spans="1:4" ht="15.6" thickTop="1" thickBot="1">
      <c r="A314" s="200" t="s">
        <v>706</v>
      </c>
      <c r="B314" s="200" t="s">
        <v>377</v>
      </c>
      <c r="C314" s="205" t="s">
        <v>707</v>
      </c>
      <c r="D314" s="659">
        <v>11930</v>
      </c>
    </row>
    <row r="315" spans="1:4" ht="44.4" thickTop="1" thickBot="1">
      <c r="A315" s="200" t="s">
        <v>712</v>
      </c>
      <c r="B315" s="200" t="s">
        <v>377</v>
      </c>
      <c r="C315" s="205" t="s">
        <v>713</v>
      </c>
      <c r="D315" s="659">
        <v>12824</v>
      </c>
    </row>
    <row r="316" spans="1:4" ht="30" thickTop="1" thickBot="1">
      <c r="A316" s="200" t="s">
        <v>708</v>
      </c>
      <c r="B316" s="200" t="s">
        <v>92</v>
      </c>
      <c r="C316" s="205" t="s">
        <v>709</v>
      </c>
      <c r="D316" s="659">
        <v>35549</v>
      </c>
    </row>
    <row r="317" spans="1:4" ht="15.6" thickTop="1" thickBot="1">
      <c r="A317" s="200" t="s">
        <v>710</v>
      </c>
      <c r="B317" s="200" t="s">
        <v>377</v>
      </c>
      <c r="C317" s="205" t="s">
        <v>711</v>
      </c>
      <c r="D317" s="659">
        <v>17290</v>
      </c>
    </row>
    <row r="318" spans="1:4" ht="30" thickTop="1" thickBot="1">
      <c r="A318" s="200" t="s">
        <v>714</v>
      </c>
      <c r="B318" s="200" t="s">
        <v>637</v>
      </c>
      <c r="C318" s="205" t="s">
        <v>715</v>
      </c>
      <c r="D318" s="659">
        <v>6087</v>
      </c>
    </row>
    <row r="319" spans="1:4" ht="30" thickTop="1" thickBot="1">
      <c r="A319" s="200" t="s">
        <v>716</v>
      </c>
      <c r="B319" s="200" t="s">
        <v>92</v>
      </c>
      <c r="C319" s="205" t="s">
        <v>717</v>
      </c>
      <c r="D319" s="659">
        <v>9279</v>
      </c>
    </row>
    <row r="320" spans="1:4" ht="44.4" thickTop="1" thickBot="1">
      <c r="A320" s="200" t="s">
        <v>724</v>
      </c>
      <c r="B320" s="200" t="s">
        <v>92</v>
      </c>
      <c r="C320" s="205" t="s">
        <v>725</v>
      </c>
      <c r="D320" s="659">
        <v>139442</v>
      </c>
    </row>
    <row r="321" spans="1:4" ht="44.4" thickTop="1" thickBot="1">
      <c r="A321" s="200" t="s">
        <v>726</v>
      </c>
      <c r="B321" s="200" t="s">
        <v>92</v>
      </c>
      <c r="C321" s="205" t="s">
        <v>727</v>
      </c>
      <c r="D321" s="659">
        <v>227238</v>
      </c>
    </row>
    <row r="322" spans="1:4" ht="44.4" thickTop="1" thickBot="1">
      <c r="A322" s="200" t="s">
        <v>722</v>
      </c>
      <c r="B322" s="200" t="s">
        <v>92</v>
      </c>
      <c r="C322" s="205" t="s">
        <v>723</v>
      </c>
      <c r="D322" s="659">
        <v>134277</v>
      </c>
    </row>
    <row r="323" spans="1:4" ht="58.8" thickTop="1" thickBot="1">
      <c r="A323" s="200" t="s">
        <v>720</v>
      </c>
      <c r="B323" s="200" t="s">
        <v>92</v>
      </c>
      <c r="C323" s="205" t="s">
        <v>721</v>
      </c>
      <c r="D323" s="659">
        <v>233332</v>
      </c>
    </row>
    <row r="324" spans="1:4" ht="15.6" thickTop="1" thickBot="1">
      <c r="A324" s="200" t="s">
        <v>728</v>
      </c>
      <c r="B324" s="200" t="s">
        <v>92</v>
      </c>
      <c r="C324" s="205" t="s">
        <v>729</v>
      </c>
      <c r="D324" s="659">
        <v>304706</v>
      </c>
    </row>
    <row r="325" spans="1:4" ht="15.6" thickTop="1" thickBot="1">
      <c r="A325" s="200" t="s">
        <v>732</v>
      </c>
      <c r="B325" s="200" t="s">
        <v>92</v>
      </c>
      <c r="C325" s="205" t="s">
        <v>733</v>
      </c>
      <c r="D325" s="659">
        <v>14563</v>
      </c>
    </row>
    <row r="326" spans="1:4" ht="30" thickTop="1" thickBot="1">
      <c r="A326" s="200" t="s">
        <v>718</v>
      </c>
      <c r="B326" s="200" t="s">
        <v>92</v>
      </c>
      <c r="C326" s="205" t="s">
        <v>719</v>
      </c>
      <c r="D326" s="659">
        <v>18620</v>
      </c>
    </row>
    <row r="327" spans="1:4" ht="30" thickTop="1" thickBot="1">
      <c r="A327" s="200" t="s">
        <v>730</v>
      </c>
      <c r="B327" s="200" t="s">
        <v>92</v>
      </c>
      <c r="C327" s="205" t="s">
        <v>731</v>
      </c>
      <c r="D327" s="659">
        <v>16248</v>
      </c>
    </row>
    <row r="328" spans="1:4" ht="30" thickTop="1" thickBot="1">
      <c r="A328" s="200" t="s">
        <v>734</v>
      </c>
      <c r="B328" s="200" t="s">
        <v>92</v>
      </c>
      <c r="C328" s="205" t="s">
        <v>735</v>
      </c>
      <c r="D328" s="659">
        <v>82514</v>
      </c>
    </row>
    <row r="329" spans="1:4" ht="15.6" thickTop="1" thickBot="1">
      <c r="A329" s="200" t="s">
        <v>736</v>
      </c>
      <c r="B329" s="200" t="s">
        <v>92</v>
      </c>
      <c r="C329" s="205" t="s">
        <v>737</v>
      </c>
      <c r="D329" s="659">
        <v>4917</v>
      </c>
    </row>
    <row r="330" spans="1:4" ht="30" thickTop="1" thickBot="1">
      <c r="A330" s="200" t="s">
        <v>738</v>
      </c>
      <c r="B330" s="200" t="s">
        <v>92</v>
      </c>
      <c r="C330" s="205" t="s">
        <v>739</v>
      </c>
      <c r="D330" s="659">
        <v>41257</v>
      </c>
    </row>
    <row r="331" spans="1:4" ht="30" thickTop="1" thickBot="1">
      <c r="A331" s="200" t="s">
        <v>740</v>
      </c>
      <c r="B331" s="200" t="s">
        <v>92</v>
      </c>
      <c r="C331" s="205" t="s">
        <v>741</v>
      </c>
      <c r="D331" s="659">
        <v>1468</v>
      </c>
    </row>
    <row r="332" spans="1:4" ht="15.6" thickTop="1" thickBot="1">
      <c r="A332" s="200" t="s">
        <v>743</v>
      </c>
      <c r="B332" s="200" t="s">
        <v>388</v>
      </c>
      <c r="C332" s="205" t="s">
        <v>744</v>
      </c>
      <c r="D332" s="659">
        <v>28957</v>
      </c>
    </row>
    <row r="333" spans="1:4" ht="30" thickTop="1" thickBot="1">
      <c r="A333" s="200" t="s">
        <v>742</v>
      </c>
      <c r="B333" s="200" t="s">
        <v>388</v>
      </c>
      <c r="C333" s="205" t="s">
        <v>2017</v>
      </c>
      <c r="D333" s="659">
        <v>16669</v>
      </c>
    </row>
    <row r="334" spans="1:4" ht="15.6" thickTop="1" thickBot="1">
      <c r="A334" s="200" t="s">
        <v>747</v>
      </c>
      <c r="B334" s="200" t="s">
        <v>92</v>
      </c>
      <c r="C334" s="205" t="s">
        <v>2018</v>
      </c>
      <c r="D334" s="659">
        <v>726</v>
      </c>
    </row>
    <row r="335" spans="1:4" ht="15.6" thickTop="1" thickBot="1">
      <c r="A335" s="200" t="s">
        <v>745</v>
      </c>
      <c r="B335" s="200" t="s">
        <v>92</v>
      </c>
      <c r="C335" s="205" t="s">
        <v>746</v>
      </c>
      <c r="D335" s="659">
        <v>3615</v>
      </c>
    </row>
    <row r="336" spans="1:4" ht="15.6" thickTop="1" thickBot="1">
      <c r="A336" s="200" t="s">
        <v>748</v>
      </c>
      <c r="B336" s="200" t="s">
        <v>377</v>
      </c>
      <c r="C336" s="205" t="s">
        <v>749</v>
      </c>
      <c r="D336" s="659">
        <v>5583</v>
      </c>
    </row>
    <row r="337" spans="1:4" ht="15.6" thickTop="1" thickBot="1">
      <c r="A337" s="200" t="s">
        <v>753</v>
      </c>
      <c r="B337" s="200" t="s">
        <v>92</v>
      </c>
      <c r="C337" s="205" t="s">
        <v>754</v>
      </c>
      <c r="D337" s="659">
        <v>289212</v>
      </c>
    </row>
    <row r="338" spans="1:4" ht="15.6" thickTop="1" thickBot="1">
      <c r="A338" s="200" t="s">
        <v>751</v>
      </c>
      <c r="B338" s="200" t="s">
        <v>92</v>
      </c>
      <c r="C338" s="205" t="s">
        <v>752</v>
      </c>
      <c r="D338" s="659">
        <v>143055</v>
      </c>
    </row>
    <row r="339" spans="1:4" ht="30" thickTop="1" thickBot="1">
      <c r="A339" s="200" t="s">
        <v>750</v>
      </c>
      <c r="B339" s="200" t="s">
        <v>144</v>
      </c>
      <c r="C339" s="205" t="s">
        <v>2019</v>
      </c>
      <c r="D339" s="659">
        <v>191087</v>
      </c>
    </row>
    <row r="340" spans="1:4" ht="30" thickTop="1" thickBot="1">
      <c r="A340" s="200" t="s">
        <v>686</v>
      </c>
      <c r="B340" s="200" t="s">
        <v>92</v>
      </c>
      <c r="C340" s="205" t="s">
        <v>2015</v>
      </c>
      <c r="D340" s="659">
        <v>2174320</v>
      </c>
    </row>
    <row r="341" spans="1:4" ht="30" thickTop="1" thickBot="1">
      <c r="A341" s="200" t="s">
        <v>755</v>
      </c>
      <c r="B341" s="200" t="s">
        <v>92</v>
      </c>
      <c r="C341" s="205" t="s">
        <v>756</v>
      </c>
      <c r="D341" s="659">
        <v>2174320</v>
      </c>
    </row>
    <row r="342" spans="1:4" ht="30" thickTop="1" thickBot="1">
      <c r="A342" s="200" t="s">
        <v>687</v>
      </c>
      <c r="B342" s="200" t="s">
        <v>92</v>
      </c>
      <c r="C342" s="205" t="s">
        <v>2016</v>
      </c>
      <c r="D342" s="659">
        <v>1105920</v>
      </c>
    </row>
    <row r="343" spans="1:4" ht="30" thickTop="1" thickBot="1">
      <c r="A343" s="200" t="s">
        <v>757</v>
      </c>
      <c r="B343" s="200" t="s">
        <v>92</v>
      </c>
      <c r="C343" s="205" t="s">
        <v>758</v>
      </c>
      <c r="D343" s="659">
        <v>1057181</v>
      </c>
    </row>
    <row r="344" spans="1:4" ht="30" thickTop="1" thickBot="1">
      <c r="A344" s="200" t="s">
        <v>802</v>
      </c>
      <c r="B344" s="200" t="s">
        <v>388</v>
      </c>
      <c r="C344" s="205" t="s">
        <v>803</v>
      </c>
      <c r="D344" s="659">
        <v>90000</v>
      </c>
    </row>
    <row r="345" spans="1:4" ht="30" thickTop="1" thickBot="1">
      <c r="A345" s="200" t="s">
        <v>759</v>
      </c>
      <c r="B345" s="200" t="s">
        <v>377</v>
      </c>
      <c r="C345" s="205" t="s">
        <v>760</v>
      </c>
      <c r="D345" s="659">
        <v>70807</v>
      </c>
    </row>
    <row r="346" spans="1:4" ht="30" thickTop="1" thickBot="1">
      <c r="A346" s="200" t="s">
        <v>761</v>
      </c>
      <c r="B346" s="200" t="s">
        <v>144</v>
      </c>
      <c r="C346" s="205" t="s">
        <v>762</v>
      </c>
      <c r="D346" s="659">
        <v>49289</v>
      </c>
    </row>
    <row r="347" spans="1:4" ht="30" thickTop="1" thickBot="1">
      <c r="A347" s="200" t="s">
        <v>768</v>
      </c>
      <c r="B347" s="200" t="s">
        <v>92</v>
      </c>
      <c r="C347" s="205" t="s">
        <v>2023</v>
      </c>
      <c r="D347" s="659">
        <v>70254</v>
      </c>
    </row>
    <row r="348" spans="1:4" ht="15.6" thickTop="1" thickBot="1">
      <c r="A348" s="200" t="s">
        <v>773</v>
      </c>
      <c r="B348" s="200" t="s">
        <v>144</v>
      </c>
      <c r="C348" s="205" t="s">
        <v>2024</v>
      </c>
      <c r="D348" s="659">
        <v>5796</v>
      </c>
    </row>
    <row r="349" spans="1:4" ht="30" thickTop="1" thickBot="1">
      <c r="A349" s="200" t="s">
        <v>763</v>
      </c>
      <c r="B349" s="200" t="s">
        <v>144</v>
      </c>
      <c r="C349" s="205" t="s">
        <v>764</v>
      </c>
      <c r="D349" s="659">
        <v>56205</v>
      </c>
    </row>
    <row r="350" spans="1:4" ht="30" thickTop="1" thickBot="1">
      <c r="A350" s="200" t="s">
        <v>765</v>
      </c>
      <c r="B350" s="200" t="s">
        <v>144</v>
      </c>
      <c r="C350" s="205" t="s">
        <v>2020</v>
      </c>
      <c r="D350" s="659">
        <v>8181.25</v>
      </c>
    </row>
    <row r="351" spans="1:4" ht="15.6" thickTop="1" thickBot="1">
      <c r="A351" s="200" t="s">
        <v>801</v>
      </c>
      <c r="B351" s="200" t="s">
        <v>144</v>
      </c>
      <c r="C351" s="205" t="s">
        <v>2026</v>
      </c>
      <c r="D351" s="659">
        <v>159499</v>
      </c>
    </row>
    <row r="352" spans="1:4" ht="15.6" thickTop="1" thickBot="1">
      <c r="A352" s="200" t="s">
        <v>769</v>
      </c>
      <c r="B352" s="200" t="s">
        <v>144</v>
      </c>
      <c r="C352" s="205" t="s">
        <v>770</v>
      </c>
      <c r="D352" s="659">
        <v>360678.29</v>
      </c>
    </row>
    <row r="353" spans="1:4" ht="15.6" thickTop="1" thickBot="1">
      <c r="A353" s="200" t="s">
        <v>771</v>
      </c>
      <c r="B353" s="200" t="s">
        <v>144</v>
      </c>
      <c r="C353" s="205" t="s">
        <v>772</v>
      </c>
      <c r="D353" s="659">
        <v>957479.95</v>
      </c>
    </row>
    <row r="354" spans="1:4" ht="30" thickTop="1" thickBot="1">
      <c r="A354" s="200" t="s">
        <v>767</v>
      </c>
      <c r="B354" s="200" t="s">
        <v>144</v>
      </c>
      <c r="C354" s="205" t="s">
        <v>2022</v>
      </c>
      <c r="D354" s="659">
        <v>808502</v>
      </c>
    </row>
    <row r="355" spans="1:4" ht="15.6" thickTop="1" thickBot="1">
      <c r="A355" s="200" t="s">
        <v>766</v>
      </c>
      <c r="B355" s="200" t="s">
        <v>144</v>
      </c>
      <c r="C355" s="205" t="s">
        <v>2021</v>
      </c>
      <c r="D355" s="659">
        <v>3433</v>
      </c>
    </row>
    <row r="356" spans="1:4" ht="15.6" thickTop="1" thickBot="1">
      <c r="A356" s="200" t="s">
        <v>778</v>
      </c>
      <c r="B356" s="200" t="s">
        <v>144</v>
      </c>
      <c r="C356" s="205" t="s">
        <v>779</v>
      </c>
      <c r="D356" s="659">
        <v>3528</v>
      </c>
    </row>
    <row r="357" spans="1:4" ht="30" thickTop="1" thickBot="1">
      <c r="A357" s="200" t="s">
        <v>774</v>
      </c>
      <c r="B357" s="200" t="s">
        <v>144</v>
      </c>
      <c r="C357" s="205" t="s">
        <v>775</v>
      </c>
      <c r="D357" s="659">
        <v>260000</v>
      </c>
    </row>
    <row r="358" spans="1:4" ht="30" thickTop="1" thickBot="1">
      <c r="A358" s="200" t="s">
        <v>776</v>
      </c>
      <c r="B358" s="200" t="s">
        <v>144</v>
      </c>
      <c r="C358" s="205" t="s">
        <v>777</v>
      </c>
      <c r="D358" s="659">
        <v>263487</v>
      </c>
    </row>
    <row r="359" spans="1:4" ht="15.6" thickTop="1" thickBot="1">
      <c r="A359" s="200" t="s">
        <v>780</v>
      </c>
      <c r="B359" s="200" t="s">
        <v>144</v>
      </c>
      <c r="C359" s="205" t="s">
        <v>781</v>
      </c>
      <c r="D359" s="659">
        <v>325198</v>
      </c>
    </row>
    <row r="360" spans="1:4" ht="15.6" thickTop="1" thickBot="1">
      <c r="A360" s="200" t="s">
        <v>782</v>
      </c>
      <c r="B360" s="200" t="s">
        <v>144</v>
      </c>
      <c r="C360" s="205" t="s">
        <v>783</v>
      </c>
      <c r="D360" s="659">
        <v>81928</v>
      </c>
    </row>
    <row r="361" spans="1:4" ht="15.6" thickTop="1" thickBot="1">
      <c r="A361" s="200" t="s">
        <v>784</v>
      </c>
      <c r="B361" s="200" t="s">
        <v>144</v>
      </c>
      <c r="C361" s="205" t="s">
        <v>785</v>
      </c>
      <c r="D361" s="659">
        <v>160000</v>
      </c>
    </row>
    <row r="362" spans="1:4" ht="15.6" thickTop="1" thickBot="1">
      <c r="A362" s="200" t="s">
        <v>786</v>
      </c>
      <c r="B362" s="200" t="s">
        <v>144</v>
      </c>
      <c r="C362" s="205" t="s">
        <v>787</v>
      </c>
      <c r="D362" s="659">
        <v>124443</v>
      </c>
    </row>
    <row r="363" spans="1:4" ht="30" thickTop="1" thickBot="1">
      <c r="A363" s="200" t="s">
        <v>788</v>
      </c>
      <c r="B363" s="200" t="s">
        <v>144</v>
      </c>
      <c r="C363" s="205" t="s">
        <v>789</v>
      </c>
      <c r="D363" s="659">
        <v>234165</v>
      </c>
    </row>
    <row r="364" spans="1:4" ht="30" thickTop="1" thickBot="1">
      <c r="A364" s="200" t="s">
        <v>804</v>
      </c>
      <c r="B364" s="200" t="s">
        <v>144</v>
      </c>
      <c r="C364" s="205" t="s">
        <v>805</v>
      </c>
      <c r="D364" s="659">
        <v>173949</v>
      </c>
    </row>
    <row r="365" spans="1:4" ht="15.6" thickTop="1" thickBot="1">
      <c r="A365" s="200" t="s">
        <v>790</v>
      </c>
      <c r="B365" s="200" t="s">
        <v>144</v>
      </c>
      <c r="C365" s="205" t="s">
        <v>791</v>
      </c>
      <c r="D365" s="659">
        <v>163683</v>
      </c>
    </row>
    <row r="366" spans="1:4" ht="15.6" thickTop="1" thickBot="1">
      <c r="A366" s="200" t="s">
        <v>792</v>
      </c>
      <c r="B366" s="200" t="s">
        <v>144</v>
      </c>
      <c r="C366" s="205" t="s">
        <v>2025</v>
      </c>
      <c r="D366" s="659">
        <v>84194</v>
      </c>
    </row>
    <row r="367" spans="1:4" ht="30" thickTop="1" thickBot="1">
      <c r="A367" s="200" t="s">
        <v>793</v>
      </c>
      <c r="B367" s="200" t="s">
        <v>92</v>
      </c>
      <c r="C367" s="205" t="s">
        <v>794</v>
      </c>
      <c r="D367" s="659">
        <v>83630</v>
      </c>
    </row>
    <row r="368" spans="1:4" ht="15.6" thickTop="1" thickBot="1">
      <c r="A368" s="200" t="s">
        <v>797</v>
      </c>
      <c r="B368" s="200" t="s">
        <v>92</v>
      </c>
      <c r="C368" s="205" t="s">
        <v>798</v>
      </c>
      <c r="D368" s="659">
        <v>3046</v>
      </c>
    </row>
    <row r="369" spans="1:4" ht="30" thickTop="1" thickBot="1">
      <c r="A369" s="200" t="s">
        <v>795</v>
      </c>
      <c r="B369" s="200" t="s">
        <v>92</v>
      </c>
      <c r="C369" s="205" t="s">
        <v>796</v>
      </c>
      <c r="D369" s="659">
        <v>743</v>
      </c>
    </row>
    <row r="370" spans="1:4" ht="15.6" thickTop="1" thickBot="1">
      <c r="A370" s="200" t="s">
        <v>799</v>
      </c>
      <c r="B370" s="200" t="s">
        <v>92</v>
      </c>
      <c r="C370" s="205" t="s">
        <v>800</v>
      </c>
      <c r="D370" s="659">
        <v>1543</v>
      </c>
    </row>
    <row r="371" spans="1:4" ht="15.6" thickTop="1" thickBot="1">
      <c r="A371" s="200" t="s">
        <v>808</v>
      </c>
      <c r="B371" s="200" t="s">
        <v>92</v>
      </c>
      <c r="C371" s="205" t="s">
        <v>2027</v>
      </c>
      <c r="D371" s="659">
        <v>5924</v>
      </c>
    </row>
    <row r="372" spans="1:4" ht="15.6" thickTop="1" thickBot="1">
      <c r="A372" s="200" t="s">
        <v>806</v>
      </c>
      <c r="B372" s="200" t="s">
        <v>377</v>
      </c>
      <c r="C372" s="205" t="s">
        <v>807</v>
      </c>
      <c r="D372" s="659">
        <v>4666</v>
      </c>
    </row>
    <row r="373" spans="1:4" ht="15.6" thickTop="1" thickBot="1">
      <c r="A373" s="200"/>
      <c r="B373" s="200"/>
      <c r="C373" s="205"/>
      <c r="D373" s="201">
        <v>160000</v>
      </c>
    </row>
    <row r="374" spans="1:4" ht="15" thickTop="1">
      <c r="D374" s="189">
        <v>45000</v>
      </c>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4">
    <tabColor theme="0" tint="-0.499984740745262"/>
  </sheetPr>
  <dimension ref="A1:D156"/>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9" t="s">
        <v>1934</v>
      </c>
      <c r="B1" s="680"/>
      <c r="C1" s="680"/>
      <c r="D1" s="681"/>
    </row>
    <row r="2" spans="1:4" ht="89.25" customHeight="1" thickBot="1">
      <c r="A2" s="682"/>
      <c r="B2" s="683"/>
      <c r="C2" s="683"/>
      <c r="D2" s="684"/>
    </row>
    <row r="3" spans="1:4" ht="53.25" customHeight="1" thickTop="1" thickBot="1">
      <c r="A3" s="676" t="s">
        <v>110</v>
      </c>
      <c r="B3" s="677"/>
      <c r="C3" s="677"/>
      <c r="D3" s="678"/>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60">
        <v>69101</v>
      </c>
    </row>
    <row r="8" spans="1:4" ht="30" customHeight="1" thickTop="1" thickBot="1">
      <c r="A8" s="16" t="s">
        <v>112</v>
      </c>
      <c r="B8" s="14" t="s">
        <v>113</v>
      </c>
      <c r="C8" s="17" t="s">
        <v>114</v>
      </c>
      <c r="D8" s="660">
        <v>3131</v>
      </c>
    </row>
    <row r="9" spans="1:4" ht="30" customHeight="1" thickTop="1" thickBot="1">
      <c r="A9" s="16" t="s">
        <v>117</v>
      </c>
      <c r="B9" s="14" t="s">
        <v>113</v>
      </c>
      <c r="C9" s="17" t="s">
        <v>118</v>
      </c>
      <c r="D9" s="660">
        <v>75155</v>
      </c>
    </row>
    <row r="10" spans="1:4" ht="30" customHeight="1" thickTop="1" thickBot="1">
      <c r="A10" s="16" t="s">
        <v>119</v>
      </c>
      <c r="B10" s="14" t="s">
        <v>113</v>
      </c>
      <c r="C10" s="17" t="s">
        <v>120</v>
      </c>
      <c r="D10" s="660">
        <v>44884</v>
      </c>
    </row>
    <row r="11" spans="1:4" ht="30" customHeight="1" thickTop="1" thickBot="1">
      <c r="A11" s="16" t="s">
        <v>123</v>
      </c>
      <c r="B11" s="14" t="s">
        <v>113</v>
      </c>
      <c r="C11" s="17" t="s">
        <v>124</v>
      </c>
      <c r="D11" s="660">
        <v>21398</v>
      </c>
    </row>
    <row r="12" spans="1:4" ht="30" customHeight="1" thickTop="1" thickBot="1">
      <c r="A12" s="16" t="s">
        <v>121</v>
      </c>
      <c r="B12" s="14" t="s">
        <v>113</v>
      </c>
      <c r="C12" s="17" t="s">
        <v>122</v>
      </c>
      <c r="D12" s="660">
        <v>64717</v>
      </c>
    </row>
    <row r="13" spans="1:4" ht="30" customHeight="1" thickTop="1" thickBot="1">
      <c r="A13" s="16" t="s">
        <v>125</v>
      </c>
      <c r="B13" s="14" t="s">
        <v>113</v>
      </c>
      <c r="C13" s="17" t="s">
        <v>126</v>
      </c>
      <c r="D13" s="660">
        <v>52191</v>
      </c>
    </row>
    <row r="14" spans="1:4" ht="30" customHeight="1" thickTop="1" thickBot="1">
      <c r="A14" s="16" t="s">
        <v>131</v>
      </c>
      <c r="B14" s="14" t="s">
        <v>113</v>
      </c>
      <c r="C14" s="17" t="s">
        <v>132</v>
      </c>
      <c r="D14" s="660">
        <v>224420</v>
      </c>
    </row>
    <row r="15" spans="1:4" ht="30" customHeight="1" thickTop="1" thickBot="1">
      <c r="A15" s="16" t="s">
        <v>129</v>
      </c>
      <c r="B15" s="14" t="s">
        <v>113</v>
      </c>
      <c r="C15" s="17" t="s">
        <v>130</v>
      </c>
      <c r="D15" s="660">
        <v>185922</v>
      </c>
    </row>
    <row r="16" spans="1:4" ht="30" customHeight="1" thickTop="1" thickBot="1">
      <c r="A16" s="16" t="s">
        <v>127</v>
      </c>
      <c r="B16" s="14" t="s">
        <v>113</v>
      </c>
      <c r="C16" s="17" t="s">
        <v>128</v>
      </c>
      <c r="D16" s="660">
        <v>130000</v>
      </c>
    </row>
    <row r="17" spans="1:4" ht="30" customHeight="1" thickTop="1" thickBot="1">
      <c r="A17" s="16" t="s">
        <v>1795</v>
      </c>
      <c r="B17" s="14" t="s">
        <v>113</v>
      </c>
      <c r="C17" s="17" t="s">
        <v>1796</v>
      </c>
      <c r="D17" s="660">
        <v>64717</v>
      </c>
    </row>
    <row r="18" spans="1:4" ht="30" customHeight="1" thickTop="1" thickBot="1">
      <c r="A18" s="16" t="s">
        <v>133</v>
      </c>
      <c r="B18" s="14" t="s">
        <v>113</v>
      </c>
      <c r="C18" s="17" t="s">
        <v>134</v>
      </c>
      <c r="D18" s="660">
        <v>85593</v>
      </c>
    </row>
    <row r="19" spans="1:4" ht="30" customHeight="1" thickTop="1" thickBot="1">
      <c r="A19" s="16" t="s">
        <v>146</v>
      </c>
      <c r="B19" s="14" t="s">
        <v>113</v>
      </c>
      <c r="C19" s="17" t="s">
        <v>147</v>
      </c>
      <c r="D19" s="660">
        <v>25823</v>
      </c>
    </row>
    <row r="20" spans="1:4" ht="30" customHeight="1" thickTop="1" thickBot="1">
      <c r="A20" s="16" t="s">
        <v>135</v>
      </c>
      <c r="B20" s="14" t="s">
        <v>113</v>
      </c>
      <c r="C20" s="17" t="s">
        <v>1968</v>
      </c>
      <c r="D20" s="660">
        <v>57326</v>
      </c>
    </row>
    <row r="21" spans="1:4" ht="30" customHeight="1" thickTop="1" thickBot="1">
      <c r="A21" s="16" t="s">
        <v>136</v>
      </c>
      <c r="B21" s="14" t="s">
        <v>113</v>
      </c>
      <c r="C21" s="17" t="s">
        <v>137</v>
      </c>
      <c r="D21" s="660">
        <v>169098</v>
      </c>
    </row>
    <row r="22" spans="1:4" ht="30" customHeight="1" thickTop="1" thickBot="1">
      <c r="A22" s="16" t="s">
        <v>138</v>
      </c>
      <c r="B22" s="14" t="s">
        <v>113</v>
      </c>
      <c r="C22" s="17" t="s">
        <v>139</v>
      </c>
      <c r="D22" s="660">
        <v>54278</v>
      </c>
    </row>
    <row r="23" spans="1:4" ht="30" customHeight="1" thickTop="1" thickBot="1">
      <c r="A23" s="16" t="s">
        <v>143</v>
      </c>
      <c r="B23" s="14" t="s">
        <v>144</v>
      </c>
      <c r="C23" s="17" t="s">
        <v>145</v>
      </c>
      <c r="D23" s="660">
        <v>37577</v>
      </c>
    </row>
    <row r="24" spans="1:4" ht="30" customHeight="1" thickTop="1" thickBot="1">
      <c r="A24" s="16" t="s">
        <v>140</v>
      </c>
      <c r="B24" s="14" t="s">
        <v>1082</v>
      </c>
      <c r="C24" s="17" t="s">
        <v>142</v>
      </c>
      <c r="D24" s="660">
        <v>43840</v>
      </c>
    </row>
    <row r="25" spans="1:4" ht="30" customHeight="1" thickTop="1" thickBot="1">
      <c r="A25" s="16" t="s">
        <v>148</v>
      </c>
      <c r="B25" s="14" t="s">
        <v>113</v>
      </c>
      <c r="C25" s="17" t="s">
        <v>149</v>
      </c>
      <c r="D25" s="660">
        <v>156484</v>
      </c>
    </row>
    <row r="26" spans="1:4" ht="30" customHeight="1" thickTop="1" thickBot="1">
      <c r="A26" s="16" t="s">
        <v>150</v>
      </c>
      <c r="B26" s="14" t="s">
        <v>113</v>
      </c>
      <c r="C26" s="17" t="s">
        <v>151</v>
      </c>
      <c r="D26" s="660">
        <v>167536</v>
      </c>
    </row>
    <row r="27" spans="1:4" ht="30" customHeight="1" thickTop="1" thickBot="1">
      <c r="A27" s="16" t="s">
        <v>152</v>
      </c>
      <c r="B27" s="14" t="s">
        <v>113</v>
      </c>
      <c r="C27" s="17" t="s">
        <v>153</v>
      </c>
      <c r="D27" s="660">
        <v>65073</v>
      </c>
    </row>
    <row r="28" spans="1:4" ht="30" customHeight="1" thickTop="1" thickBot="1">
      <c r="A28" s="16" t="s">
        <v>154</v>
      </c>
      <c r="B28" s="14" t="s">
        <v>113</v>
      </c>
      <c r="C28" s="17" t="s">
        <v>155</v>
      </c>
      <c r="D28" s="660">
        <v>80374</v>
      </c>
    </row>
    <row r="29" spans="1:4" ht="30" customHeight="1" thickTop="1" thickBot="1">
      <c r="A29" s="16" t="s">
        <v>156</v>
      </c>
      <c r="B29" s="14" t="s">
        <v>113</v>
      </c>
      <c r="C29" s="17" t="s">
        <v>157</v>
      </c>
      <c r="D29" s="660">
        <v>1044</v>
      </c>
    </row>
    <row r="30" spans="1:4" ht="30" customHeight="1" thickTop="1" thickBot="1">
      <c r="A30" s="16" t="s">
        <v>166</v>
      </c>
      <c r="B30" s="14" t="s">
        <v>113</v>
      </c>
      <c r="C30" s="17" t="s">
        <v>167</v>
      </c>
      <c r="D30" s="660">
        <v>127047</v>
      </c>
    </row>
    <row r="31" spans="1:4" ht="30" customHeight="1" thickTop="1" thickBot="1">
      <c r="A31" s="16" t="s">
        <v>162</v>
      </c>
      <c r="B31" s="14" t="s">
        <v>113</v>
      </c>
      <c r="C31" s="17" t="s">
        <v>163</v>
      </c>
      <c r="D31" s="660">
        <v>11900</v>
      </c>
    </row>
    <row r="32" spans="1:4" ht="30" customHeight="1" thickTop="1" thickBot="1">
      <c r="A32" s="16" t="s">
        <v>164</v>
      </c>
      <c r="B32" s="14" t="s">
        <v>113</v>
      </c>
      <c r="C32" s="17" t="s">
        <v>165</v>
      </c>
      <c r="D32" s="660">
        <v>16701</v>
      </c>
    </row>
    <row r="33" spans="1:4" ht="30" customHeight="1" thickTop="1" thickBot="1">
      <c r="A33" s="16" t="s">
        <v>171</v>
      </c>
      <c r="B33" s="14" t="s">
        <v>113</v>
      </c>
      <c r="C33" s="17" t="s">
        <v>172</v>
      </c>
      <c r="D33" s="660">
        <v>13570</v>
      </c>
    </row>
    <row r="34" spans="1:4" ht="30" customHeight="1" thickTop="1" thickBot="1">
      <c r="A34" s="16" t="s">
        <v>160</v>
      </c>
      <c r="B34" s="14" t="s">
        <v>113</v>
      </c>
      <c r="C34" s="17" t="s">
        <v>161</v>
      </c>
      <c r="D34" s="660">
        <v>8351</v>
      </c>
    </row>
    <row r="35" spans="1:4" ht="30" customHeight="1" thickTop="1" thickBot="1">
      <c r="A35" s="16" t="s">
        <v>173</v>
      </c>
      <c r="B35" s="14" t="s">
        <v>113</v>
      </c>
      <c r="C35" s="17" t="s">
        <v>1970</v>
      </c>
      <c r="D35" s="660">
        <v>98126</v>
      </c>
    </row>
    <row r="36" spans="1:4" ht="30" customHeight="1" thickTop="1" thickBot="1">
      <c r="A36" s="16" t="s">
        <v>170</v>
      </c>
      <c r="B36" s="14" t="s">
        <v>113</v>
      </c>
      <c r="C36" s="17" t="s">
        <v>1969</v>
      </c>
      <c r="D36" s="660">
        <v>89346</v>
      </c>
    </row>
    <row r="37" spans="1:4" ht="30" customHeight="1" thickTop="1" thickBot="1">
      <c r="A37" s="16" t="s">
        <v>168</v>
      </c>
      <c r="B37" s="14" t="s">
        <v>113</v>
      </c>
      <c r="C37" s="17" t="s">
        <v>169</v>
      </c>
      <c r="D37" s="660">
        <v>103290</v>
      </c>
    </row>
    <row r="38" spans="1:4" ht="30" customHeight="1" thickTop="1" thickBot="1">
      <c r="A38" s="16" t="s">
        <v>174</v>
      </c>
      <c r="B38" s="14" t="s">
        <v>113</v>
      </c>
      <c r="C38" s="17" t="s">
        <v>175</v>
      </c>
      <c r="D38" s="660">
        <v>71683</v>
      </c>
    </row>
    <row r="39" spans="1:4" ht="30" customHeight="1" thickTop="1" thickBot="1">
      <c r="A39" s="16" t="s">
        <v>176</v>
      </c>
      <c r="B39" s="14" t="s">
        <v>113</v>
      </c>
      <c r="C39" s="17" t="s">
        <v>177</v>
      </c>
      <c r="D39" s="660">
        <v>72303</v>
      </c>
    </row>
    <row r="40" spans="1:4" ht="30" customHeight="1" thickTop="1" thickBot="1">
      <c r="A40" s="16" t="s">
        <v>180</v>
      </c>
      <c r="B40" s="14" t="s">
        <v>113</v>
      </c>
      <c r="C40" s="17" t="s">
        <v>181</v>
      </c>
      <c r="D40" s="660">
        <v>93943</v>
      </c>
    </row>
    <row r="41" spans="1:4" ht="30" customHeight="1" thickTop="1" thickBot="1">
      <c r="A41" s="16" t="s">
        <v>178</v>
      </c>
      <c r="B41" s="14" t="s">
        <v>113</v>
      </c>
      <c r="C41" s="17" t="s">
        <v>179</v>
      </c>
      <c r="D41" s="660">
        <v>85593</v>
      </c>
    </row>
    <row r="42" spans="1:4" ht="30" customHeight="1" thickTop="1" thickBot="1">
      <c r="A42" s="16" t="s">
        <v>182</v>
      </c>
      <c r="B42" s="14" t="s">
        <v>113</v>
      </c>
      <c r="C42" s="17" t="s">
        <v>183</v>
      </c>
      <c r="D42" s="660">
        <v>79330</v>
      </c>
    </row>
    <row r="43" spans="1:4" ht="30" customHeight="1" thickTop="1" thickBot="1">
      <c r="A43" s="16" t="s">
        <v>1756</v>
      </c>
      <c r="B43" s="14" t="s">
        <v>113</v>
      </c>
      <c r="C43" s="17" t="s">
        <v>1755</v>
      </c>
      <c r="D43" s="660">
        <v>11900</v>
      </c>
    </row>
    <row r="44" spans="1:4" ht="30" customHeight="1" thickTop="1" thickBot="1">
      <c r="A44" s="16" t="s">
        <v>184</v>
      </c>
      <c r="B44" s="14" t="s">
        <v>113</v>
      </c>
      <c r="C44" s="17" t="s">
        <v>185</v>
      </c>
      <c r="D44" s="660">
        <v>21920</v>
      </c>
    </row>
    <row r="45" spans="1:4" ht="30" customHeight="1" thickTop="1" thickBot="1">
      <c r="A45" s="16" t="s">
        <v>1687</v>
      </c>
      <c r="B45" s="14" t="s">
        <v>113</v>
      </c>
      <c r="C45" s="17" t="s">
        <v>1688</v>
      </c>
      <c r="D45" s="660">
        <v>3653</v>
      </c>
    </row>
    <row r="46" spans="1:4" ht="30" customHeight="1" thickTop="1" thickBot="1">
      <c r="A46" s="16" t="s">
        <v>188</v>
      </c>
      <c r="B46" s="14" t="s">
        <v>113</v>
      </c>
      <c r="C46" s="17" t="s">
        <v>189</v>
      </c>
      <c r="D46" s="660">
        <v>4175</v>
      </c>
    </row>
    <row r="47" spans="1:4" ht="30" customHeight="1" thickTop="1" thickBot="1">
      <c r="A47" s="16" t="s">
        <v>186</v>
      </c>
      <c r="B47" s="14" t="s">
        <v>113</v>
      </c>
      <c r="C47" s="17" t="s">
        <v>187</v>
      </c>
      <c r="D47" s="660">
        <v>4697</v>
      </c>
    </row>
    <row r="48" spans="1:4" ht="30" customHeight="1" thickTop="1" thickBot="1">
      <c r="A48" s="16" t="s">
        <v>190</v>
      </c>
      <c r="B48" s="14" t="s">
        <v>113</v>
      </c>
      <c r="C48" s="17" t="s">
        <v>191</v>
      </c>
      <c r="D48" s="660">
        <v>5428</v>
      </c>
    </row>
    <row r="49" spans="1:4" ht="30" customHeight="1" thickTop="1" thickBot="1">
      <c r="A49" s="16" t="s">
        <v>201</v>
      </c>
      <c r="B49" s="14" t="s">
        <v>113</v>
      </c>
      <c r="C49" s="17" t="s">
        <v>1972</v>
      </c>
      <c r="D49" s="660">
        <v>106187</v>
      </c>
    </row>
    <row r="50" spans="1:4" ht="30" customHeight="1" thickTop="1" thickBot="1">
      <c r="A50" s="16" t="s">
        <v>192</v>
      </c>
      <c r="B50" s="14" t="s">
        <v>113</v>
      </c>
      <c r="C50" s="17" t="s">
        <v>193</v>
      </c>
      <c r="D50" s="660">
        <v>42796</v>
      </c>
    </row>
    <row r="51" spans="1:4" ht="30" customHeight="1" thickTop="1" thickBot="1">
      <c r="A51" s="16" t="s">
        <v>194</v>
      </c>
      <c r="B51" s="14" t="s">
        <v>113</v>
      </c>
      <c r="C51" s="17" t="s">
        <v>1971</v>
      </c>
      <c r="D51" s="660">
        <v>2818</v>
      </c>
    </row>
    <row r="52" spans="1:4" ht="30" customHeight="1" thickTop="1" thickBot="1">
      <c r="A52" s="16" t="s">
        <v>224</v>
      </c>
      <c r="B52" s="14" t="s">
        <v>92</v>
      </c>
      <c r="C52" s="17" t="s">
        <v>1975</v>
      </c>
      <c r="D52" s="660">
        <v>173534</v>
      </c>
    </row>
    <row r="53" spans="1:4" ht="30" customHeight="1" thickTop="1" thickBot="1">
      <c r="A53" s="16" t="s">
        <v>195</v>
      </c>
      <c r="B53" s="14" t="s">
        <v>113</v>
      </c>
      <c r="C53" s="17" t="s">
        <v>196</v>
      </c>
      <c r="D53" s="660">
        <v>12975</v>
      </c>
    </row>
    <row r="54" spans="1:4" ht="30" customHeight="1" thickTop="1" thickBot="1">
      <c r="A54" s="16" t="s">
        <v>214</v>
      </c>
      <c r="B54" s="14" t="s">
        <v>113</v>
      </c>
      <c r="C54" s="17" t="s">
        <v>215</v>
      </c>
      <c r="D54" s="660">
        <v>14613</v>
      </c>
    </row>
    <row r="55" spans="1:4" ht="30" customHeight="1" thickTop="1" thickBot="1">
      <c r="A55" s="16" t="s">
        <v>197</v>
      </c>
      <c r="B55" s="14" t="s">
        <v>113</v>
      </c>
      <c r="C55" s="17" t="s">
        <v>198</v>
      </c>
      <c r="D55" s="660">
        <v>150309</v>
      </c>
    </row>
    <row r="56" spans="1:4" ht="30" customHeight="1" thickTop="1" thickBot="1">
      <c r="A56" s="16" t="s">
        <v>199</v>
      </c>
      <c r="B56" s="14" t="s">
        <v>113</v>
      </c>
      <c r="C56" s="17" t="s">
        <v>200</v>
      </c>
      <c r="D56" s="660">
        <v>16701</v>
      </c>
    </row>
    <row r="57" spans="1:4" ht="30" customHeight="1" thickTop="1" thickBot="1">
      <c r="A57" s="16" t="s">
        <v>202</v>
      </c>
      <c r="B57" s="14" t="s">
        <v>113</v>
      </c>
      <c r="C57" s="17" t="s">
        <v>203</v>
      </c>
      <c r="D57" s="660">
        <v>70979</v>
      </c>
    </row>
    <row r="58" spans="1:4" ht="30" customHeight="1" thickTop="1" thickBot="1">
      <c r="A58" s="16" t="s">
        <v>212</v>
      </c>
      <c r="B58" s="14" t="s">
        <v>113</v>
      </c>
      <c r="C58" s="17" t="s">
        <v>213</v>
      </c>
      <c r="D58" s="660">
        <v>37577</v>
      </c>
    </row>
    <row r="59" spans="1:4" ht="30" customHeight="1" thickTop="1" thickBot="1">
      <c r="A59" s="16" t="s">
        <v>206</v>
      </c>
      <c r="B59" s="14" t="s">
        <v>113</v>
      </c>
      <c r="C59" s="17" t="s">
        <v>207</v>
      </c>
      <c r="D59" s="660">
        <v>8351</v>
      </c>
    </row>
    <row r="60" spans="1:4" ht="30" customHeight="1" thickTop="1" thickBot="1">
      <c r="A60" s="16" t="s">
        <v>204</v>
      </c>
      <c r="B60" s="14" t="s">
        <v>113</v>
      </c>
      <c r="C60" s="17" t="s">
        <v>205</v>
      </c>
      <c r="D60" s="660">
        <v>13218</v>
      </c>
    </row>
    <row r="61" spans="1:4" ht="30" customHeight="1" thickTop="1" thickBot="1">
      <c r="A61" s="16" t="s">
        <v>208</v>
      </c>
      <c r="B61" s="14" t="s">
        <v>113</v>
      </c>
      <c r="C61" s="17" t="s">
        <v>209</v>
      </c>
      <c r="D61" s="660">
        <v>18789</v>
      </c>
    </row>
    <row r="62" spans="1:4" ht="30" customHeight="1" thickTop="1" thickBot="1">
      <c r="A62" s="16" t="s">
        <v>210</v>
      </c>
      <c r="B62" s="14" t="s">
        <v>113</v>
      </c>
      <c r="C62" s="17" t="s">
        <v>211</v>
      </c>
      <c r="D62" s="660">
        <v>19833</v>
      </c>
    </row>
    <row r="63" spans="1:4" ht="30" customHeight="1" thickTop="1" thickBot="1">
      <c r="A63" s="16" t="s">
        <v>217</v>
      </c>
      <c r="B63" s="14" t="s">
        <v>113</v>
      </c>
      <c r="C63" s="17" t="s">
        <v>218</v>
      </c>
      <c r="D63" s="660">
        <v>32358</v>
      </c>
    </row>
    <row r="64" spans="1:4" ht="30" customHeight="1" thickTop="1" thickBot="1">
      <c r="A64" s="16" t="s">
        <v>219</v>
      </c>
      <c r="B64" s="14" t="s">
        <v>113</v>
      </c>
      <c r="C64" s="17" t="s">
        <v>220</v>
      </c>
      <c r="D64" s="660">
        <v>17745</v>
      </c>
    </row>
    <row r="65" spans="1:4" ht="30" customHeight="1" thickTop="1" thickBot="1">
      <c r="A65" s="16" t="s">
        <v>216</v>
      </c>
      <c r="B65" s="14" t="s">
        <v>113</v>
      </c>
      <c r="C65" s="17" t="s">
        <v>1973</v>
      </c>
      <c r="D65" s="660">
        <v>19833</v>
      </c>
    </row>
    <row r="66" spans="1:4" ht="30" customHeight="1" thickTop="1" thickBot="1">
      <c r="A66" s="16" t="s">
        <v>221</v>
      </c>
      <c r="B66" s="14" t="s">
        <v>113</v>
      </c>
      <c r="C66" s="17" t="s">
        <v>1974</v>
      </c>
      <c r="D66" s="660">
        <v>57804</v>
      </c>
    </row>
    <row r="67" spans="1:4" ht="30" customHeight="1" thickTop="1" thickBot="1">
      <c r="A67" s="16" t="s">
        <v>222</v>
      </c>
      <c r="B67" s="14" t="s">
        <v>113</v>
      </c>
      <c r="C67" s="17" t="s">
        <v>223</v>
      </c>
      <c r="D67" s="660">
        <v>34446</v>
      </c>
    </row>
    <row r="68" spans="1:4" ht="30" customHeight="1" thickTop="1" thickBot="1">
      <c r="A68" s="16" t="s">
        <v>225</v>
      </c>
      <c r="B68" s="14" t="s">
        <v>113</v>
      </c>
      <c r="C68" s="17" t="s">
        <v>226</v>
      </c>
      <c r="D68" s="660">
        <v>78128</v>
      </c>
    </row>
    <row r="69" spans="1:4" ht="30" customHeight="1" thickTop="1" thickBot="1">
      <c r="A69" s="16" t="s">
        <v>227</v>
      </c>
      <c r="B69" s="14" t="s">
        <v>113</v>
      </c>
      <c r="C69" s="17" t="s">
        <v>1976</v>
      </c>
      <c r="D69" s="660">
        <v>21039</v>
      </c>
    </row>
    <row r="70" spans="1:4" ht="30" customHeight="1" thickTop="1" thickBot="1">
      <c r="A70" s="16" t="s">
        <v>232</v>
      </c>
      <c r="B70" s="14" t="s">
        <v>233</v>
      </c>
      <c r="C70" s="17" t="s">
        <v>1979</v>
      </c>
      <c r="D70" s="660">
        <v>4641</v>
      </c>
    </row>
    <row r="71" spans="1:4" ht="30" customHeight="1" thickTop="1" thickBot="1">
      <c r="A71" s="16" t="s">
        <v>228</v>
      </c>
      <c r="B71" s="14" t="s">
        <v>113</v>
      </c>
      <c r="C71" s="17" t="s">
        <v>1977</v>
      </c>
      <c r="D71" s="660">
        <v>4652</v>
      </c>
    </row>
    <row r="72" spans="1:4" ht="30" customHeight="1" thickTop="1" thickBot="1">
      <c r="A72" s="16" t="s">
        <v>229</v>
      </c>
      <c r="B72" s="14" t="s">
        <v>113</v>
      </c>
      <c r="C72" s="17" t="s">
        <v>1978</v>
      </c>
      <c r="D72" s="660">
        <v>8351</v>
      </c>
    </row>
    <row r="73" spans="1:4" ht="30" customHeight="1" thickTop="1" thickBot="1">
      <c r="A73" s="16" t="s">
        <v>230</v>
      </c>
      <c r="B73" s="14" t="s">
        <v>113</v>
      </c>
      <c r="C73" s="17" t="s">
        <v>231</v>
      </c>
      <c r="D73" s="660">
        <v>4073</v>
      </c>
    </row>
    <row r="74" spans="1:4" ht="30" customHeight="1" thickTop="1" thickBot="1">
      <c r="A74" s="16" t="s">
        <v>234</v>
      </c>
      <c r="B74" s="14" t="s">
        <v>113</v>
      </c>
      <c r="C74" s="17" t="s">
        <v>235</v>
      </c>
      <c r="D74" s="660">
        <v>18371</v>
      </c>
    </row>
    <row r="75" spans="1:4" ht="30" customHeight="1" thickTop="1" thickBot="1">
      <c r="A75" s="16" t="s">
        <v>236</v>
      </c>
      <c r="B75" s="14" t="s">
        <v>113</v>
      </c>
      <c r="C75" s="17" t="s">
        <v>237</v>
      </c>
      <c r="D75" s="660">
        <v>272266</v>
      </c>
    </row>
    <row r="76" spans="1:4" ht="30" customHeight="1" thickTop="1" thickBot="1">
      <c r="A76" s="16" t="s">
        <v>238</v>
      </c>
      <c r="B76" s="14" t="s">
        <v>113</v>
      </c>
      <c r="C76" s="17" t="s">
        <v>239</v>
      </c>
      <c r="D76" s="660">
        <v>340545</v>
      </c>
    </row>
    <row r="77" spans="1:4" ht="30" customHeight="1" thickTop="1" thickBot="1">
      <c r="A77" s="16" t="s">
        <v>240</v>
      </c>
      <c r="B77" s="14" t="s">
        <v>113</v>
      </c>
      <c r="C77" s="17" t="s">
        <v>1980</v>
      </c>
      <c r="D77" s="660">
        <v>172230</v>
      </c>
    </row>
    <row r="78" spans="1:4" ht="30" customHeight="1" thickTop="1" thickBot="1">
      <c r="A78" s="16" t="s">
        <v>241</v>
      </c>
      <c r="B78" s="14" t="s">
        <v>113</v>
      </c>
      <c r="C78" s="17" t="s">
        <v>1981</v>
      </c>
      <c r="D78" s="660">
        <v>110436</v>
      </c>
    </row>
    <row r="79" spans="1:4" ht="30" customHeight="1" thickTop="1" thickBot="1">
      <c r="A79" s="16" t="s">
        <v>246</v>
      </c>
      <c r="B79" s="14" t="s">
        <v>113</v>
      </c>
      <c r="C79" s="17" t="s">
        <v>1986</v>
      </c>
      <c r="D79" s="660">
        <v>129376</v>
      </c>
    </row>
    <row r="80" spans="1:4" ht="30" customHeight="1" thickTop="1" thickBot="1">
      <c r="A80" s="16" t="s">
        <v>243</v>
      </c>
      <c r="B80" s="14" t="s">
        <v>113</v>
      </c>
      <c r="C80" s="17" t="s">
        <v>1983</v>
      </c>
      <c r="D80" s="660">
        <v>187920</v>
      </c>
    </row>
    <row r="81" spans="1:4" ht="30" customHeight="1" thickTop="1" thickBot="1">
      <c r="A81" s="16" t="s">
        <v>244</v>
      </c>
      <c r="B81" s="14" t="s">
        <v>113</v>
      </c>
      <c r="C81" s="17" t="s">
        <v>1984</v>
      </c>
      <c r="D81" s="660">
        <v>388300</v>
      </c>
    </row>
    <row r="82" spans="1:4" ht="30" customHeight="1" thickTop="1" thickBot="1">
      <c r="A82" s="16" t="s">
        <v>245</v>
      </c>
      <c r="B82" s="14" t="s">
        <v>113</v>
      </c>
      <c r="C82" s="17" t="s">
        <v>1985</v>
      </c>
      <c r="D82" s="660">
        <v>228074</v>
      </c>
    </row>
    <row r="83" spans="1:4" ht="30" customHeight="1" thickTop="1" thickBot="1">
      <c r="A83" s="16" t="s">
        <v>247</v>
      </c>
      <c r="B83" s="14" t="s">
        <v>113</v>
      </c>
      <c r="C83" s="17" t="s">
        <v>1987</v>
      </c>
      <c r="D83" s="660">
        <v>164923</v>
      </c>
    </row>
    <row r="84" spans="1:4" ht="30" customHeight="1" thickTop="1" thickBot="1">
      <c r="A84" s="16" t="s">
        <v>242</v>
      </c>
      <c r="B84" s="14" t="s">
        <v>113</v>
      </c>
      <c r="C84" s="17" t="s">
        <v>1982</v>
      </c>
      <c r="D84" s="660">
        <v>177253</v>
      </c>
    </row>
    <row r="85" spans="1:4" ht="30" customHeight="1" thickTop="1" thickBot="1">
      <c r="A85" s="16" t="s">
        <v>248</v>
      </c>
      <c r="B85" s="14" t="s">
        <v>113</v>
      </c>
      <c r="C85" s="17" t="s">
        <v>1988</v>
      </c>
      <c r="D85" s="660">
        <v>230683</v>
      </c>
    </row>
    <row r="86" spans="1:4" ht="30" customHeight="1" thickTop="1" thickBot="1">
      <c r="A86" s="16" t="s">
        <v>249</v>
      </c>
      <c r="B86" s="14" t="s">
        <v>113</v>
      </c>
      <c r="C86" s="17" t="s">
        <v>250</v>
      </c>
      <c r="D86" s="660">
        <v>6472</v>
      </c>
    </row>
    <row r="87" spans="1:4" ht="30" customHeight="1" thickTop="1" thickBot="1">
      <c r="A87" s="16" t="s">
        <v>255</v>
      </c>
      <c r="B87" s="14" t="s">
        <v>113</v>
      </c>
      <c r="C87" s="17" t="s">
        <v>256</v>
      </c>
      <c r="D87" s="660">
        <v>1341783</v>
      </c>
    </row>
    <row r="88" spans="1:4" ht="30" customHeight="1" thickTop="1" thickBot="1">
      <c r="A88" s="16" t="s">
        <v>253</v>
      </c>
      <c r="B88" s="14" t="s">
        <v>113</v>
      </c>
      <c r="C88" s="17" t="s">
        <v>254</v>
      </c>
      <c r="D88" s="660">
        <v>22615</v>
      </c>
    </row>
    <row r="89" spans="1:4" ht="30" customHeight="1" thickTop="1" thickBot="1">
      <c r="A89" s="16" t="s">
        <v>251</v>
      </c>
      <c r="B89" s="14" t="s">
        <v>113</v>
      </c>
      <c r="C89" s="17" t="s">
        <v>252</v>
      </c>
      <c r="D89" s="660">
        <v>26095</v>
      </c>
    </row>
    <row r="90" spans="1:4" ht="30" customHeight="1" thickTop="1" thickBot="1">
      <c r="A90" s="16" t="s">
        <v>257</v>
      </c>
      <c r="B90" s="14" t="s">
        <v>113</v>
      </c>
      <c r="C90" s="17" t="s">
        <v>258</v>
      </c>
      <c r="D90" s="660">
        <v>7550</v>
      </c>
    </row>
    <row r="91" spans="1:4" ht="30" customHeight="1" thickTop="1" thickBot="1">
      <c r="A91" s="16" t="s">
        <v>259</v>
      </c>
      <c r="B91" s="14" t="s">
        <v>113</v>
      </c>
      <c r="C91" s="17" t="s">
        <v>260</v>
      </c>
      <c r="D91" s="660">
        <v>76431</v>
      </c>
    </row>
    <row r="92" spans="1:4" ht="30" customHeight="1" thickTop="1" thickBot="1">
      <c r="A92" s="16" t="s">
        <v>261</v>
      </c>
      <c r="B92" s="14" t="s">
        <v>113</v>
      </c>
      <c r="C92" s="17" t="s">
        <v>262</v>
      </c>
      <c r="D92" s="660">
        <v>2975</v>
      </c>
    </row>
    <row r="93" spans="1:4" ht="30" customHeight="1" thickTop="1" thickBot="1">
      <c r="A93" s="16" t="s">
        <v>263</v>
      </c>
      <c r="B93" s="14" t="s">
        <v>113</v>
      </c>
      <c r="C93" s="17" t="s">
        <v>264</v>
      </c>
      <c r="D93" s="660">
        <v>9552</v>
      </c>
    </row>
    <row r="94" spans="1:4" ht="30" customHeight="1" thickTop="1" thickBot="1">
      <c r="A94" s="16" t="s">
        <v>265</v>
      </c>
      <c r="B94" s="14" t="s">
        <v>113</v>
      </c>
      <c r="C94" s="17" t="s">
        <v>266</v>
      </c>
      <c r="D94" s="660">
        <v>25052</v>
      </c>
    </row>
    <row r="95" spans="1:4" ht="30" customHeight="1" thickTop="1" thickBot="1">
      <c r="A95" s="16" t="s">
        <v>267</v>
      </c>
      <c r="B95" s="14" t="s">
        <v>113</v>
      </c>
      <c r="C95" s="17" t="s">
        <v>268</v>
      </c>
      <c r="D95" s="660">
        <v>69936</v>
      </c>
    </row>
    <row r="96" spans="1:4" ht="30" customHeight="1" thickTop="1" thickBot="1">
      <c r="A96" s="16" t="s">
        <v>269</v>
      </c>
      <c r="B96" s="14" t="s">
        <v>113</v>
      </c>
      <c r="C96" s="17" t="s">
        <v>270</v>
      </c>
      <c r="D96" s="660">
        <v>174767</v>
      </c>
    </row>
    <row r="97" spans="1:4" ht="30" customHeight="1" thickTop="1" thickBot="1">
      <c r="A97" s="16" t="s">
        <v>271</v>
      </c>
      <c r="B97" s="14" t="s">
        <v>113</v>
      </c>
      <c r="C97" s="17" t="s">
        <v>272</v>
      </c>
      <c r="D97" s="660">
        <v>136859</v>
      </c>
    </row>
    <row r="98" spans="1:4" ht="30" customHeight="1" thickTop="1" thickBot="1">
      <c r="A98" s="16" t="s">
        <v>273</v>
      </c>
      <c r="B98" s="14" t="s">
        <v>113</v>
      </c>
      <c r="C98" s="17" t="s">
        <v>274</v>
      </c>
      <c r="D98" s="660">
        <v>8351</v>
      </c>
    </row>
    <row r="99" spans="1:4" ht="30" customHeight="1" thickTop="1" thickBot="1">
      <c r="A99" s="16" t="s">
        <v>275</v>
      </c>
      <c r="B99" s="14" t="s">
        <v>113</v>
      </c>
      <c r="C99" s="17" t="s">
        <v>276</v>
      </c>
      <c r="D99" s="660">
        <v>20876</v>
      </c>
    </row>
    <row r="100" spans="1:4" ht="30" customHeight="1" thickTop="1" thickBot="1">
      <c r="A100" s="16" t="s">
        <v>277</v>
      </c>
      <c r="B100" s="14" t="s">
        <v>113</v>
      </c>
      <c r="C100" s="17" t="s">
        <v>278</v>
      </c>
      <c r="D100" s="660">
        <v>271392</v>
      </c>
    </row>
    <row r="101" spans="1:4" ht="30" customHeight="1" thickTop="1" thickBot="1">
      <c r="A101" s="16" t="s">
        <v>279</v>
      </c>
      <c r="B101" s="14" t="s">
        <v>113</v>
      </c>
      <c r="C101" s="17" t="s">
        <v>1989</v>
      </c>
      <c r="D101" s="660">
        <v>252065</v>
      </c>
    </row>
    <row r="102" spans="1:4" ht="30" customHeight="1" thickTop="1" thickBot="1">
      <c r="A102" s="16" t="s">
        <v>280</v>
      </c>
      <c r="B102" s="14" t="s">
        <v>113</v>
      </c>
      <c r="C102" s="17" t="s">
        <v>281</v>
      </c>
      <c r="D102" s="660">
        <v>396754</v>
      </c>
    </row>
    <row r="103" spans="1:4" ht="30" customHeight="1" thickTop="1" thickBot="1">
      <c r="A103" s="16" t="s">
        <v>282</v>
      </c>
      <c r="B103" s="14" t="s">
        <v>113</v>
      </c>
      <c r="C103" s="17" t="s">
        <v>283</v>
      </c>
      <c r="D103" s="660">
        <v>407088</v>
      </c>
    </row>
    <row r="104" spans="1:4" ht="30" customHeight="1" thickTop="1" thickBot="1">
      <c r="A104" s="16" t="s">
        <v>284</v>
      </c>
      <c r="B104" s="14" t="s">
        <v>113</v>
      </c>
      <c r="C104" s="17" t="s">
        <v>285</v>
      </c>
      <c r="D104" s="660">
        <v>558442</v>
      </c>
    </row>
    <row r="105" spans="1:4" ht="30" customHeight="1" thickTop="1" thickBot="1">
      <c r="A105" s="16" t="s">
        <v>286</v>
      </c>
      <c r="B105" s="14" t="s">
        <v>113</v>
      </c>
      <c r="C105" s="17" t="s">
        <v>287</v>
      </c>
      <c r="D105" s="660">
        <v>193106</v>
      </c>
    </row>
    <row r="106" spans="1:4" ht="30" customHeight="1" thickTop="1" thickBot="1">
      <c r="A106" s="16" t="s">
        <v>288</v>
      </c>
      <c r="B106" s="14" t="s">
        <v>113</v>
      </c>
      <c r="C106" s="17" t="s">
        <v>289</v>
      </c>
      <c r="D106" s="660">
        <v>15135</v>
      </c>
    </row>
    <row r="107" spans="1:4" ht="30" customHeight="1" thickTop="1" thickBot="1">
      <c r="A107" s="16" t="s">
        <v>290</v>
      </c>
      <c r="B107" s="14" t="s">
        <v>113</v>
      </c>
      <c r="C107" s="17" t="s">
        <v>291</v>
      </c>
      <c r="D107" s="660">
        <v>358813</v>
      </c>
    </row>
    <row r="108" spans="1:4" ht="30" customHeight="1" thickTop="1" thickBot="1">
      <c r="A108" s="16" t="s">
        <v>292</v>
      </c>
      <c r="B108" s="14" t="s">
        <v>113</v>
      </c>
      <c r="C108" s="17" t="s">
        <v>293</v>
      </c>
      <c r="D108" s="660">
        <v>8900</v>
      </c>
    </row>
    <row r="109" spans="1:4" ht="30" customHeight="1" thickTop="1" thickBot="1">
      <c r="A109" s="16" t="s">
        <v>294</v>
      </c>
      <c r="B109" s="14" t="s">
        <v>113</v>
      </c>
      <c r="C109" s="17" t="s">
        <v>1990</v>
      </c>
      <c r="D109" s="660">
        <v>605413</v>
      </c>
    </row>
    <row r="110" spans="1:4" ht="30" customHeight="1" thickTop="1" thickBot="1">
      <c r="A110" s="16" t="s">
        <v>295</v>
      </c>
      <c r="B110" s="14" t="s">
        <v>113</v>
      </c>
      <c r="C110" s="17" t="s">
        <v>296</v>
      </c>
      <c r="D110" s="660">
        <v>4384</v>
      </c>
    </row>
    <row r="111" spans="1:4" ht="30" customHeight="1" thickTop="1" thickBot="1">
      <c r="A111" s="16" t="s">
        <v>297</v>
      </c>
      <c r="B111" s="14" t="s">
        <v>113</v>
      </c>
      <c r="C111" s="17" t="s">
        <v>298</v>
      </c>
      <c r="D111" s="660">
        <v>120196</v>
      </c>
    </row>
    <row r="112" spans="1:4" ht="30" customHeight="1" thickTop="1" thickBot="1">
      <c r="A112" s="16" t="s">
        <v>299</v>
      </c>
      <c r="B112" s="14" t="s">
        <v>113</v>
      </c>
      <c r="C112" s="17" t="s">
        <v>300</v>
      </c>
      <c r="D112" s="660">
        <v>519820</v>
      </c>
    </row>
    <row r="113" spans="1:4" ht="30" customHeight="1" thickTop="1" thickBot="1">
      <c r="A113" s="16" t="s">
        <v>301</v>
      </c>
      <c r="B113" s="14" t="s">
        <v>113</v>
      </c>
      <c r="C113" s="17" t="s">
        <v>302</v>
      </c>
      <c r="D113" s="660">
        <v>8197</v>
      </c>
    </row>
    <row r="114" spans="1:4" ht="30" customHeight="1" thickTop="1" thickBot="1">
      <c r="A114" s="16" t="s">
        <v>305</v>
      </c>
      <c r="B114" s="14" t="s">
        <v>113</v>
      </c>
      <c r="C114" s="17" t="s">
        <v>306</v>
      </c>
      <c r="D114" s="660">
        <v>123948</v>
      </c>
    </row>
    <row r="115" spans="1:4" ht="30" customHeight="1" thickTop="1" thickBot="1">
      <c r="A115" s="16" t="s">
        <v>303</v>
      </c>
      <c r="B115" s="14" t="s">
        <v>113</v>
      </c>
      <c r="C115" s="17" t="s">
        <v>304</v>
      </c>
      <c r="D115" s="660">
        <v>116718</v>
      </c>
    </row>
    <row r="116" spans="1:4" ht="30" customHeight="1" thickTop="1" thickBot="1">
      <c r="A116" s="16" t="s">
        <v>309</v>
      </c>
      <c r="B116" s="14" t="s">
        <v>113</v>
      </c>
      <c r="C116" s="17" t="s">
        <v>1991</v>
      </c>
      <c r="D116" s="660">
        <v>144606</v>
      </c>
    </row>
    <row r="117" spans="1:4" ht="30" customHeight="1" thickTop="1" thickBot="1">
      <c r="A117" s="16" t="s">
        <v>310</v>
      </c>
      <c r="B117" s="14" t="s">
        <v>113</v>
      </c>
      <c r="C117" s="17" t="s">
        <v>311</v>
      </c>
      <c r="D117" s="660">
        <v>173527</v>
      </c>
    </row>
    <row r="118" spans="1:4" ht="30" customHeight="1" thickTop="1" thickBot="1">
      <c r="A118" s="16" t="s">
        <v>313</v>
      </c>
      <c r="B118" s="14" t="s">
        <v>113</v>
      </c>
      <c r="C118" s="17" t="s">
        <v>1993</v>
      </c>
      <c r="D118" s="660">
        <v>284048</v>
      </c>
    </row>
    <row r="119" spans="1:4" ht="30" customHeight="1" thickTop="1" thickBot="1">
      <c r="A119" s="16" t="s">
        <v>318</v>
      </c>
      <c r="B119" s="14" t="s">
        <v>113</v>
      </c>
      <c r="C119" s="17" t="s">
        <v>319</v>
      </c>
      <c r="D119" s="660">
        <v>198317</v>
      </c>
    </row>
    <row r="120" spans="1:4" ht="30" customHeight="1" thickTop="1" thickBot="1">
      <c r="A120" s="16" t="s">
        <v>314</v>
      </c>
      <c r="B120" s="14" t="s">
        <v>113</v>
      </c>
      <c r="C120" s="17" t="s">
        <v>315</v>
      </c>
      <c r="D120" s="660">
        <v>198317</v>
      </c>
    </row>
    <row r="121" spans="1:4" ht="30" customHeight="1" thickTop="1" thickBot="1">
      <c r="A121" s="16" t="s">
        <v>1732</v>
      </c>
      <c r="B121" s="14" t="s">
        <v>113</v>
      </c>
      <c r="C121" s="17" t="s">
        <v>1733</v>
      </c>
      <c r="D121" s="660">
        <v>120000</v>
      </c>
    </row>
    <row r="122" spans="1:4" ht="30" customHeight="1" thickTop="1" thickBot="1">
      <c r="A122" s="16" t="s">
        <v>322</v>
      </c>
      <c r="B122" s="14" t="s">
        <v>113</v>
      </c>
      <c r="C122" s="17" t="s">
        <v>323</v>
      </c>
      <c r="D122" s="660">
        <v>116201</v>
      </c>
    </row>
    <row r="123" spans="1:4" ht="30" customHeight="1" thickTop="1" thickBot="1">
      <c r="A123" s="16" t="s">
        <v>320</v>
      </c>
      <c r="B123" s="14" t="s">
        <v>113</v>
      </c>
      <c r="C123" s="17" t="s">
        <v>321</v>
      </c>
      <c r="D123" s="660">
        <v>133244</v>
      </c>
    </row>
    <row r="124" spans="1:4" ht="30" customHeight="1" thickTop="1" thickBot="1">
      <c r="A124" s="16" t="s">
        <v>312</v>
      </c>
      <c r="B124" s="14" t="s">
        <v>113</v>
      </c>
      <c r="C124" s="17" t="s">
        <v>1992</v>
      </c>
      <c r="D124" s="660">
        <v>186438</v>
      </c>
    </row>
    <row r="125" spans="1:4" ht="30" customHeight="1" thickTop="1" thickBot="1">
      <c r="A125" s="16" t="s">
        <v>316</v>
      </c>
      <c r="B125" s="14" t="s">
        <v>113</v>
      </c>
      <c r="C125" s="17" t="s">
        <v>317</v>
      </c>
      <c r="D125" s="660">
        <v>198317</v>
      </c>
    </row>
    <row r="126" spans="1:4" ht="30" customHeight="1" thickTop="1" thickBot="1">
      <c r="A126" s="16" t="s">
        <v>307</v>
      </c>
      <c r="B126" s="14" t="s">
        <v>113</v>
      </c>
      <c r="C126" s="17" t="s">
        <v>308</v>
      </c>
      <c r="D126" s="660">
        <v>129113</v>
      </c>
    </row>
    <row r="127" spans="1:4" ht="30" customHeight="1" thickTop="1" thickBot="1">
      <c r="A127" s="16" t="s">
        <v>324</v>
      </c>
      <c r="B127" s="14" t="s">
        <v>113</v>
      </c>
      <c r="C127" s="17" t="s">
        <v>325</v>
      </c>
      <c r="D127" s="660">
        <v>4552</v>
      </c>
    </row>
    <row r="128" spans="1:4" ht="30" customHeight="1" thickTop="1" thickBot="1">
      <c r="A128" s="16" t="s">
        <v>326</v>
      </c>
      <c r="B128" s="14" t="s">
        <v>113</v>
      </c>
      <c r="C128" s="17" t="s">
        <v>327</v>
      </c>
      <c r="D128" s="660">
        <v>127867</v>
      </c>
    </row>
    <row r="129" spans="1:4" ht="30" customHeight="1" thickTop="1" thickBot="1">
      <c r="A129" s="16" t="s">
        <v>328</v>
      </c>
      <c r="B129" s="14" t="s">
        <v>113</v>
      </c>
      <c r="C129" s="17" t="s">
        <v>329</v>
      </c>
      <c r="D129" s="660">
        <v>86</v>
      </c>
    </row>
    <row r="130" spans="1:4" ht="30" customHeight="1" thickTop="1" thickBot="1">
      <c r="A130" s="16" t="s">
        <v>330</v>
      </c>
      <c r="B130" s="14" t="s">
        <v>113</v>
      </c>
      <c r="C130" s="17" t="s">
        <v>331</v>
      </c>
      <c r="D130" s="660">
        <v>2610</v>
      </c>
    </row>
    <row r="131" spans="1:4" ht="30" customHeight="1" thickTop="1" thickBot="1">
      <c r="A131" s="16" t="s">
        <v>332</v>
      </c>
      <c r="B131" s="14" t="s">
        <v>113</v>
      </c>
      <c r="C131" s="17" t="s">
        <v>333</v>
      </c>
      <c r="D131" s="660">
        <v>2818</v>
      </c>
    </row>
    <row r="132" spans="1:4" ht="30" customHeight="1" thickTop="1" thickBot="1">
      <c r="A132" s="16" t="s">
        <v>334</v>
      </c>
      <c r="B132" s="14" t="s">
        <v>113</v>
      </c>
      <c r="C132" s="17" t="s">
        <v>1760</v>
      </c>
      <c r="D132" s="660">
        <v>7450</v>
      </c>
    </row>
    <row r="133" spans="1:4" ht="30" customHeight="1" thickTop="1" thickBot="1">
      <c r="A133" s="16" t="s">
        <v>335</v>
      </c>
      <c r="B133" s="14" t="s">
        <v>92</v>
      </c>
      <c r="C133" s="17" t="s">
        <v>1994</v>
      </c>
      <c r="D133" s="660">
        <v>355732</v>
      </c>
    </row>
    <row r="134" spans="1:4" ht="30" customHeight="1" thickTop="1" thickBot="1">
      <c r="A134" s="16" t="s">
        <v>336</v>
      </c>
      <c r="B134" s="14" t="s">
        <v>113</v>
      </c>
      <c r="C134" s="17" t="s">
        <v>337</v>
      </c>
      <c r="D134" s="660">
        <v>38734</v>
      </c>
    </row>
    <row r="135" spans="1:4" ht="30" customHeight="1" thickTop="1" thickBot="1">
      <c r="A135" s="16" t="s">
        <v>338</v>
      </c>
      <c r="B135" s="14" t="s">
        <v>339</v>
      </c>
      <c r="C135" s="17" t="s">
        <v>340</v>
      </c>
      <c r="D135" s="660">
        <v>1350</v>
      </c>
    </row>
    <row r="136" spans="1:4" ht="30" customHeight="1" thickTop="1" thickBot="1">
      <c r="A136" s="16" t="s">
        <v>352</v>
      </c>
      <c r="B136" s="14" t="s">
        <v>339</v>
      </c>
      <c r="C136" s="17" t="s">
        <v>353</v>
      </c>
      <c r="D136" s="660">
        <v>1618</v>
      </c>
    </row>
    <row r="137" spans="1:4" ht="30" customHeight="1" thickTop="1" thickBot="1">
      <c r="A137" s="16" t="s">
        <v>343</v>
      </c>
      <c r="B137" s="14" t="s">
        <v>344</v>
      </c>
      <c r="C137" s="17" t="s">
        <v>345</v>
      </c>
      <c r="D137" s="660">
        <v>0.26167320517347081</v>
      </c>
    </row>
    <row r="138" spans="1:4" ht="30" customHeight="1" thickTop="1" thickBot="1">
      <c r="A138" s="16" t="s">
        <v>346</v>
      </c>
      <c r="B138" s="14" t="s">
        <v>344</v>
      </c>
      <c r="C138" s="17" t="s">
        <v>347</v>
      </c>
      <c r="D138" s="660">
        <v>0.31705275450992165</v>
      </c>
    </row>
    <row r="139" spans="1:4" ht="30" customHeight="1" thickTop="1" thickBot="1">
      <c r="A139" s="16" t="s">
        <v>350</v>
      </c>
      <c r="B139" s="14" t="s">
        <v>339</v>
      </c>
      <c r="C139" s="17" t="s">
        <v>351</v>
      </c>
      <c r="D139" s="660">
        <v>1367</v>
      </c>
    </row>
    <row r="140" spans="1:4" ht="30" customHeight="1" thickTop="1" thickBot="1">
      <c r="A140" s="16" t="s">
        <v>348</v>
      </c>
      <c r="B140" s="14" t="s">
        <v>339</v>
      </c>
      <c r="C140" s="17" t="s">
        <v>349</v>
      </c>
      <c r="D140" s="660">
        <v>1367</v>
      </c>
    </row>
    <row r="141" spans="1:4" ht="30" customHeight="1" thickTop="1" thickBot="1">
      <c r="A141" s="16" t="s">
        <v>356</v>
      </c>
      <c r="B141" s="14" t="s">
        <v>113</v>
      </c>
      <c r="C141" s="17" t="s">
        <v>357</v>
      </c>
      <c r="D141" s="660">
        <v>69936</v>
      </c>
    </row>
    <row r="142" spans="1:4" ht="30" customHeight="1" thickTop="1" thickBot="1">
      <c r="A142" s="16" t="s">
        <v>341</v>
      </c>
      <c r="B142" s="14" t="s">
        <v>339</v>
      </c>
      <c r="C142" s="17" t="s">
        <v>342</v>
      </c>
      <c r="D142" s="660">
        <v>871</v>
      </c>
    </row>
    <row r="143" spans="1:4" ht="30" customHeight="1" thickTop="1" thickBot="1">
      <c r="A143" s="16" t="s">
        <v>354</v>
      </c>
      <c r="B143" s="14" t="s">
        <v>113</v>
      </c>
      <c r="C143" s="17" t="s">
        <v>355</v>
      </c>
      <c r="D143" s="660">
        <v>68892</v>
      </c>
    </row>
    <row r="144" spans="1:4" ht="30" customHeight="1" thickTop="1" thickBot="1">
      <c r="A144" s="16" t="s">
        <v>359</v>
      </c>
      <c r="B144" s="14" t="s">
        <v>113</v>
      </c>
      <c r="C144" s="17" t="s">
        <v>360</v>
      </c>
      <c r="D144" s="660">
        <v>169620</v>
      </c>
    </row>
    <row r="145" spans="1:4" ht="68.25" customHeight="1" thickTop="1" thickBot="1">
      <c r="A145" s="16" t="s">
        <v>358</v>
      </c>
      <c r="B145" s="14" t="s">
        <v>113</v>
      </c>
      <c r="C145" s="17" t="s">
        <v>2303</v>
      </c>
      <c r="D145" s="660">
        <v>215026</v>
      </c>
    </row>
    <row r="146" spans="1:4" ht="30" customHeight="1" thickTop="1" thickBot="1">
      <c r="A146" s="16" t="s">
        <v>361</v>
      </c>
      <c r="B146" s="14" t="s">
        <v>113</v>
      </c>
      <c r="C146" s="17" t="s">
        <v>1995</v>
      </c>
      <c r="D146" s="660">
        <v>144047</v>
      </c>
    </row>
    <row r="147" spans="1:4" ht="30" customHeight="1" thickTop="1" thickBot="1">
      <c r="A147" s="16" t="s">
        <v>362</v>
      </c>
      <c r="B147" s="14" t="s">
        <v>113</v>
      </c>
      <c r="C147" s="17" t="s">
        <v>1996</v>
      </c>
      <c r="D147" s="660">
        <v>144047</v>
      </c>
    </row>
    <row r="148" spans="1:4" ht="30" customHeight="1" thickTop="1" thickBot="1">
      <c r="A148" s="16" t="s">
        <v>367</v>
      </c>
      <c r="B148" s="14" t="s">
        <v>113</v>
      </c>
      <c r="C148" s="17" t="s">
        <v>368</v>
      </c>
      <c r="D148" s="660">
        <v>11600</v>
      </c>
    </row>
    <row r="149" spans="1:4" ht="30" customHeight="1" thickTop="1" thickBot="1">
      <c r="A149" s="16" t="s">
        <v>363</v>
      </c>
      <c r="B149" s="14" t="s">
        <v>113</v>
      </c>
      <c r="C149" s="17" t="s">
        <v>364</v>
      </c>
      <c r="D149" s="660">
        <v>7450</v>
      </c>
    </row>
    <row r="150" spans="1:4" ht="30" customHeight="1" thickTop="1" thickBot="1">
      <c r="A150" s="16" t="s">
        <v>158</v>
      </c>
      <c r="B150" s="14" t="s">
        <v>113</v>
      </c>
      <c r="C150" s="17" t="s">
        <v>159</v>
      </c>
      <c r="D150" s="660">
        <v>55228</v>
      </c>
    </row>
    <row r="151" spans="1:4" ht="30" customHeight="1" thickTop="1" thickBot="1">
      <c r="A151" s="16" t="s">
        <v>369</v>
      </c>
      <c r="B151" s="14" t="s">
        <v>113</v>
      </c>
      <c r="C151" s="17" t="s">
        <v>370</v>
      </c>
      <c r="D151" s="660">
        <v>140578</v>
      </c>
    </row>
    <row r="152" spans="1:4" ht="30" customHeight="1" thickTop="1" thickBot="1">
      <c r="A152" s="16" t="s">
        <v>371</v>
      </c>
      <c r="B152" s="14" t="s">
        <v>113</v>
      </c>
      <c r="C152" s="17" t="s">
        <v>372</v>
      </c>
      <c r="D152" s="660">
        <v>126014</v>
      </c>
    </row>
    <row r="153" spans="1:4" ht="30" customHeight="1" thickTop="1" thickBot="1">
      <c r="A153" s="16" t="s">
        <v>365</v>
      </c>
      <c r="B153" s="14" t="s">
        <v>113</v>
      </c>
      <c r="C153" s="17" t="s">
        <v>366</v>
      </c>
      <c r="D153" s="660">
        <v>139442</v>
      </c>
    </row>
    <row r="154" spans="1:4" ht="30" customHeight="1" thickTop="1" thickBot="1">
      <c r="A154" s="16" t="s">
        <v>373</v>
      </c>
      <c r="B154" s="14" t="s">
        <v>113</v>
      </c>
      <c r="C154" s="17" t="s">
        <v>374</v>
      </c>
      <c r="D154" s="660">
        <v>50000</v>
      </c>
    </row>
    <row r="155" spans="1:4" ht="15.6" thickTop="1" thickBot="1">
      <c r="D155" s="660"/>
    </row>
    <row r="156"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tabSelected="1" zoomScale="69" zoomScaleNormal="69" workbookViewId="0">
      <pane xSplit="4" ySplit="4" topLeftCell="E31" activePane="bottomRight" state="frozen"/>
      <selection activeCell="D20" sqref="D20"/>
      <selection pane="topRight" activeCell="D20" sqref="D20"/>
      <selection pane="bottomLeft" activeCell="D20" sqref="D20"/>
      <selection pane="bottomRight" activeCell="D32" sqref="D32"/>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73" t="s">
        <v>1934</v>
      </c>
      <c r="B1" s="674"/>
      <c r="C1" s="674"/>
      <c r="D1" s="675"/>
    </row>
    <row r="2" spans="1:5" ht="15.6" thickTop="1" thickBot="1">
      <c r="A2" s="672" t="s">
        <v>1493</v>
      </c>
      <c r="B2" s="672"/>
      <c r="C2" s="672"/>
      <c r="D2" s="672"/>
    </row>
    <row r="3" spans="1:5" ht="15.6" thickTop="1" thickBot="1">
      <c r="A3" s="685"/>
      <c r="B3" s="685"/>
      <c r="C3" s="685"/>
      <c r="D3" s="685"/>
    </row>
    <row r="4" spans="1:5" ht="15.6" thickTop="1" thickBot="1">
      <c r="A4" s="686"/>
      <c r="B4" s="686"/>
      <c r="C4" s="686"/>
      <c r="D4" s="686"/>
    </row>
    <row r="5" spans="1:5" ht="30" customHeight="1" thickTop="1" thickBot="1">
      <c r="A5" s="207"/>
      <c r="B5" s="106"/>
      <c r="C5" s="107"/>
      <c r="D5" s="195"/>
    </row>
    <row r="6" spans="1:5" ht="30" customHeight="1" thickTop="1" thickBot="1">
      <c r="A6" s="208" t="s">
        <v>1350</v>
      </c>
      <c r="B6" s="106" t="s">
        <v>339</v>
      </c>
      <c r="C6" s="108" t="s">
        <v>2132</v>
      </c>
      <c r="D6" s="656">
        <v>1300</v>
      </c>
    </row>
    <row r="7" spans="1:5" ht="30" customHeight="1" thickTop="1" thickBot="1">
      <c r="A7" s="208" t="s">
        <v>1436</v>
      </c>
      <c r="B7" s="106" t="s">
        <v>339</v>
      </c>
      <c r="C7" s="108" t="s">
        <v>2131</v>
      </c>
      <c r="D7" s="656">
        <v>1343</v>
      </c>
      <c r="E7" s="109"/>
    </row>
    <row r="8" spans="1:5" ht="30" customHeight="1" thickTop="1" thickBot="1">
      <c r="A8" s="208" t="s">
        <v>1448</v>
      </c>
      <c r="B8" s="106" t="s">
        <v>339</v>
      </c>
      <c r="C8" s="108" t="s">
        <v>2133</v>
      </c>
      <c r="D8" s="656">
        <v>1343</v>
      </c>
    </row>
    <row r="9" spans="1:5" ht="30" customHeight="1" thickTop="1" thickBot="1">
      <c r="A9" s="208" t="s">
        <v>1309</v>
      </c>
      <c r="B9" s="106" t="s">
        <v>1307</v>
      </c>
      <c r="C9" s="108" t="s">
        <v>1310</v>
      </c>
      <c r="D9" s="656">
        <v>1300</v>
      </c>
    </row>
    <row r="10" spans="1:5" ht="30" customHeight="1" thickTop="1" thickBot="1">
      <c r="A10" s="208" t="s">
        <v>1472</v>
      </c>
      <c r="B10" s="106" t="s">
        <v>339</v>
      </c>
      <c r="C10" s="108" t="s">
        <v>1473</v>
      </c>
      <c r="D10" s="656">
        <v>1300</v>
      </c>
    </row>
    <row r="11" spans="1:5" ht="30" customHeight="1" thickTop="1" thickBot="1">
      <c r="A11" s="208" t="s">
        <v>1413</v>
      </c>
      <c r="B11" s="106" t="s">
        <v>339</v>
      </c>
      <c r="C11" s="108" t="s">
        <v>1414</v>
      </c>
      <c r="D11" s="656">
        <v>1369</v>
      </c>
    </row>
    <row r="12" spans="1:5" ht="30" customHeight="1" thickTop="1" thickBot="1">
      <c r="A12" s="208" t="s">
        <v>1415</v>
      </c>
      <c r="B12" s="106" t="s">
        <v>339</v>
      </c>
      <c r="C12" s="108" t="s">
        <v>1416</v>
      </c>
      <c r="D12" s="656">
        <v>1369</v>
      </c>
    </row>
    <row r="13" spans="1:5" ht="30" customHeight="1" thickTop="1" thickBot="1">
      <c r="A13" s="208" t="s">
        <v>1417</v>
      </c>
      <c r="B13" s="106" t="s">
        <v>339</v>
      </c>
      <c r="C13" s="108" t="s">
        <v>1418</v>
      </c>
      <c r="D13" s="656">
        <v>1369</v>
      </c>
    </row>
    <row r="14" spans="1:5" ht="30" customHeight="1" thickTop="1" thickBot="1">
      <c r="A14" s="208" t="s">
        <v>1419</v>
      </c>
      <c r="B14" s="106" t="s">
        <v>339</v>
      </c>
      <c r="C14" s="108" t="s">
        <v>1420</v>
      </c>
      <c r="D14" s="656">
        <v>1369</v>
      </c>
    </row>
    <row r="15" spans="1:5" ht="30" customHeight="1" thickTop="1" thickBot="1">
      <c r="A15" s="208" t="s">
        <v>1401</v>
      </c>
      <c r="B15" s="106" t="s">
        <v>339</v>
      </c>
      <c r="C15" s="108" t="s">
        <v>1944</v>
      </c>
      <c r="D15" s="656">
        <v>1300</v>
      </c>
    </row>
    <row r="16" spans="1:5" ht="30" customHeight="1" thickTop="1" thickBot="1">
      <c r="A16" s="208" t="s">
        <v>1311</v>
      </c>
      <c r="B16" s="106" t="s">
        <v>339</v>
      </c>
      <c r="C16" s="108" t="s">
        <v>1312</v>
      </c>
      <c r="D16" s="656">
        <v>1300</v>
      </c>
    </row>
    <row r="17" spans="1:4" ht="30" customHeight="1" thickTop="1" thickBot="1">
      <c r="A17" s="208" t="s">
        <v>1313</v>
      </c>
      <c r="B17" s="106" t="s">
        <v>339</v>
      </c>
      <c r="C17" s="108" t="s">
        <v>1314</v>
      </c>
      <c r="D17" s="656">
        <v>1300</v>
      </c>
    </row>
    <row r="18" spans="1:4" ht="30" customHeight="1" thickTop="1" thickBot="1">
      <c r="A18" s="208" t="s">
        <v>1315</v>
      </c>
      <c r="B18" s="106" t="s">
        <v>339</v>
      </c>
      <c r="C18" s="108" t="s">
        <v>1316</v>
      </c>
      <c r="D18" s="656">
        <v>1300</v>
      </c>
    </row>
    <row r="19" spans="1:4" ht="30" customHeight="1" thickTop="1" thickBot="1">
      <c r="A19" s="208" t="s">
        <v>1319</v>
      </c>
      <c r="B19" s="106" t="s">
        <v>339</v>
      </c>
      <c r="C19" s="108" t="s">
        <v>1320</v>
      </c>
      <c r="D19" s="656">
        <v>1300</v>
      </c>
    </row>
    <row r="20" spans="1:4" ht="30" customHeight="1" thickTop="1" thickBot="1">
      <c r="A20" s="208" t="s">
        <v>1491</v>
      </c>
      <c r="B20" s="106" t="s">
        <v>339</v>
      </c>
      <c r="C20" s="108" t="s">
        <v>1953</v>
      </c>
      <c r="D20" s="656">
        <v>1343</v>
      </c>
    </row>
    <row r="21" spans="1:4" ht="30" customHeight="1" thickTop="1" thickBot="1">
      <c r="A21" s="208" t="s">
        <v>1323</v>
      </c>
      <c r="B21" s="106" t="s">
        <v>339</v>
      </c>
      <c r="C21" s="108" t="s">
        <v>1324</v>
      </c>
      <c r="D21" s="656">
        <v>1343</v>
      </c>
    </row>
    <row r="22" spans="1:4" ht="30" customHeight="1" thickTop="1" thickBot="1">
      <c r="A22" s="208" t="s">
        <v>1474</v>
      </c>
      <c r="B22" s="106" t="s">
        <v>339</v>
      </c>
      <c r="C22" s="108" t="s">
        <v>1475</v>
      </c>
      <c r="D22" s="656">
        <v>1343</v>
      </c>
    </row>
    <row r="23" spans="1:4" ht="30" customHeight="1" thickTop="1" thickBot="1">
      <c r="A23" s="208" t="s">
        <v>1331</v>
      </c>
      <c r="B23" s="106" t="s">
        <v>339</v>
      </c>
      <c r="C23" s="108" t="s">
        <v>1332</v>
      </c>
      <c r="D23" s="656">
        <v>1369</v>
      </c>
    </row>
    <row r="24" spans="1:4" ht="30" customHeight="1" thickTop="1" thickBot="1">
      <c r="A24" s="208" t="s">
        <v>1353</v>
      </c>
      <c r="B24" s="106" t="s">
        <v>339</v>
      </c>
      <c r="C24" s="108" t="s">
        <v>1354</v>
      </c>
      <c r="D24" s="656">
        <v>1369</v>
      </c>
    </row>
    <row r="25" spans="1:4" ht="30" customHeight="1" thickTop="1" thickBot="1">
      <c r="A25" s="208" t="s">
        <v>1325</v>
      </c>
      <c r="B25" s="106" t="s">
        <v>339</v>
      </c>
      <c r="C25" s="108" t="s">
        <v>1326</v>
      </c>
      <c r="D25" s="656">
        <v>1369</v>
      </c>
    </row>
    <row r="26" spans="1:4" ht="30" customHeight="1" thickTop="1" thickBot="1">
      <c r="A26" s="208" t="s">
        <v>1330</v>
      </c>
      <c r="B26" s="106" t="s">
        <v>339</v>
      </c>
      <c r="C26" s="108" t="s">
        <v>1326</v>
      </c>
      <c r="D26" s="656">
        <v>1369</v>
      </c>
    </row>
    <row r="27" spans="1:4" ht="30" customHeight="1" thickTop="1" thickBot="1">
      <c r="A27" s="208" t="s">
        <v>1387</v>
      </c>
      <c r="B27" s="106" t="s">
        <v>339</v>
      </c>
      <c r="C27" s="108" t="s">
        <v>1388</v>
      </c>
      <c r="D27" s="656">
        <v>1369</v>
      </c>
    </row>
    <row r="28" spans="1:4" ht="30" customHeight="1" thickTop="1" thickBot="1">
      <c r="A28" s="208" t="s">
        <v>1333</v>
      </c>
      <c r="B28" s="106" t="s">
        <v>339</v>
      </c>
      <c r="C28" s="108" t="s">
        <v>1334</v>
      </c>
      <c r="D28" s="656">
        <v>1300</v>
      </c>
    </row>
    <row r="29" spans="1:4" ht="30" customHeight="1" thickTop="1" thickBot="1">
      <c r="A29" s="208" t="s">
        <v>1338</v>
      </c>
      <c r="B29" s="106" t="s">
        <v>339</v>
      </c>
      <c r="C29" s="108" t="s">
        <v>1339</v>
      </c>
      <c r="D29" s="656">
        <v>1300</v>
      </c>
    </row>
    <row r="30" spans="1:4" ht="30" customHeight="1" thickTop="1" thickBot="1">
      <c r="A30" s="208" t="s">
        <v>1336</v>
      </c>
      <c r="B30" s="106" t="s">
        <v>339</v>
      </c>
      <c r="C30" s="108" t="s">
        <v>1337</v>
      </c>
      <c r="D30" s="656">
        <v>1369</v>
      </c>
    </row>
    <row r="31" spans="1:4" ht="30" customHeight="1" thickTop="1" thickBot="1">
      <c r="A31" s="208" t="s">
        <v>1351</v>
      </c>
      <c r="B31" s="106" t="s">
        <v>339</v>
      </c>
      <c r="C31" s="108" t="s">
        <v>1352</v>
      </c>
      <c r="D31" s="656">
        <v>1369</v>
      </c>
    </row>
    <row r="32" spans="1:4" ht="30" customHeight="1" thickTop="1" thickBot="1">
      <c r="A32" s="208" t="s">
        <v>1340</v>
      </c>
      <c r="B32" s="106" t="s">
        <v>339</v>
      </c>
      <c r="C32" s="108" t="s">
        <v>1341</v>
      </c>
      <c r="D32" s="656">
        <v>1300</v>
      </c>
    </row>
    <row r="33" spans="1:4" ht="30" customHeight="1" thickTop="1" thickBot="1">
      <c r="A33" s="208" t="s">
        <v>1356</v>
      </c>
      <c r="B33" s="106" t="s">
        <v>339</v>
      </c>
      <c r="C33" s="108" t="s">
        <v>1341</v>
      </c>
      <c r="D33" s="656">
        <v>1300</v>
      </c>
    </row>
    <row r="34" spans="1:4" ht="30" customHeight="1" thickTop="1" thickBot="1">
      <c r="A34" s="208" t="s">
        <v>1357</v>
      </c>
      <c r="B34" s="106" t="s">
        <v>339</v>
      </c>
      <c r="C34" s="108" t="s">
        <v>1358</v>
      </c>
      <c r="D34" s="656">
        <v>1369</v>
      </c>
    </row>
    <row r="35" spans="1:4" ht="30" customHeight="1" thickTop="1" thickBot="1">
      <c r="A35" s="208" t="s">
        <v>1407</v>
      </c>
      <c r="B35" s="106" t="s">
        <v>339</v>
      </c>
      <c r="C35" s="108" t="s">
        <v>1948</v>
      </c>
      <c r="D35" s="656">
        <v>1369</v>
      </c>
    </row>
    <row r="36" spans="1:4" ht="30" customHeight="1" thickTop="1" thickBot="1">
      <c r="A36" s="208" t="s">
        <v>1488</v>
      </c>
      <c r="B36" s="106" t="s">
        <v>339</v>
      </c>
      <c r="C36" s="108" t="s">
        <v>1489</v>
      </c>
      <c r="D36" s="656">
        <v>1369</v>
      </c>
    </row>
    <row r="37" spans="1:4" ht="30" customHeight="1" thickTop="1" thickBot="1">
      <c r="A37" s="208" t="s">
        <v>1469</v>
      </c>
      <c r="B37" s="106" t="s">
        <v>339</v>
      </c>
      <c r="C37" s="108" t="s">
        <v>1470</v>
      </c>
      <c r="D37" s="656">
        <v>1369</v>
      </c>
    </row>
    <row r="38" spans="1:4" ht="30" customHeight="1" thickTop="1" thickBot="1">
      <c r="A38" s="208" t="s">
        <v>1348</v>
      </c>
      <c r="B38" s="106" t="s">
        <v>339</v>
      </c>
      <c r="C38" s="108" t="s">
        <v>1349</v>
      </c>
      <c r="D38" s="656">
        <v>1369</v>
      </c>
    </row>
    <row r="39" spans="1:4" ht="30" customHeight="1" thickTop="1" thickBot="1">
      <c r="A39" s="208" t="s">
        <v>1305</v>
      </c>
      <c r="B39" s="106" t="s">
        <v>1307</v>
      </c>
      <c r="C39" s="108" t="s">
        <v>1364</v>
      </c>
      <c r="D39" s="656">
        <v>1394</v>
      </c>
    </row>
    <row r="40" spans="1:4" ht="30" customHeight="1" thickTop="1" thickBot="1">
      <c r="A40" s="208" t="s">
        <v>1345</v>
      </c>
      <c r="B40" s="106" t="s">
        <v>339</v>
      </c>
      <c r="C40" s="108" t="s">
        <v>1346</v>
      </c>
      <c r="D40" s="656">
        <v>1369</v>
      </c>
    </row>
    <row r="41" spans="1:4" ht="30" customHeight="1" thickTop="1" thickBot="1">
      <c r="A41" s="208" t="s">
        <v>1343</v>
      </c>
      <c r="B41" s="106" t="s">
        <v>339</v>
      </c>
      <c r="C41" s="108" t="s">
        <v>1344</v>
      </c>
      <c r="D41" s="656">
        <v>1369</v>
      </c>
    </row>
    <row r="42" spans="1:4" ht="30" customHeight="1" thickTop="1" thickBot="1">
      <c r="A42" s="208" t="s">
        <v>1476</v>
      </c>
      <c r="B42" s="106" t="s">
        <v>339</v>
      </c>
      <c r="C42" s="108" t="s">
        <v>1344</v>
      </c>
      <c r="D42" s="656">
        <v>1369</v>
      </c>
    </row>
    <row r="43" spans="1:4" ht="30" customHeight="1" thickTop="1" thickBot="1">
      <c r="A43" s="208" t="s">
        <v>1317</v>
      </c>
      <c r="B43" s="106" t="s">
        <v>339</v>
      </c>
      <c r="C43" s="108" t="s">
        <v>1318</v>
      </c>
      <c r="D43" s="656">
        <v>1369</v>
      </c>
    </row>
    <row r="44" spans="1:4" ht="30" customHeight="1" thickTop="1" thickBot="1">
      <c r="A44" s="208" t="s">
        <v>1471</v>
      </c>
      <c r="B44" s="106" t="s">
        <v>339</v>
      </c>
      <c r="C44" s="108" t="s">
        <v>1318</v>
      </c>
      <c r="D44" s="656">
        <v>1369</v>
      </c>
    </row>
    <row r="45" spans="1:4" ht="30" customHeight="1" thickTop="1" thickBot="1">
      <c r="A45" s="208" t="s">
        <v>1362</v>
      </c>
      <c r="B45" s="106" t="s">
        <v>339</v>
      </c>
      <c r="C45" s="108" t="s">
        <v>1363</v>
      </c>
      <c r="D45" s="656">
        <v>1369</v>
      </c>
    </row>
    <row r="46" spans="1:4" ht="30" customHeight="1" thickTop="1" thickBot="1">
      <c r="A46" s="208" t="s">
        <v>1371</v>
      </c>
      <c r="B46" s="106" t="s">
        <v>339</v>
      </c>
      <c r="C46" s="108" t="s">
        <v>1372</v>
      </c>
      <c r="D46" s="656">
        <v>1369</v>
      </c>
    </row>
    <row r="47" spans="1:4" ht="30" customHeight="1" thickTop="1" thickBot="1">
      <c r="A47" s="208" t="s">
        <v>1375</v>
      </c>
      <c r="B47" s="106" t="s">
        <v>339</v>
      </c>
      <c r="C47" s="108" t="s">
        <v>1376</v>
      </c>
      <c r="D47" s="656">
        <v>1369</v>
      </c>
    </row>
    <row r="48" spans="1:4" ht="30" customHeight="1" thickTop="1" thickBot="1">
      <c r="A48" s="208" t="s">
        <v>1367</v>
      </c>
      <c r="B48" s="106" t="s">
        <v>1307</v>
      </c>
      <c r="C48" s="108" t="s">
        <v>1368</v>
      </c>
      <c r="D48" s="656">
        <v>1394</v>
      </c>
    </row>
    <row r="49" spans="1:4" ht="30" customHeight="1" thickTop="1" thickBot="1">
      <c r="A49" s="208" t="s">
        <v>1365</v>
      </c>
      <c r="B49" s="106" t="s">
        <v>339</v>
      </c>
      <c r="C49" s="108" t="s">
        <v>1366</v>
      </c>
      <c r="D49" s="656">
        <v>1227</v>
      </c>
    </row>
    <row r="50" spans="1:4" ht="30" customHeight="1" thickTop="1" thickBot="1">
      <c r="A50" s="208" t="s">
        <v>1369</v>
      </c>
      <c r="B50" s="106" t="s">
        <v>339</v>
      </c>
      <c r="C50" s="108" t="s">
        <v>1370</v>
      </c>
      <c r="D50" s="656">
        <v>1369</v>
      </c>
    </row>
    <row r="51" spans="1:4" ht="30" customHeight="1" thickTop="1" thickBot="1">
      <c r="A51" s="208" t="s">
        <v>1398</v>
      </c>
      <c r="B51" s="106" t="s">
        <v>1390</v>
      </c>
      <c r="C51" s="108" t="s">
        <v>1399</v>
      </c>
      <c r="D51" s="656">
        <v>1188</v>
      </c>
    </row>
    <row r="52" spans="1:4" ht="30" customHeight="1" thickTop="1" thickBot="1">
      <c r="A52" s="208" t="s">
        <v>1400</v>
      </c>
      <c r="B52" s="106" t="s">
        <v>1390</v>
      </c>
      <c r="C52" s="108" t="s">
        <v>1399</v>
      </c>
      <c r="D52" s="656">
        <v>1188</v>
      </c>
    </row>
    <row r="53" spans="1:4" ht="30" customHeight="1" thickTop="1" thickBot="1">
      <c r="A53" s="208" t="s">
        <v>1373</v>
      </c>
      <c r="B53" s="106" t="s">
        <v>339</v>
      </c>
      <c r="C53" s="108" t="s">
        <v>1374</v>
      </c>
      <c r="D53" s="656">
        <v>1369</v>
      </c>
    </row>
    <row r="54" spans="1:4" ht="30" customHeight="1" thickTop="1" thickBot="1">
      <c r="A54" s="208" t="s">
        <v>1377</v>
      </c>
      <c r="B54" s="106" t="s">
        <v>339</v>
      </c>
      <c r="C54" s="108" t="s">
        <v>1378</v>
      </c>
      <c r="D54" s="656">
        <v>1343</v>
      </c>
    </row>
    <row r="55" spans="1:4" ht="30" customHeight="1" thickTop="1" thickBot="1">
      <c r="A55" s="208" t="s">
        <v>1462</v>
      </c>
      <c r="B55" s="106" t="s">
        <v>339</v>
      </c>
      <c r="C55" s="108" t="s">
        <v>2135</v>
      </c>
      <c r="D55" s="656">
        <v>1343</v>
      </c>
    </row>
    <row r="56" spans="1:4" ht="30" customHeight="1" thickTop="1" thickBot="1">
      <c r="A56" s="208" t="s">
        <v>1463</v>
      </c>
      <c r="B56" s="106" t="s">
        <v>339</v>
      </c>
      <c r="C56" s="108" t="s">
        <v>2136</v>
      </c>
      <c r="D56" s="656">
        <v>1343</v>
      </c>
    </row>
    <row r="57" spans="1:4" ht="30" customHeight="1" thickTop="1" thickBot="1">
      <c r="A57" s="208" t="s">
        <v>1464</v>
      </c>
      <c r="B57" s="106" t="s">
        <v>339</v>
      </c>
      <c r="C57" s="108" t="s">
        <v>2137</v>
      </c>
      <c r="D57" s="656">
        <v>1343</v>
      </c>
    </row>
    <row r="58" spans="1:4" ht="30" customHeight="1" thickTop="1" thickBot="1">
      <c r="A58" s="208" t="s">
        <v>1441</v>
      </c>
      <c r="B58" s="106" t="s">
        <v>339</v>
      </c>
      <c r="C58" s="108" t="s">
        <v>1951</v>
      </c>
      <c r="D58" s="656">
        <v>1343</v>
      </c>
    </row>
    <row r="59" spans="1:4" ht="30" customHeight="1" thickTop="1" thickBot="1">
      <c r="A59" s="208" t="s">
        <v>1379</v>
      </c>
      <c r="B59" s="106" t="s">
        <v>339</v>
      </c>
      <c r="C59" s="108" t="s">
        <v>1380</v>
      </c>
      <c r="D59" s="656">
        <v>1343</v>
      </c>
    </row>
    <row r="60" spans="1:4" ht="30" customHeight="1" thickTop="1" thickBot="1">
      <c r="A60" s="208" t="s">
        <v>1460</v>
      </c>
      <c r="B60" s="106" t="s">
        <v>339</v>
      </c>
      <c r="C60" s="108" t="s">
        <v>1461</v>
      </c>
      <c r="D60" s="656">
        <v>1343</v>
      </c>
    </row>
    <row r="61" spans="1:4" ht="30" customHeight="1" thickTop="1" thickBot="1">
      <c r="A61" s="208" t="s">
        <v>1446</v>
      </c>
      <c r="B61" s="106" t="s">
        <v>339</v>
      </c>
      <c r="C61" s="108" t="s">
        <v>1447</v>
      </c>
      <c r="D61" s="656">
        <v>1343</v>
      </c>
    </row>
    <row r="62" spans="1:4" ht="30" customHeight="1" thickTop="1" thickBot="1">
      <c r="A62" s="208" t="s">
        <v>1453</v>
      </c>
      <c r="B62" s="106" t="s">
        <v>339</v>
      </c>
      <c r="C62" s="108" t="s">
        <v>1454</v>
      </c>
      <c r="D62" s="656">
        <v>1343</v>
      </c>
    </row>
    <row r="63" spans="1:4" ht="30" customHeight="1" thickTop="1" thickBot="1">
      <c r="A63" s="208" t="s">
        <v>1457</v>
      </c>
      <c r="B63" s="106" t="s">
        <v>339</v>
      </c>
      <c r="C63" s="108" t="s">
        <v>1458</v>
      </c>
      <c r="D63" s="656">
        <v>1343</v>
      </c>
    </row>
    <row r="64" spans="1:4" ht="30" customHeight="1" thickTop="1" thickBot="1">
      <c r="A64" s="208" t="s">
        <v>1444</v>
      </c>
      <c r="B64" s="106" t="s">
        <v>339</v>
      </c>
      <c r="C64" s="108" t="s">
        <v>1445</v>
      </c>
      <c r="D64" s="656">
        <v>1343</v>
      </c>
    </row>
    <row r="65" spans="1:4" ht="30" customHeight="1" thickTop="1" thickBot="1">
      <c r="A65" s="208" t="s">
        <v>1381</v>
      </c>
      <c r="B65" s="106" t="s">
        <v>339</v>
      </c>
      <c r="C65" s="108" t="s">
        <v>1382</v>
      </c>
      <c r="D65" s="656">
        <v>1343</v>
      </c>
    </row>
    <row r="66" spans="1:4" ht="30" customHeight="1" thickTop="1" thickBot="1">
      <c r="A66" s="208" t="s">
        <v>1451</v>
      </c>
      <c r="B66" s="106" t="s">
        <v>339</v>
      </c>
      <c r="C66" s="108" t="s">
        <v>1452</v>
      </c>
      <c r="D66" s="656">
        <v>1343</v>
      </c>
    </row>
    <row r="67" spans="1:4" ht="30" customHeight="1" thickTop="1" thickBot="1">
      <c r="A67" s="208" t="s">
        <v>1455</v>
      </c>
      <c r="B67" s="106" t="s">
        <v>339</v>
      </c>
      <c r="C67" s="108" t="s">
        <v>1456</v>
      </c>
      <c r="D67" s="656">
        <v>1343</v>
      </c>
    </row>
    <row r="68" spans="1:4" ht="30" customHeight="1" thickTop="1" thickBot="1">
      <c r="A68" s="208" t="s">
        <v>1427</v>
      </c>
      <c r="B68" s="106" t="s">
        <v>339</v>
      </c>
      <c r="C68" s="108" t="s">
        <v>1428</v>
      </c>
      <c r="D68" s="656">
        <v>1343</v>
      </c>
    </row>
    <row r="69" spans="1:4" ht="30" customHeight="1" thickTop="1" thickBot="1">
      <c r="A69" s="208" t="s">
        <v>1467</v>
      </c>
      <c r="B69" s="106" t="s">
        <v>339</v>
      </c>
      <c r="C69" s="108" t="s">
        <v>2139</v>
      </c>
      <c r="D69" s="656">
        <v>1343</v>
      </c>
    </row>
    <row r="70" spans="1:4" ht="30" customHeight="1" thickTop="1" thickBot="1">
      <c r="A70" s="208" t="s">
        <v>1468</v>
      </c>
      <c r="B70" s="106" t="s">
        <v>339</v>
      </c>
      <c r="C70" s="108" t="s">
        <v>2140</v>
      </c>
      <c r="D70" s="656">
        <v>1343</v>
      </c>
    </row>
    <row r="71" spans="1:4" ht="30" customHeight="1" thickTop="1" thickBot="1">
      <c r="A71" s="208" t="s">
        <v>1465</v>
      </c>
      <c r="B71" s="106" t="s">
        <v>339</v>
      </c>
      <c r="C71" s="108" t="s">
        <v>2141</v>
      </c>
      <c r="D71" s="656">
        <v>1343</v>
      </c>
    </row>
    <row r="72" spans="1:4" ht="30" customHeight="1" thickTop="1" thickBot="1">
      <c r="A72" s="208" t="s">
        <v>1466</v>
      </c>
      <c r="B72" s="106" t="s">
        <v>339</v>
      </c>
      <c r="C72" s="108" t="s">
        <v>2142</v>
      </c>
      <c r="D72" s="656">
        <v>1343</v>
      </c>
    </row>
    <row r="73" spans="1:4" ht="30" customHeight="1" thickTop="1" thickBot="1">
      <c r="A73" s="208" t="s">
        <v>1434</v>
      </c>
      <c r="B73" s="106" t="s">
        <v>339</v>
      </c>
      <c r="C73" s="108" t="s">
        <v>1435</v>
      </c>
      <c r="D73" s="656">
        <v>1343</v>
      </c>
    </row>
    <row r="74" spans="1:4" ht="30" customHeight="1" thickTop="1" thickBot="1">
      <c r="A74" s="208" t="s">
        <v>1433</v>
      </c>
      <c r="B74" s="106" t="s">
        <v>339</v>
      </c>
      <c r="C74" s="108" t="s">
        <v>1950</v>
      </c>
      <c r="D74" s="656">
        <v>1343</v>
      </c>
    </row>
    <row r="75" spans="1:4" ht="30" customHeight="1" thickTop="1" thickBot="1">
      <c r="A75" s="208" t="s">
        <v>1431</v>
      </c>
      <c r="B75" s="106" t="s">
        <v>339</v>
      </c>
      <c r="C75" s="108" t="s">
        <v>1432</v>
      </c>
      <c r="D75" s="656">
        <v>1343</v>
      </c>
    </row>
    <row r="76" spans="1:4" ht="30" customHeight="1" thickTop="1" thickBot="1">
      <c r="A76" s="208" t="s">
        <v>1459</v>
      </c>
      <c r="B76" s="106" t="s">
        <v>339</v>
      </c>
      <c r="C76" s="108" t="s">
        <v>2134</v>
      </c>
      <c r="D76" s="656">
        <v>1343</v>
      </c>
    </row>
    <row r="77" spans="1:4" ht="30" customHeight="1" thickTop="1" thickBot="1">
      <c r="A77" s="208" t="s">
        <v>1437</v>
      </c>
      <c r="B77" s="106" t="s">
        <v>339</v>
      </c>
      <c r="C77" s="108" t="s">
        <v>1438</v>
      </c>
      <c r="D77" s="656">
        <v>1343</v>
      </c>
    </row>
    <row r="78" spans="1:4" ht="30" customHeight="1" thickTop="1" thickBot="1">
      <c r="A78" s="208" t="s">
        <v>1439</v>
      </c>
      <c r="B78" s="106" t="s">
        <v>339</v>
      </c>
      <c r="C78" s="108" t="s">
        <v>1440</v>
      </c>
      <c r="D78" s="656">
        <v>1343</v>
      </c>
    </row>
    <row r="79" spans="1:4" ht="30" customHeight="1" thickTop="1" thickBot="1">
      <c r="A79" s="208" t="s">
        <v>1442</v>
      </c>
      <c r="B79" s="106" t="s">
        <v>339</v>
      </c>
      <c r="C79" s="108" t="s">
        <v>1443</v>
      </c>
      <c r="D79" s="656">
        <v>1343</v>
      </c>
    </row>
    <row r="80" spans="1:4" ht="30" customHeight="1" thickTop="1" thickBot="1">
      <c r="A80" s="208" t="s">
        <v>1421</v>
      </c>
      <c r="B80" s="106" t="s">
        <v>339</v>
      </c>
      <c r="C80" s="108" t="s">
        <v>1422</v>
      </c>
      <c r="D80" s="656">
        <v>1343</v>
      </c>
    </row>
    <row r="81" spans="1:6" ht="30" customHeight="1" thickTop="1" thickBot="1">
      <c r="A81" s="208" t="s">
        <v>1425</v>
      </c>
      <c r="B81" s="106" t="s">
        <v>339</v>
      </c>
      <c r="C81" s="108" t="s">
        <v>1426</v>
      </c>
      <c r="D81" s="656">
        <v>1343</v>
      </c>
    </row>
    <row r="82" spans="1:6" ht="30" customHeight="1" thickTop="1" thickBot="1">
      <c r="A82" s="208" t="s">
        <v>1429</v>
      </c>
      <c r="B82" s="106" t="s">
        <v>339</v>
      </c>
      <c r="C82" s="108" t="s">
        <v>1430</v>
      </c>
      <c r="D82" s="656">
        <v>1343</v>
      </c>
    </row>
    <row r="83" spans="1:6" ht="30" customHeight="1" thickTop="1" thickBot="1">
      <c r="A83" s="208" t="s">
        <v>1423</v>
      </c>
      <c r="B83" s="106" t="s">
        <v>339</v>
      </c>
      <c r="C83" s="108" t="s">
        <v>1424</v>
      </c>
      <c r="D83" s="656">
        <v>1343</v>
      </c>
    </row>
    <row r="84" spans="1:6" ht="30" customHeight="1" thickTop="1" thickBot="1">
      <c r="A84" s="208" t="s">
        <v>1389</v>
      </c>
      <c r="B84" s="106" t="s">
        <v>339</v>
      </c>
      <c r="C84" s="108" t="s">
        <v>1391</v>
      </c>
      <c r="D84" s="656">
        <v>1300</v>
      </c>
    </row>
    <row r="85" spans="1:6" ht="30" customHeight="1" thickTop="1" thickBot="1">
      <c r="A85" s="208" t="s">
        <v>1392</v>
      </c>
      <c r="B85" s="106" t="s">
        <v>339</v>
      </c>
      <c r="C85" s="108" t="s">
        <v>1943</v>
      </c>
      <c r="D85" s="656">
        <v>1300</v>
      </c>
    </row>
    <row r="86" spans="1:6" ht="30" customHeight="1" thickTop="1" thickBot="1">
      <c r="A86" s="208" t="s">
        <v>1393</v>
      </c>
      <c r="B86" s="106" t="s">
        <v>1390</v>
      </c>
      <c r="C86" s="108" t="s">
        <v>1394</v>
      </c>
      <c r="D86" s="656">
        <v>1369</v>
      </c>
    </row>
    <row r="87" spans="1:6" ht="30" customHeight="1" thickTop="1" thickBot="1">
      <c r="A87" s="208" t="s">
        <v>1395</v>
      </c>
      <c r="B87" s="106" t="s">
        <v>339</v>
      </c>
      <c r="C87" s="108" t="s">
        <v>1396</v>
      </c>
      <c r="D87" s="656">
        <v>1369</v>
      </c>
    </row>
    <row r="88" spans="1:6" ht="30" customHeight="1" thickTop="1" thickBot="1">
      <c r="A88" s="208" t="s">
        <v>1397</v>
      </c>
      <c r="B88" s="106" t="s">
        <v>339</v>
      </c>
      <c r="C88" s="108" t="s">
        <v>1396</v>
      </c>
      <c r="D88" s="656">
        <v>1369</v>
      </c>
    </row>
    <row r="89" spans="1:6" ht="30" customHeight="1" thickTop="1" thickBot="1">
      <c r="A89" s="208" t="s">
        <v>1327</v>
      </c>
      <c r="B89" s="106" t="s">
        <v>339</v>
      </c>
      <c r="C89" s="108" t="s">
        <v>1936</v>
      </c>
      <c r="D89" s="656">
        <v>1369</v>
      </c>
    </row>
    <row r="90" spans="1:6" ht="30" customHeight="1" thickTop="1" thickBot="1">
      <c r="A90" s="208" t="s">
        <v>1449</v>
      </c>
      <c r="B90" s="106" t="s">
        <v>339</v>
      </c>
      <c r="C90" s="108" t="s">
        <v>1450</v>
      </c>
      <c r="D90" s="656">
        <v>1369</v>
      </c>
    </row>
    <row r="91" spans="1:6" ht="30" customHeight="1" thickTop="1" thickBot="1">
      <c r="A91" s="208" t="s">
        <v>1328</v>
      </c>
      <c r="B91" s="106" t="s">
        <v>339</v>
      </c>
      <c r="C91" s="108" t="s">
        <v>1329</v>
      </c>
      <c r="D91" s="656">
        <v>1369</v>
      </c>
    </row>
    <row r="92" spans="1:6" ht="30" customHeight="1" thickTop="1" thickBot="1">
      <c r="A92" s="208" t="s">
        <v>1361</v>
      </c>
      <c r="B92" s="106" t="s">
        <v>339</v>
      </c>
      <c r="C92" s="108" t="s">
        <v>1942</v>
      </c>
      <c r="D92" s="656">
        <v>1047</v>
      </c>
      <c r="E92" s="658"/>
      <c r="F92" s="109"/>
    </row>
    <row r="93" spans="1:6" ht="30" customHeight="1" thickTop="1" thickBot="1">
      <c r="A93" s="208" t="s">
        <v>1492</v>
      </c>
      <c r="B93" s="106" t="s">
        <v>1490</v>
      </c>
      <c r="C93" s="108" t="s">
        <v>1954</v>
      </c>
      <c r="D93" s="656">
        <v>25823</v>
      </c>
    </row>
    <row r="94" spans="1:6" ht="30" customHeight="1" thickTop="1" thickBot="1">
      <c r="A94" s="208" t="s">
        <v>1483</v>
      </c>
      <c r="B94" s="106" t="s">
        <v>92</v>
      </c>
      <c r="C94" s="108" t="s">
        <v>1952</v>
      </c>
      <c r="D94" s="656">
        <v>338934</v>
      </c>
    </row>
    <row r="95" spans="1:6" ht="30" customHeight="1" thickTop="1" thickBot="1">
      <c r="A95" s="208" t="s">
        <v>1306</v>
      </c>
      <c r="B95" s="106" t="s">
        <v>1307</v>
      </c>
      <c r="C95" s="108" t="s">
        <v>1308</v>
      </c>
      <c r="D95" s="656">
        <v>0.43001941087091766</v>
      </c>
      <c r="F95" s="109"/>
    </row>
    <row r="96" spans="1:6" ht="30" customHeight="1" thickTop="1" thickBot="1">
      <c r="A96" s="208" t="s">
        <v>1715</v>
      </c>
      <c r="B96" s="106" t="s">
        <v>339</v>
      </c>
      <c r="C96" s="108" t="s">
        <v>1935</v>
      </c>
      <c r="D96" s="656">
        <v>1361</v>
      </c>
      <c r="F96" s="109"/>
    </row>
    <row r="97" spans="1:6" ht="30" customHeight="1" thickTop="1" thickBot="1">
      <c r="A97" s="208" t="s">
        <v>1496</v>
      </c>
      <c r="B97" s="106" t="s">
        <v>339</v>
      </c>
      <c r="C97" s="108" t="s">
        <v>1495</v>
      </c>
      <c r="D97" s="656">
        <v>1361</v>
      </c>
      <c r="F97" s="109"/>
    </row>
    <row r="98" spans="1:6" ht="30" customHeight="1" thickTop="1" thickBot="1">
      <c r="A98" s="208" t="s">
        <v>1321</v>
      </c>
      <c r="B98" s="106" t="s">
        <v>92</v>
      </c>
      <c r="C98" s="108" t="s">
        <v>1322</v>
      </c>
      <c r="D98" s="656">
        <v>21873</v>
      </c>
      <c r="F98" s="109"/>
    </row>
    <row r="99" spans="1:6" ht="30" customHeight="1" thickTop="1" thickBot="1">
      <c r="A99" s="208" t="s">
        <v>1335</v>
      </c>
      <c r="B99" s="106" t="s">
        <v>339</v>
      </c>
      <c r="C99" s="108" t="s">
        <v>1937</v>
      </c>
      <c r="D99" s="656">
        <v>1361</v>
      </c>
    </row>
    <row r="100" spans="1:6" ht="30" customHeight="1" thickTop="1" thickBot="1">
      <c r="A100" s="208" t="s">
        <v>1404</v>
      </c>
      <c r="B100" s="106" t="s">
        <v>1390</v>
      </c>
      <c r="C100" s="108" t="s">
        <v>1947</v>
      </c>
      <c r="D100" s="656">
        <v>1361</v>
      </c>
    </row>
    <row r="101" spans="1:6" ht="30" customHeight="1" thickTop="1" thickBot="1">
      <c r="A101" s="208" t="s">
        <v>1477</v>
      </c>
      <c r="B101" s="106" t="s">
        <v>339</v>
      </c>
      <c r="C101" s="108" t="s">
        <v>1478</v>
      </c>
      <c r="D101" s="656">
        <v>3802</v>
      </c>
    </row>
    <row r="102" spans="1:6" ht="30" customHeight="1" thickTop="1" thickBot="1">
      <c r="A102" s="208" t="s">
        <v>1479</v>
      </c>
      <c r="B102" s="106" t="s">
        <v>141</v>
      </c>
      <c r="C102" s="108" t="s">
        <v>1480</v>
      </c>
      <c r="D102" s="656">
        <v>130883</v>
      </c>
    </row>
    <row r="103" spans="1:6" ht="30" customHeight="1" thickTop="1" thickBot="1">
      <c r="A103" s="208" t="s">
        <v>1411</v>
      </c>
      <c r="B103" s="106" t="s">
        <v>344</v>
      </c>
      <c r="C103" s="108" t="s">
        <v>1412</v>
      </c>
      <c r="D103" s="656">
        <v>1</v>
      </c>
    </row>
    <row r="104" spans="1:6" ht="30" customHeight="1" thickTop="1" thickBot="1">
      <c r="A104" s="208" t="s">
        <v>1409</v>
      </c>
      <c r="B104" s="106" t="s">
        <v>344</v>
      </c>
      <c r="C104" s="108" t="s">
        <v>1410</v>
      </c>
      <c r="D104" s="656">
        <v>0.43001941087091766</v>
      </c>
    </row>
    <row r="105" spans="1:6" ht="30" customHeight="1" thickTop="1" thickBot="1">
      <c r="A105" s="208" t="s">
        <v>1359</v>
      </c>
      <c r="B105" s="106" t="s">
        <v>339</v>
      </c>
      <c r="C105" s="108" t="s">
        <v>1360</v>
      </c>
      <c r="D105" s="656">
        <v>1585</v>
      </c>
    </row>
    <row r="106" spans="1:6" ht="30" customHeight="1" thickTop="1" thickBot="1">
      <c r="A106" s="208" t="s">
        <v>1486</v>
      </c>
      <c r="B106" s="106" t="s">
        <v>92</v>
      </c>
      <c r="C106" s="108" t="s">
        <v>1487</v>
      </c>
      <c r="D106" s="656">
        <v>130883</v>
      </c>
    </row>
    <row r="107" spans="1:6" ht="30" customHeight="1" thickTop="1" thickBot="1">
      <c r="A107" s="208" t="s">
        <v>1385</v>
      </c>
      <c r="B107" s="106" t="s">
        <v>339</v>
      </c>
      <c r="C107" s="108" t="s">
        <v>1386</v>
      </c>
      <c r="D107" s="656">
        <v>1361</v>
      </c>
    </row>
    <row r="108" spans="1:6" ht="30" customHeight="1" thickTop="1" thickBot="1">
      <c r="A108" s="208" t="s">
        <v>1347</v>
      </c>
      <c r="B108" s="106" t="s">
        <v>339</v>
      </c>
      <c r="C108" s="108" t="s">
        <v>1939</v>
      </c>
      <c r="D108" s="656">
        <v>1361</v>
      </c>
    </row>
    <row r="109" spans="1:6" ht="30" customHeight="1" thickTop="1" thickBot="1">
      <c r="A109" s="208" t="s">
        <v>1342</v>
      </c>
      <c r="B109" s="106" t="s">
        <v>339</v>
      </c>
      <c r="C109" s="108" t="s">
        <v>1938</v>
      </c>
      <c r="D109" s="656">
        <v>1361</v>
      </c>
    </row>
    <row r="110" spans="1:6" ht="30" customHeight="1" thickTop="1" thickBot="1">
      <c r="A110" s="208" t="s">
        <v>1481</v>
      </c>
      <c r="B110" s="106" t="s">
        <v>339</v>
      </c>
      <c r="C110" s="108" t="s">
        <v>1482</v>
      </c>
      <c r="D110" s="656">
        <v>1361</v>
      </c>
    </row>
    <row r="111" spans="1:6" ht="30" customHeight="1" thickTop="1" thickBot="1">
      <c r="A111" s="208" t="s">
        <v>1402</v>
      </c>
      <c r="B111" s="106" t="s">
        <v>1390</v>
      </c>
      <c r="C111" s="108" t="s">
        <v>1945</v>
      </c>
      <c r="D111" s="656">
        <v>1040</v>
      </c>
    </row>
    <row r="112" spans="1:6" ht="30" customHeight="1" thickTop="1" thickBot="1">
      <c r="A112" s="208" t="s">
        <v>1403</v>
      </c>
      <c r="B112" s="106" t="s">
        <v>344</v>
      </c>
      <c r="C112" s="108" t="s">
        <v>1946</v>
      </c>
      <c r="D112" s="656">
        <v>2</v>
      </c>
    </row>
    <row r="113" spans="1:4" ht="30" customHeight="1" thickTop="1" thickBot="1">
      <c r="A113" s="208" t="s">
        <v>1408</v>
      </c>
      <c r="B113" s="106" t="s">
        <v>1390</v>
      </c>
      <c r="C113" s="108" t="s">
        <v>1949</v>
      </c>
      <c r="D113" s="656">
        <v>649</v>
      </c>
    </row>
    <row r="114" spans="1:4" ht="30" customHeight="1" thickTop="1" thickBot="1">
      <c r="A114" s="208" t="s">
        <v>1484</v>
      </c>
      <c r="B114" s="106" t="s">
        <v>92</v>
      </c>
      <c r="C114" s="108" t="s">
        <v>1485</v>
      </c>
      <c r="D114" s="656">
        <v>1177099</v>
      </c>
    </row>
    <row r="115" spans="1:4" ht="30" customHeight="1" thickTop="1" thickBot="1">
      <c r="A115" s="208" t="s">
        <v>1405</v>
      </c>
      <c r="B115" s="106" t="s">
        <v>92</v>
      </c>
      <c r="C115" s="108" t="s">
        <v>1406</v>
      </c>
      <c r="D115" s="656">
        <v>1361</v>
      </c>
    </row>
    <row r="116" spans="1:4" ht="30" customHeight="1" thickTop="1" thickBot="1">
      <c r="A116" s="208" t="s">
        <v>1355</v>
      </c>
      <c r="B116" s="106" t="s">
        <v>339</v>
      </c>
      <c r="C116" s="108" t="s">
        <v>1941</v>
      </c>
      <c r="D116" s="656">
        <v>15</v>
      </c>
    </row>
    <row r="117" spans="1:4" ht="30" customHeight="1" thickTop="1" thickBot="1">
      <c r="A117" s="208" t="s">
        <v>1383</v>
      </c>
      <c r="B117" s="106" t="s">
        <v>92</v>
      </c>
      <c r="C117" s="108" t="s">
        <v>1384</v>
      </c>
      <c r="D117" s="656">
        <v>502591</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691"/>
      <c r="B1" s="694"/>
      <c r="C1" s="695"/>
      <c r="D1" s="695"/>
      <c r="E1" s="695"/>
      <c r="F1" s="695"/>
      <c r="G1" s="695"/>
      <c r="H1" s="695"/>
      <c r="I1" s="696"/>
      <c r="J1" s="703" t="s">
        <v>1017</v>
      </c>
      <c r="K1" s="710" t="s">
        <v>2304</v>
      </c>
      <c r="L1" s="711"/>
      <c r="M1" s="712"/>
    </row>
    <row r="2" spans="1:13" s="498" customFormat="1">
      <c r="A2" s="692"/>
      <c r="B2" s="716" t="s">
        <v>1018</v>
      </c>
      <c r="C2" s="717"/>
      <c r="D2" s="717"/>
      <c r="E2" s="717"/>
      <c r="F2" s="717"/>
      <c r="G2" s="717"/>
      <c r="H2" s="717"/>
      <c r="I2" s="718"/>
      <c r="J2" s="704"/>
      <c r="K2" s="713"/>
      <c r="L2" s="714"/>
      <c r="M2" s="715"/>
    </row>
    <row r="3" spans="1:13" s="498" customFormat="1">
      <c r="A3" s="692"/>
      <c r="B3" s="697" t="s">
        <v>2305</v>
      </c>
      <c r="C3" s="698"/>
      <c r="D3" s="698"/>
      <c r="E3" s="698"/>
      <c r="F3" s="698"/>
      <c r="G3" s="698"/>
      <c r="H3" s="698"/>
      <c r="I3" s="699"/>
      <c r="J3" s="708" t="s">
        <v>1019</v>
      </c>
      <c r="K3" s="720">
        <v>1</v>
      </c>
      <c r="L3" s="721"/>
      <c r="M3" s="722"/>
    </row>
    <row r="4" spans="1:13" s="498" customFormat="1">
      <c r="A4" s="692"/>
      <c r="B4" s="697" t="s">
        <v>2306</v>
      </c>
      <c r="C4" s="698"/>
      <c r="D4" s="698"/>
      <c r="E4" s="698"/>
      <c r="F4" s="698"/>
      <c r="G4" s="698"/>
      <c r="H4" s="698"/>
      <c r="I4" s="699"/>
      <c r="J4" s="719"/>
      <c r="K4" s="723"/>
      <c r="L4" s="724"/>
      <c r="M4" s="725"/>
    </row>
    <row r="5" spans="1:13" s="498" customFormat="1">
      <c r="A5" s="692"/>
      <c r="B5" s="705" t="s">
        <v>2307</v>
      </c>
      <c r="C5" s="706"/>
      <c r="D5" s="706"/>
      <c r="E5" s="706"/>
      <c r="F5" s="706"/>
      <c r="G5" s="706"/>
      <c r="H5" s="706"/>
      <c r="I5" s="707"/>
      <c r="J5" s="708" t="s">
        <v>1020</v>
      </c>
      <c r="K5" s="726"/>
      <c r="L5" s="726" t="s">
        <v>1021</v>
      </c>
      <c r="M5" s="728"/>
    </row>
    <row r="6" spans="1:13" s="498" customFormat="1" ht="13.5" customHeight="1" thickBot="1">
      <c r="A6" s="693"/>
      <c r="B6" s="700"/>
      <c r="C6" s="701"/>
      <c r="D6" s="701"/>
      <c r="E6" s="701"/>
      <c r="F6" s="701"/>
      <c r="G6" s="701"/>
      <c r="H6" s="701"/>
      <c r="I6" s="702"/>
      <c r="J6" s="709"/>
      <c r="K6" s="727"/>
      <c r="L6" s="727"/>
      <c r="M6" s="729"/>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688" t="s">
        <v>2311</v>
      </c>
      <c r="B10" s="689"/>
      <c r="C10" s="689"/>
      <c r="D10" s="689"/>
      <c r="E10" s="517" t="s">
        <v>2312</v>
      </c>
      <c r="F10" s="518"/>
      <c r="H10" s="690" t="s">
        <v>2313</v>
      </c>
      <c r="I10" s="690"/>
      <c r="J10" s="519" t="s">
        <v>2312</v>
      </c>
      <c r="K10" s="520"/>
      <c r="L10" s="520"/>
      <c r="M10" s="521"/>
    </row>
    <row r="11" spans="1:13" s="498" customFormat="1" ht="24" customHeight="1">
      <c r="A11" s="522" t="s">
        <v>1023</v>
      </c>
      <c r="B11" s="523"/>
      <c r="C11" s="687"/>
      <c r="D11" s="687"/>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30"/>
      <c r="L12" s="730"/>
      <c r="M12" s="731"/>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32" t="s">
        <v>2308</v>
      </c>
      <c r="F25" s="732"/>
      <c r="G25" s="732"/>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33" t="s">
        <v>1026</v>
      </c>
      <c r="B27" s="734"/>
      <c r="C27" s="734"/>
      <c r="D27" s="734"/>
      <c r="E27" s="734"/>
      <c r="F27" s="734"/>
      <c r="G27" s="734"/>
      <c r="H27" s="734"/>
      <c r="I27" s="734"/>
      <c r="J27" s="734"/>
      <c r="K27" s="734"/>
      <c r="L27" s="734"/>
      <c r="M27" s="735"/>
    </row>
    <row r="28" spans="1:13" ht="13.8" thickBot="1">
      <c r="A28" s="564"/>
      <c r="B28" s="565"/>
      <c r="C28" s="565"/>
      <c r="D28" s="565"/>
      <c r="E28" s="565"/>
      <c r="F28" s="565"/>
      <c r="G28" s="565"/>
      <c r="H28" s="565"/>
      <c r="I28" s="565"/>
      <c r="J28" s="565"/>
      <c r="K28" s="565"/>
      <c r="L28" s="565"/>
      <c r="M28" s="566"/>
    </row>
    <row r="29" spans="1:13" ht="26.4">
      <c r="A29" s="567" t="s">
        <v>1027</v>
      </c>
      <c r="B29" s="736" t="s">
        <v>1028</v>
      </c>
      <c r="C29" s="737"/>
      <c r="D29" s="737"/>
      <c r="E29" s="737"/>
      <c r="F29" s="737"/>
      <c r="G29" s="737"/>
      <c r="H29" s="737"/>
      <c r="I29" s="738"/>
      <c r="J29" s="568" t="s">
        <v>2321</v>
      </c>
      <c r="K29" s="739" t="s">
        <v>1029</v>
      </c>
      <c r="L29" s="740"/>
      <c r="M29" s="567" t="s">
        <v>1030</v>
      </c>
    </row>
    <row r="30" spans="1:13" ht="13.8" thickBot="1">
      <c r="A30" s="569"/>
      <c r="B30" s="570"/>
      <c r="C30" s="571"/>
      <c r="D30" s="571"/>
      <c r="E30" s="571"/>
      <c r="F30" s="571"/>
      <c r="G30" s="571"/>
      <c r="H30" s="571"/>
      <c r="I30" s="571"/>
      <c r="J30" s="572"/>
      <c r="K30" s="741"/>
      <c r="L30" s="742"/>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3" t="s">
        <v>1028</v>
      </c>
      <c r="B34" s="744"/>
      <c r="C34" s="744"/>
      <c r="D34" s="744"/>
      <c r="E34" s="744"/>
      <c r="F34" s="744"/>
      <c r="G34" s="745"/>
      <c r="H34" s="746" t="s">
        <v>1032</v>
      </c>
      <c r="I34" s="747"/>
      <c r="J34" s="580" t="s">
        <v>1033</v>
      </c>
      <c r="K34" s="748" t="s">
        <v>1034</v>
      </c>
      <c r="L34" s="745"/>
      <c r="M34" s="581" t="s">
        <v>1035</v>
      </c>
    </row>
    <row r="35" spans="1:13" s="582" customFormat="1" ht="11.4">
      <c r="A35" s="749"/>
      <c r="B35" s="750"/>
      <c r="C35" s="750"/>
      <c r="D35" s="750"/>
      <c r="E35" s="750"/>
      <c r="F35" s="750"/>
      <c r="G35" s="751"/>
      <c r="H35" s="752"/>
      <c r="I35" s="753"/>
      <c r="J35" s="583"/>
      <c r="K35" s="754"/>
      <c r="L35" s="751"/>
      <c r="M35" s="584"/>
    </row>
    <row r="36" spans="1:13" s="582" customFormat="1" ht="12" thickBot="1">
      <c r="A36" s="755"/>
      <c r="B36" s="756"/>
      <c r="C36" s="756"/>
      <c r="D36" s="756"/>
      <c r="E36" s="756"/>
      <c r="F36" s="756"/>
      <c r="G36" s="757"/>
      <c r="H36" s="758"/>
      <c r="I36" s="759"/>
      <c r="J36" s="585"/>
      <c r="K36" s="760"/>
      <c r="L36" s="757"/>
      <c r="M36" s="586"/>
    </row>
    <row r="37" spans="1:13" s="582" customFormat="1" ht="12.6" thickBot="1">
      <c r="A37" s="761" t="s">
        <v>1037</v>
      </c>
      <c r="B37" s="762"/>
      <c r="C37" s="762"/>
      <c r="D37" s="762"/>
      <c r="E37" s="762"/>
      <c r="F37" s="762"/>
      <c r="G37" s="762"/>
      <c r="H37" s="762"/>
      <c r="I37" s="762"/>
      <c r="J37" s="762"/>
      <c r="K37" s="762"/>
      <c r="L37" s="763"/>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3" t="s">
        <v>1028</v>
      </c>
      <c r="B41" s="744"/>
      <c r="C41" s="744"/>
      <c r="D41" s="744"/>
      <c r="E41" s="744"/>
      <c r="F41" s="744"/>
      <c r="G41" s="744"/>
      <c r="H41" s="745"/>
      <c r="I41" s="596" t="s">
        <v>1029</v>
      </c>
      <c r="J41" s="580" t="s">
        <v>1030</v>
      </c>
      <c r="K41" s="748" t="s">
        <v>1039</v>
      </c>
      <c r="L41" s="745"/>
      <c r="M41" s="581" t="s">
        <v>1035</v>
      </c>
    </row>
    <row r="42" spans="1:13" s="582" customFormat="1" ht="11.4">
      <c r="A42" s="764"/>
      <c r="B42" s="765"/>
      <c r="C42" s="765"/>
      <c r="D42" s="765"/>
      <c r="E42" s="765"/>
      <c r="F42" s="765"/>
      <c r="G42" s="765"/>
      <c r="H42" s="753"/>
      <c r="I42" s="597"/>
      <c r="J42" s="583"/>
      <c r="K42" s="754"/>
      <c r="L42" s="751"/>
      <c r="M42" s="584"/>
    </row>
    <row r="43" spans="1:13" s="582" customFormat="1" ht="12" thickBot="1">
      <c r="A43" s="766"/>
      <c r="B43" s="767"/>
      <c r="C43" s="767"/>
      <c r="D43" s="767"/>
      <c r="E43" s="767"/>
      <c r="F43" s="767"/>
      <c r="G43" s="767"/>
      <c r="H43" s="759"/>
      <c r="I43" s="598"/>
      <c r="J43" s="599"/>
      <c r="K43" s="760"/>
      <c r="L43" s="757"/>
      <c r="M43" s="600"/>
    </row>
    <row r="44" spans="1:13" s="582" customFormat="1" ht="12.6" thickBot="1">
      <c r="A44" s="761" t="s">
        <v>1037</v>
      </c>
      <c r="B44" s="762"/>
      <c r="C44" s="762"/>
      <c r="D44" s="762"/>
      <c r="E44" s="762"/>
      <c r="F44" s="762"/>
      <c r="G44" s="762"/>
      <c r="H44" s="762"/>
      <c r="I44" s="762"/>
      <c r="J44" s="762"/>
      <c r="K44" s="762"/>
      <c r="L44" s="763"/>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68" t="s">
        <v>1041</v>
      </c>
      <c r="B48" s="769"/>
      <c r="C48" s="769"/>
      <c r="D48" s="769"/>
      <c r="E48" s="770"/>
      <c r="F48" s="603"/>
      <c r="G48" s="604" t="s">
        <v>1029</v>
      </c>
      <c r="H48" s="605" t="s">
        <v>1042</v>
      </c>
      <c r="I48" s="606" t="s">
        <v>2339</v>
      </c>
      <c r="J48" s="605" t="s">
        <v>2340</v>
      </c>
      <c r="K48" s="771" t="s">
        <v>1045</v>
      </c>
      <c r="L48" s="770"/>
      <c r="M48" s="607" t="s">
        <v>1035</v>
      </c>
    </row>
    <row r="49" spans="1:13" s="582" customFormat="1" ht="11.4">
      <c r="A49" s="608"/>
      <c r="B49" s="609"/>
      <c r="C49" s="609"/>
      <c r="D49" s="609"/>
      <c r="E49" s="609"/>
      <c r="F49" s="609"/>
      <c r="G49" s="610"/>
      <c r="H49" s="583"/>
      <c r="I49" s="597"/>
      <c r="J49" s="583"/>
      <c r="K49" s="754"/>
      <c r="L49" s="751"/>
      <c r="M49" s="584"/>
    </row>
    <row r="50" spans="1:13" s="582" customFormat="1" ht="12" thickBot="1">
      <c r="A50" s="611"/>
      <c r="B50" s="612"/>
      <c r="C50" s="612"/>
      <c r="D50" s="612"/>
      <c r="E50" s="612"/>
      <c r="F50" s="612"/>
      <c r="G50" s="613"/>
      <c r="H50" s="585"/>
      <c r="I50" s="595"/>
      <c r="J50" s="585"/>
      <c r="K50" s="760"/>
      <c r="L50" s="757"/>
      <c r="M50" s="586"/>
    </row>
    <row r="51" spans="1:13" s="582" customFormat="1" ht="12.6" thickBot="1">
      <c r="A51" s="772" t="s">
        <v>1037</v>
      </c>
      <c r="B51" s="773"/>
      <c r="C51" s="773"/>
      <c r="D51" s="773"/>
      <c r="E51" s="773"/>
      <c r="F51" s="773"/>
      <c r="G51" s="773"/>
      <c r="H51" s="773"/>
      <c r="I51" s="773"/>
      <c r="J51" s="773"/>
      <c r="K51" s="773"/>
      <c r="L51" s="774"/>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68" t="s">
        <v>1028</v>
      </c>
      <c r="B55" s="769"/>
      <c r="C55" s="769"/>
      <c r="D55" s="769"/>
      <c r="E55" s="769"/>
      <c r="F55" s="769"/>
      <c r="G55" s="770"/>
      <c r="H55" s="604" t="s">
        <v>1048</v>
      </c>
      <c r="I55" s="606" t="s">
        <v>1049</v>
      </c>
      <c r="J55" s="605" t="s">
        <v>1050</v>
      </c>
      <c r="K55" s="775" t="s">
        <v>1034</v>
      </c>
      <c r="L55" s="776"/>
      <c r="M55" s="615" t="s">
        <v>1035</v>
      </c>
    </row>
    <row r="56" spans="1:13" s="582" customFormat="1" ht="11.4">
      <c r="A56" s="764"/>
      <c r="B56" s="765"/>
      <c r="C56" s="765"/>
      <c r="D56" s="765"/>
      <c r="E56" s="765"/>
      <c r="F56" s="765"/>
      <c r="G56" s="765"/>
      <c r="H56" s="583"/>
      <c r="I56" s="597"/>
      <c r="J56" s="583"/>
      <c r="K56" s="754"/>
      <c r="L56" s="751"/>
      <c r="M56" s="584"/>
    </row>
    <row r="57" spans="1:13" s="582" customFormat="1" ht="12" thickBot="1">
      <c r="A57" s="766"/>
      <c r="B57" s="767"/>
      <c r="C57" s="767"/>
      <c r="D57" s="767"/>
      <c r="E57" s="767"/>
      <c r="F57" s="767"/>
      <c r="G57" s="767"/>
      <c r="H57" s="585"/>
      <c r="I57" s="595"/>
      <c r="J57" s="585"/>
      <c r="K57" s="760"/>
      <c r="L57" s="757"/>
      <c r="M57" s="586"/>
    </row>
    <row r="58" spans="1:13" s="582" customFormat="1" ht="12.6" thickBot="1">
      <c r="A58" s="761" t="s">
        <v>1037</v>
      </c>
      <c r="B58" s="762"/>
      <c r="C58" s="762"/>
      <c r="D58" s="762"/>
      <c r="E58" s="762"/>
      <c r="F58" s="762"/>
      <c r="G58" s="762"/>
      <c r="H58" s="762"/>
      <c r="I58" s="762"/>
      <c r="J58" s="762"/>
      <c r="K58" s="762"/>
      <c r="L58" s="763"/>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61" t="s">
        <v>1051</v>
      </c>
      <c r="B60" s="762"/>
      <c r="C60" s="762"/>
      <c r="D60" s="762"/>
      <c r="E60" s="762"/>
      <c r="F60" s="762"/>
      <c r="G60" s="762"/>
      <c r="H60" s="762"/>
      <c r="I60" s="762"/>
      <c r="J60" s="762"/>
      <c r="K60" s="762"/>
      <c r="L60" s="763"/>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3" t="s">
        <v>1028</v>
      </c>
      <c r="B64" s="744"/>
      <c r="C64" s="744"/>
      <c r="D64" s="744"/>
      <c r="E64" s="744"/>
      <c r="F64" s="744"/>
      <c r="G64" s="744"/>
      <c r="H64" s="616"/>
      <c r="I64" s="617"/>
      <c r="J64" s="618" t="s">
        <v>1054</v>
      </c>
      <c r="K64" s="777" t="s">
        <v>1055</v>
      </c>
      <c r="L64" s="778"/>
      <c r="M64" s="619"/>
    </row>
    <row r="65" spans="1:13" s="582" customFormat="1" ht="11.4">
      <c r="A65" s="764" t="s">
        <v>2341</v>
      </c>
      <c r="B65" s="765"/>
      <c r="C65" s="765"/>
      <c r="D65" s="765"/>
      <c r="E65" s="765"/>
      <c r="F65" s="765"/>
      <c r="G65" s="765"/>
      <c r="H65" s="620"/>
      <c r="I65" s="621"/>
      <c r="J65" s="622"/>
      <c r="K65" s="789"/>
      <c r="L65" s="790"/>
      <c r="M65" s="623"/>
    </row>
    <row r="66" spans="1:13" s="582" customFormat="1" ht="11.4">
      <c r="A66" s="624" t="s">
        <v>1057</v>
      </c>
      <c r="B66" s="625"/>
      <c r="C66" s="625"/>
      <c r="D66" s="625"/>
      <c r="E66" s="625"/>
      <c r="F66" s="625"/>
      <c r="G66" s="625"/>
      <c r="H66" s="620"/>
      <c r="I66" s="621"/>
      <c r="J66" s="622"/>
      <c r="K66" s="789"/>
      <c r="L66" s="790"/>
      <c r="M66" s="623"/>
    </row>
    <row r="67" spans="1:13" s="582" customFormat="1" ht="12" thickBot="1">
      <c r="A67" s="611" t="s">
        <v>1058</v>
      </c>
      <c r="B67" s="612"/>
      <c r="C67" s="612"/>
      <c r="D67" s="612"/>
      <c r="E67" s="612"/>
      <c r="F67" s="612"/>
      <c r="G67" s="612"/>
      <c r="H67" s="626"/>
      <c r="I67" s="627"/>
      <c r="J67" s="622"/>
      <c r="K67" s="791"/>
      <c r="L67" s="792"/>
      <c r="M67" s="623"/>
    </row>
    <row r="68" spans="1:13" s="582" customFormat="1" ht="12.6" thickBot="1">
      <c r="A68" s="761" t="s">
        <v>1037</v>
      </c>
      <c r="B68" s="762"/>
      <c r="C68" s="762"/>
      <c r="D68" s="762"/>
      <c r="E68" s="762"/>
      <c r="F68" s="762"/>
      <c r="G68" s="762"/>
      <c r="H68" s="762"/>
      <c r="I68" s="762"/>
      <c r="J68" s="762"/>
      <c r="K68" s="762"/>
      <c r="L68" s="763"/>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61" t="s">
        <v>2342</v>
      </c>
      <c r="B70" s="762"/>
      <c r="C70" s="762"/>
      <c r="D70" s="762"/>
      <c r="E70" s="762"/>
      <c r="F70" s="762"/>
      <c r="G70" s="762"/>
      <c r="H70" s="762"/>
      <c r="I70" s="762"/>
      <c r="J70" s="762"/>
      <c r="K70" s="762"/>
      <c r="L70" s="763"/>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79" t="s">
        <v>2324</v>
      </c>
      <c r="B87" s="780"/>
      <c r="C87" s="780"/>
      <c r="D87" s="780"/>
      <c r="E87" s="780"/>
      <c r="F87" s="780"/>
      <c r="G87" s="780"/>
      <c r="H87" s="780"/>
      <c r="I87" s="780"/>
      <c r="J87" s="780"/>
      <c r="K87" s="780"/>
      <c r="L87" s="780"/>
      <c r="M87" s="781"/>
    </row>
    <row r="88" spans="1:13" ht="17.25" customHeight="1">
      <c r="A88" s="779"/>
      <c r="B88" s="780"/>
      <c r="C88" s="780"/>
      <c r="D88" s="780"/>
      <c r="E88" s="780"/>
      <c r="F88" s="780"/>
      <c r="G88" s="780"/>
      <c r="H88" s="780"/>
      <c r="I88" s="780"/>
      <c r="J88" s="780"/>
      <c r="K88" s="780"/>
      <c r="L88" s="780"/>
      <c r="M88" s="781"/>
    </row>
    <row r="89" spans="1:13" ht="18.75" customHeight="1">
      <c r="A89" s="782" t="s">
        <v>2325</v>
      </c>
      <c r="B89" s="783"/>
      <c r="C89" s="783"/>
      <c r="D89" s="783"/>
      <c r="E89" s="783"/>
      <c r="F89" s="783"/>
      <c r="G89" s="783"/>
      <c r="H89" s="783"/>
      <c r="I89" s="783"/>
      <c r="J89" s="783"/>
      <c r="K89" s="783"/>
      <c r="L89" s="783"/>
      <c r="M89" s="784"/>
    </row>
    <row r="90" spans="1:13" ht="21.75" customHeight="1">
      <c r="A90" s="782"/>
      <c r="B90" s="783"/>
      <c r="C90" s="783"/>
      <c r="D90" s="783"/>
      <c r="E90" s="783"/>
      <c r="F90" s="783"/>
      <c r="G90" s="783"/>
      <c r="H90" s="783"/>
      <c r="I90" s="783"/>
      <c r="J90" s="783"/>
      <c r="K90" s="783"/>
      <c r="L90" s="783"/>
      <c r="M90" s="784"/>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5"/>
      <c r="J100" s="785"/>
      <c r="K100" s="785"/>
      <c r="L100" s="785"/>
      <c r="M100" s="786"/>
    </row>
    <row r="101" spans="1:13" ht="13.8" thickBot="1">
      <c r="A101" s="652" t="s">
        <v>2327</v>
      </c>
      <c r="B101" s="653"/>
      <c r="C101" s="653"/>
      <c r="D101" s="654"/>
      <c r="E101" s="654"/>
      <c r="F101" s="654"/>
      <c r="G101" s="654"/>
      <c r="H101" s="654"/>
      <c r="I101" s="787"/>
      <c r="J101" s="787"/>
      <c r="K101" s="787"/>
      <c r="L101" s="787"/>
      <c r="M101" s="788"/>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 thickBot="1">
      <c r="B6" s="828"/>
      <c r="C6" s="835"/>
      <c r="D6" s="836"/>
      <c r="E6" s="836"/>
      <c r="F6" s="836"/>
      <c r="G6" s="836"/>
      <c r="H6" s="836"/>
      <c r="I6" s="836"/>
      <c r="J6" s="837"/>
      <c r="K6" s="830"/>
      <c r="L6" s="832"/>
      <c r="M6" s="832"/>
      <c r="N6" s="834"/>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07" t="s">
        <v>2311</v>
      </c>
      <c r="C10" s="808"/>
      <c r="D10" s="808"/>
      <c r="E10" s="808"/>
      <c r="F10" s="367" t="s">
        <v>2312</v>
      </c>
      <c r="G10" s="85"/>
      <c r="H10" s="368"/>
      <c r="I10" s="809" t="s">
        <v>2313</v>
      </c>
      <c r="J10" s="809"/>
      <c r="K10" s="369" t="s">
        <v>2312</v>
      </c>
      <c r="L10" s="365"/>
      <c r="M10" s="365"/>
      <c r="N10" s="366"/>
    </row>
    <row r="11" spans="2:14">
      <c r="B11" s="370" t="s">
        <v>1023</v>
      </c>
      <c r="C11" s="371"/>
      <c r="D11" s="795"/>
      <c r="E11" s="795"/>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10" t="s">
        <v>2328</v>
      </c>
      <c r="G25" s="811"/>
      <c r="H25" s="811"/>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VLOOKUP(A36,EQUIPOS!A6:D161,4,FALSE)</f>
        <v>185922</v>
      </c>
      <c r="L36" s="279"/>
      <c r="M36" s="280">
        <v>0.15</v>
      </c>
      <c r="N36" s="281">
        <f>K36/M36</f>
        <v>1239480</v>
      </c>
    </row>
    <row r="37" spans="1:14">
      <c r="A37" t="s">
        <v>150</v>
      </c>
      <c r="B37" s="866" t="str">
        <f>VLOOKUP(A37,EQUIPOS!A7:D154,3,FALSE)</f>
        <v>Cargador : Potencia en el volante 125 hp, Clasificación de RPM del motor 2300.</v>
      </c>
      <c r="C37" s="867"/>
      <c r="D37" s="867"/>
      <c r="E37" s="867"/>
      <c r="F37" s="867"/>
      <c r="G37" s="867"/>
      <c r="H37" s="868"/>
      <c r="I37" s="276"/>
      <c r="J37" s="277"/>
      <c r="K37" s="278">
        <f>VLOOKUP(A37,EQUIPOS!A7:D162,4,FALSE)</f>
        <v>167536</v>
      </c>
      <c r="L37" s="279"/>
      <c r="M37" s="280">
        <v>0.15</v>
      </c>
      <c r="N37" s="281">
        <f>K37/M37</f>
        <v>1116906.6666666667</v>
      </c>
    </row>
    <row r="38" spans="1:14">
      <c r="A38" t="s">
        <v>273</v>
      </c>
      <c r="B38" s="866" t="str">
        <f>VLOOKUP(A38,EQUIPOS!A8:D154,3,FALSE)</f>
        <v>Motosierra, 93.6 cm3 - 7.1 HP, 45-90 cm - 7.9 kg</v>
      </c>
      <c r="C38" s="867"/>
      <c r="D38" s="867"/>
      <c r="E38" s="867"/>
      <c r="F38" s="867"/>
      <c r="G38" s="867"/>
      <c r="H38" s="868"/>
      <c r="I38" s="276"/>
      <c r="J38" s="277"/>
      <c r="K38" s="278">
        <f>VLOOKUP(A38,EQUIPOS!A8:D163,4,FALSE)</f>
        <v>8351</v>
      </c>
      <c r="L38" s="279"/>
      <c r="M38" s="280">
        <v>0.15</v>
      </c>
      <c r="N38" s="282">
        <f>K38/M38</f>
        <v>55673.333333333336</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8511.2008676833339</v>
      </c>
    </row>
    <row r="43" spans="1:14" ht="15" thickBot="1">
      <c r="B43" s="817" t="s">
        <v>1037</v>
      </c>
      <c r="C43" s="818"/>
      <c r="D43" s="818"/>
      <c r="E43" s="818"/>
      <c r="F43" s="818"/>
      <c r="G43" s="818"/>
      <c r="H43" s="818"/>
      <c r="I43" s="818"/>
      <c r="J43" s="818"/>
      <c r="K43" s="818"/>
      <c r="L43" s="818"/>
      <c r="M43" s="819"/>
      <c r="N43" s="105">
        <f>SUM(N36:N42)</f>
        <v>2420571.2008676836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0" t="s">
        <v>1041</v>
      </c>
      <c r="C58" s="881"/>
      <c r="D58" s="881"/>
      <c r="E58" s="881"/>
      <c r="F58" s="881"/>
      <c r="G58" s="882"/>
      <c r="H58" s="79" t="s">
        <v>1029</v>
      </c>
      <c r="I58" s="80" t="s">
        <v>1042</v>
      </c>
      <c r="J58" s="81" t="s">
        <v>1043</v>
      </c>
      <c r="K58" s="79" t="s">
        <v>1044</v>
      </c>
      <c r="L58" s="903" t="s">
        <v>1045</v>
      </c>
      <c r="M58" s="88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4">
        <v>983.54</v>
      </c>
      <c r="M59" s="905"/>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95"/>
      <c r="M64" s="896"/>
      <c r="N64" s="305"/>
    </row>
    <row r="65" spans="1:15" ht="15" thickBot="1">
      <c r="B65" s="906" t="s">
        <v>1037</v>
      </c>
      <c r="C65" s="860"/>
      <c r="D65" s="860"/>
      <c r="E65" s="860"/>
      <c r="F65" s="860"/>
      <c r="G65" s="860"/>
      <c r="H65" s="860"/>
      <c r="I65" s="860"/>
      <c r="J65" s="860"/>
      <c r="K65" s="860"/>
      <c r="L65" s="860"/>
      <c r="M65" s="861"/>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54"/>
      <c r="J75" s="54"/>
      <c r="K75" s="54"/>
      <c r="L75" s="895"/>
      <c r="M75" s="896"/>
      <c r="N75" s="305"/>
    </row>
    <row r="76" spans="1:15" ht="15" thickBot="1">
      <c r="B76" s="817" t="s">
        <v>1037</v>
      </c>
      <c r="C76" s="818"/>
      <c r="D76" s="818"/>
      <c r="E76" s="818"/>
      <c r="F76" s="818"/>
      <c r="G76" s="818"/>
      <c r="H76" s="818"/>
      <c r="I76" s="860"/>
      <c r="J76" s="860"/>
      <c r="K76" s="860"/>
      <c r="L76" s="860"/>
      <c r="M76" s="861"/>
      <c r="N76" s="310">
        <f>N70+N71+N72+N73+N74</f>
        <v>170224.01735366668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2625219.11822135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525043.82364427007</v>
      </c>
      <c r="M83" s="853"/>
      <c r="N83" s="57"/>
    </row>
    <row r="84" spans="1:14">
      <c r="B84" s="95" t="s">
        <v>1057</v>
      </c>
      <c r="C84" s="96"/>
      <c r="D84" s="96"/>
      <c r="E84" s="96"/>
      <c r="F84" s="96"/>
      <c r="G84" s="96"/>
      <c r="H84" s="96"/>
      <c r="I84" s="93"/>
      <c r="J84" s="94"/>
      <c r="K84" s="313">
        <v>0.05</v>
      </c>
      <c r="L84" s="852">
        <f>N78*K84</f>
        <v>131260.95591106752</v>
      </c>
      <c r="M84" s="853"/>
      <c r="N84" s="57"/>
    </row>
    <row r="85" spans="1:14" ht="15" thickBot="1">
      <c r="B85" s="97" t="s">
        <v>1058</v>
      </c>
      <c r="C85" s="98"/>
      <c r="D85" s="98"/>
      <c r="E85" s="98"/>
      <c r="F85" s="98"/>
      <c r="G85" s="98"/>
      <c r="H85" s="98"/>
      <c r="I85" s="99"/>
      <c r="J85" s="100"/>
      <c r="K85" s="314">
        <v>0.05</v>
      </c>
      <c r="L85" s="854">
        <f>N78*K85</f>
        <v>131260.95591106752</v>
      </c>
      <c r="M85" s="855"/>
      <c r="N85" s="57"/>
    </row>
    <row r="86" spans="1:14" ht="15" thickBot="1">
      <c r="B86" s="817" t="s">
        <v>1037</v>
      </c>
      <c r="C86" s="818"/>
      <c r="D86" s="818"/>
      <c r="E86" s="818"/>
      <c r="F86" s="818"/>
      <c r="G86" s="818"/>
      <c r="H86" s="818"/>
      <c r="I86" s="818"/>
      <c r="J86" s="818"/>
      <c r="K86" s="818"/>
      <c r="L86" s="818"/>
      <c r="M86" s="819"/>
      <c r="N86" s="58">
        <f>L83+L84+L85</f>
        <v>787565.73546640517</v>
      </c>
    </row>
    <row r="87" spans="1:14" ht="15" thickBot="1">
      <c r="B87" s="39"/>
      <c r="C87" s="40"/>
      <c r="D87" s="40"/>
      <c r="E87" s="40"/>
      <c r="F87" s="40"/>
      <c r="G87" s="40"/>
      <c r="H87" s="40"/>
      <c r="I87" s="40"/>
      <c r="J87" s="40"/>
      <c r="K87" s="40"/>
      <c r="L87" s="40"/>
      <c r="M87" s="40"/>
      <c r="N87" s="41"/>
    </row>
    <row r="88" spans="1:14" ht="15" thickBot="1">
      <c r="A88" t="s">
        <v>2121</v>
      </c>
      <c r="B88" s="817" t="s">
        <v>1059</v>
      </c>
      <c r="C88" s="818"/>
      <c r="D88" s="818"/>
      <c r="E88" s="818"/>
      <c r="F88" s="818"/>
      <c r="G88" s="818"/>
      <c r="H88" s="818"/>
      <c r="I88" s="818"/>
      <c r="J88" s="818"/>
      <c r="K88" s="818"/>
      <c r="L88" s="818"/>
      <c r="M88" s="819"/>
      <c r="N88" s="196">
        <f>N78+N86</f>
        <v>3412784.8536877553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4"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64" zoomScale="78" zoomScaleNormal="78" workbookViewId="0">
      <selection activeCell="O70" sqref="O70"/>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6640625"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 thickBot="1">
      <c r="B6" s="828"/>
      <c r="C6" s="835"/>
      <c r="D6" s="836"/>
      <c r="E6" s="836"/>
      <c r="F6" s="836"/>
      <c r="G6" s="836"/>
      <c r="H6" s="836"/>
      <c r="I6" s="836"/>
      <c r="J6" s="837"/>
      <c r="K6" s="830"/>
      <c r="L6" s="832"/>
      <c r="M6" s="832"/>
      <c r="N6" s="834"/>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7" t="s">
        <v>2311</v>
      </c>
      <c r="C10" s="808"/>
      <c r="D10" s="808"/>
      <c r="E10" s="808"/>
      <c r="F10" s="400" t="s">
        <v>2312</v>
      </c>
      <c r="G10" s="85"/>
      <c r="H10" s="368"/>
      <c r="I10" s="809" t="s">
        <v>2313</v>
      </c>
      <c r="J10" s="809"/>
      <c r="K10" s="401" t="s">
        <v>2312</v>
      </c>
      <c r="L10" s="365"/>
      <c r="M10" s="365"/>
      <c r="N10" s="36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249</v>
      </c>
      <c r="B36" s="866" t="str">
        <f>VLOOKUP(A36,EQUIPOS!A6:D154,3,FALSE)</f>
        <v>Guadañadora, Cilindraje 41.5 cm3, Longitud del mango 1450 mm, Peso 7.4 kg</v>
      </c>
      <c r="C36" s="867"/>
      <c r="D36" s="867"/>
      <c r="E36" s="867"/>
      <c r="F36" s="867"/>
      <c r="G36" s="867"/>
      <c r="H36" s="868"/>
      <c r="I36" s="276"/>
      <c r="J36" s="277"/>
      <c r="K36" s="278">
        <f>VLOOKUP(A36,EQUIPOS!A6:D161,4,FALSE)</f>
        <v>6472</v>
      </c>
      <c r="L36" s="279"/>
      <c r="M36" s="280">
        <v>0.36</v>
      </c>
      <c r="N36" s="281">
        <f>K36/M36</f>
        <v>17977.777777777777</v>
      </c>
    </row>
    <row r="37" spans="1:14">
      <c r="A37" t="s">
        <v>273</v>
      </c>
      <c r="B37" s="866" t="str">
        <f>VLOOKUP(A37,EQUIPOS!A7:D154,3,FALSE)</f>
        <v>Motosierra, 93.6 cm3 - 7.1 HP, 45-90 cm - 7.9 kg</v>
      </c>
      <c r="C37" s="867"/>
      <c r="D37" s="867"/>
      <c r="E37" s="867"/>
      <c r="F37" s="867"/>
      <c r="G37" s="867"/>
      <c r="H37" s="868"/>
      <c r="I37" s="276"/>
      <c r="J37" s="277"/>
      <c r="K37" s="278">
        <f>VLOOKUP(A37,EQUIPOS!A7:D162,4,FALSE)</f>
        <v>8351</v>
      </c>
      <c r="L37" s="279"/>
      <c r="M37" s="280">
        <v>0.10299999999999999</v>
      </c>
      <c r="N37" s="281">
        <f>K37/M37</f>
        <v>81077.669902912632</v>
      </c>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1773.1668474340277</v>
      </c>
    </row>
    <row r="43" spans="1:14" ht="15" thickBot="1">
      <c r="B43" s="817" t="s">
        <v>1037</v>
      </c>
      <c r="C43" s="818"/>
      <c r="D43" s="818"/>
      <c r="E43" s="818"/>
      <c r="F43" s="818"/>
      <c r="G43" s="818"/>
      <c r="H43" s="818"/>
      <c r="I43" s="818"/>
      <c r="J43" s="818"/>
      <c r="K43" s="818"/>
      <c r="L43" s="818"/>
      <c r="M43" s="819"/>
      <c r="N43" s="105">
        <f>SUM(N36:N42)</f>
        <v>100828.61452812444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4">
        <f>'900.2'!N78</f>
        <v>757.57575757575762</v>
      </c>
      <c r="M59" s="905"/>
      <c r="N59" s="296">
        <f>K59*L59</f>
        <v>37878.78787878788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37878.78787878788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f>+I70/2</f>
        <v>27603.894705999999</v>
      </c>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35463.336948680553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174170.73935559287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34834.147871118577</v>
      </c>
      <c r="M83" s="853"/>
      <c r="N83" s="57"/>
    </row>
    <row r="84" spans="1:14">
      <c r="B84" s="95" t="s">
        <v>1057</v>
      </c>
      <c r="C84" s="96"/>
      <c r="D84" s="96"/>
      <c r="E84" s="96"/>
      <c r="F84" s="96"/>
      <c r="G84" s="96"/>
      <c r="H84" s="96"/>
      <c r="I84" s="93"/>
      <c r="J84" s="94"/>
      <c r="K84" s="313">
        <v>0.05</v>
      </c>
      <c r="L84" s="852">
        <f>N78*K84</f>
        <v>8708.5369677796443</v>
      </c>
      <c r="M84" s="853"/>
      <c r="N84" s="57"/>
    </row>
    <row r="85" spans="1:14" ht="15" thickBot="1">
      <c r="B85" s="97" t="s">
        <v>1058</v>
      </c>
      <c r="C85" s="98"/>
      <c r="D85" s="98"/>
      <c r="E85" s="98"/>
      <c r="F85" s="98"/>
      <c r="G85" s="98"/>
      <c r="H85" s="98"/>
      <c r="I85" s="99"/>
      <c r="J85" s="100"/>
      <c r="K85" s="314">
        <v>0.05</v>
      </c>
      <c r="L85" s="854">
        <f>N78*K85</f>
        <v>8708.5369677796443</v>
      </c>
      <c r="M85" s="855"/>
      <c r="N85" s="57"/>
    </row>
    <row r="86" spans="1:14" ht="15" thickBot="1">
      <c r="B86" s="817" t="s">
        <v>1037</v>
      </c>
      <c r="C86" s="818"/>
      <c r="D86" s="818"/>
      <c r="E86" s="818"/>
      <c r="F86" s="818"/>
      <c r="G86" s="818"/>
      <c r="H86" s="818"/>
      <c r="I86" s="818"/>
      <c r="J86" s="818"/>
      <c r="K86" s="818"/>
      <c r="L86" s="818"/>
      <c r="M86" s="819"/>
      <c r="N86" s="58">
        <f>L83+L84+L85</f>
        <v>52251.221806677859</v>
      </c>
    </row>
    <row r="87" spans="1:14" ht="15" thickBot="1">
      <c r="B87" s="39"/>
      <c r="C87" s="40"/>
      <c r="D87" s="40"/>
      <c r="E87" s="40"/>
      <c r="F87" s="40"/>
      <c r="G87" s="40"/>
      <c r="H87" s="40"/>
      <c r="I87" s="40"/>
      <c r="J87" s="40"/>
      <c r="K87" s="40"/>
      <c r="L87" s="40"/>
      <c r="M87" s="40"/>
      <c r="N87" s="41"/>
    </row>
    <row r="88" spans="1:14" ht="15" thickBot="1">
      <c r="A88" t="s">
        <v>2121</v>
      </c>
      <c r="B88" s="817" t="s">
        <v>1059</v>
      </c>
      <c r="C88" s="818"/>
      <c r="D88" s="818"/>
      <c r="E88" s="818"/>
      <c r="F88" s="818"/>
      <c r="G88" s="818"/>
      <c r="H88" s="818"/>
      <c r="I88" s="818"/>
      <c r="J88" s="818"/>
      <c r="K88" s="818"/>
      <c r="L88" s="818"/>
      <c r="M88" s="819"/>
      <c r="N88" s="196">
        <f>N78+N86</f>
        <v>226421.96116227075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8.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167536</v>
      </c>
      <c r="L36" s="279"/>
      <c r="M36" s="280">
        <v>2.375</v>
      </c>
      <c r="N36" s="281">
        <f>K36/M36</f>
        <v>70541.473684210519</v>
      </c>
    </row>
    <row r="37" spans="1:14">
      <c r="A37" t="s">
        <v>180</v>
      </c>
      <c r="B37" s="866" t="str">
        <f>VLOOKUP(A37,EQUIPOS!A7:D154,3,FALSE)</f>
        <v>Compresor 120 HP, con martillo.</v>
      </c>
      <c r="C37" s="867"/>
      <c r="D37" s="867"/>
      <c r="E37" s="867"/>
      <c r="F37" s="867"/>
      <c r="G37" s="867"/>
      <c r="H37" s="868"/>
      <c r="I37" s="276"/>
      <c r="J37" s="277"/>
      <c r="K37" s="278">
        <f>VLOOKUP(A37,EQUIPOS!A7:D162,4,FALSE)</f>
        <v>93943</v>
      </c>
      <c r="L37" s="279"/>
      <c r="M37" s="280">
        <v>2.375</v>
      </c>
      <c r="N37" s="281">
        <f>K37/M37</f>
        <v>39554.947368421053</v>
      </c>
    </row>
    <row r="38" spans="1:14">
      <c r="A38" t="s">
        <v>195</v>
      </c>
      <c r="B38" s="866" t="str">
        <f>VLOOKUP(A38,EQUIPOS!A7:D154,3,FALSE)</f>
        <v xml:space="preserve">Equipo de oxicorte, Capacidad de corte: hasta 6´´ (152mm) </v>
      </c>
      <c r="C38" s="867"/>
      <c r="D38" s="867"/>
      <c r="E38" s="867"/>
      <c r="F38" s="867"/>
      <c r="G38" s="867"/>
      <c r="H38" s="868"/>
      <c r="I38" s="276"/>
      <c r="J38" s="277"/>
      <c r="K38" s="278">
        <f>VLOOKUP(A38,EQUIPOS!A7:D162,4,FALSE)</f>
        <v>12975</v>
      </c>
      <c r="L38" s="279"/>
      <c r="M38" s="280">
        <v>2.375</v>
      </c>
      <c r="N38" s="282">
        <f>K38/M38</f>
        <v>5463.1578947368425</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1343.873821213158</v>
      </c>
    </row>
    <row r="43" spans="1:14" ht="15" thickBot="1">
      <c r="B43" s="817" t="s">
        <v>1037</v>
      </c>
      <c r="C43" s="818"/>
      <c r="D43" s="818"/>
      <c r="E43" s="818"/>
      <c r="F43" s="818"/>
      <c r="G43" s="818"/>
      <c r="H43" s="818"/>
      <c r="I43" s="818"/>
      <c r="J43" s="818"/>
      <c r="K43" s="818"/>
      <c r="L43" s="818"/>
      <c r="M43" s="819"/>
      <c r="N43" s="105">
        <f>SUM(N36:N42)</f>
        <v>116903.45276858157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757.57575757575762</v>
      </c>
      <c r="M59" s="905"/>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13438.738212131579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88">
        <f>N43+N54+N65+N76</f>
        <v>131099.76673828892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26219.953347657785</v>
      </c>
      <c r="M83" s="853"/>
      <c r="N83" s="57"/>
    </row>
    <row r="84" spans="1:14">
      <c r="B84" s="95" t="s">
        <v>1057</v>
      </c>
      <c r="C84" s="96"/>
      <c r="D84" s="96"/>
      <c r="E84" s="96"/>
      <c r="F84" s="96"/>
      <c r="G84" s="96"/>
      <c r="H84" s="96"/>
      <c r="I84" s="93"/>
      <c r="J84" s="94"/>
      <c r="K84" s="313">
        <v>0.05</v>
      </c>
      <c r="L84" s="852">
        <f>N78*K84</f>
        <v>6554.9883369144463</v>
      </c>
      <c r="M84" s="853"/>
      <c r="N84" s="57"/>
    </row>
    <row r="85" spans="1:14" ht="15" thickBot="1">
      <c r="B85" s="97" t="s">
        <v>1058</v>
      </c>
      <c r="C85" s="98"/>
      <c r="D85" s="98"/>
      <c r="E85" s="98"/>
      <c r="F85" s="98"/>
      <c r="G85" s="98"/>
      <c r="H85" s="98"/>
      <c r="I85" s="99"/>
      <c r="J85" s="100"/>
      <c r="K85" s="314">
        <v>0.05</v>
      </c>
      <c r="L85" s="854">
        <f>N78*K85</f>
        <v>6554.9883369144463</v>
      </c>
      <c r="M85" s="855"/>
      <c r="N85" s="57"/>
    </row>
    <row r="86" spans="1:14" ht="15" thickBot="1">
      <c r="B86" s="817" t="s">
        <v>1037</v>
      </c>
      <c r="C86" s="818"/>
      <c r="D86" s="818"/>
      <c r="E86" s="818"/>
      <c r="F86" s="818"/>
      <c r="G86" s="818"/>
      <c r="H86" s="818"/>
      <c r="I86" s="818"/>
      <c r="J86" s="818"/>
      <c r="K86" s="818"/>
      <c r="L86" s="818"/>
      <c r="M86" s="819"/>
      <c r="N86" s="58">
        <f>L83+L84+L85</f>
        <v>39329.930021486674</v>
      </c>
    </row>
    <row r="87" spans="1:14" ht="15" thickBot="1">
      <c r="B87" s="39"/>
      <c r="C87" s="40"/>
      <c r="D87" s="40"/>
      <c r="E87" s="40"/>
      <c r="F87" s="40"/>
      <c r="G87" s="40"/>
      <c r="H87" s="40"/>
      <c r="I87" s="40"/>
      <c r="J87" s="40"/>
      <c r="K87" s="40"/>
      <c r="L87" s="40"/>
      <c r="M87" s="40"/>
      <c r="N87" s="41"/>
    </row>
    <row r="88" spans="1:14" ht="15" thickBot="1">
      <c r="A88" t="s">
        <v>2121</v>
      </c>
      <c r="B88" s="817" t="s">
        <v>1059</v>
      </c>
      <c r="C88" s="818"/>
      <c r="D88" s="818"/>
      <c r="E88" s="818"/>
      <c r="F88" s="818"/>
      <c r="G88" s="818"/>
      <c r="H88" s="818"/>
      <c r="I88" s="818"/>
      <c r="J88" s="818"/>
      <c r="K88" s="818"/>
      <c r="L88" s="818"/>
      <c r="M88" s="819"/>
      <c r="N88" s="58">
        <f>N78+N86</f>
        <v>170429.6967597756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c r="B106" s="820"/>
      <c r="C106" s="821"/>
      <c r="D106" s="821"/>
      <c r="E106" s="821"/>
      <c r="F106" s="821"/>
      <c r="G106" s="821"/>
      <c r="H106" s="821"/>
      <c r="I106" s="821"/>
      <c r="J106" s="821"/>
      <c r="K106" s="821"/>
      <c r="L106" s="821"/>
      <c r="M106" s="821"/>
      <c r="N106" s="822"/>
    </row>
    <row r="107" spans="2:14" ht="27.7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64"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 thickBot="1">
      <c r="B6" s="828"/>
      <c r="C6" s="835"/>
      <c r="D6" s="836"/>
      <c r="E6" s="836"/>
      <c r="F6" s="836"/>
      <c r="G6" s="836"/>
      <c r="H6" s="836"/>
      <c r="I6" s="836"/>
      <c r="J6" s="837"/>
      <c r="K6" s="830"/>
      <c r="L6" s="832"/>
      <c r="M6" s="832"/>
      <c r="N6" s="834"/>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7" t="s">
        <v>2311</v>
      </c>
      <c r="C10" s="808"/>
      <c r="D10" s="808"/>
      <c r="E10" s="808"/>
      <c r="F10" s="400" t="s">
        <v>2312</v>
      </c>
      <c r="G10" s="85"/>
      <c r="H10" s="368"/>
      <c r="I10" s="809" t="s">
        <v>2313</v>
      </c>
      <c r="J10" s="809"/>
      <c r="K10" s="401" t="s">
        <v>2312</v>
      </c>
      <c r="L10" s="365"/>
      <c r="M10" s="365"/>
      <c r="N10" s="36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312</v>
      </c>
      <c r="B36" s="866" t="str">
        <f>VLOOKUP(A36,EQUIPOS!A6:D154,3,FALSE)</f>
        <v>Retroexcavadora sobre oruga, potencia 138 HP, balde de 1,5 m3.</v>
      </c>
      <c r="C36" s="867"/>
      <c r="D36" s="867"/>
      <c r="E36" s="867"/>
      <c r="F36" s="867"/>
      <c r="G36" s="867"/>
      <c r="H36" s="868"/>
      <c r="I36" s="276"/>
      <c r="J36" s="277"/>
      <c r="K36" s="278">
        <f>VLOOKUP(A36,EQUIPOS!A6:D161,4,FALSE)</f>
        <v>186438</v>
      </c>
      <c r="L36" s="279"/>
      <c r="M36" s="280">
        <v>2.5</v>
      </c>
      <c r="N36" s="281">
        <f>K36/M36</f>
        <v>74575.199999999997</v>
      </c>
    </row>
    <row r="37" spans="1:14">
      <c r="A37" t="s">
        <v>180</v>
      </c>
      <c r="B37" s="866" t="str">
        <f>VLOOKUP(A37,EQUIPOS!A7:D154,3,FALSE)</f>
        <v>Compresor 120 HP, con martillo.</v>
      </c>
      <c r="C37" s="867"/>
      <c r="D37" s="867"/>
      <c r="E37" s="867"/>
      <c r="F37" s="867"/>
      <c r="G37" s="867"/>
      <c r="H37" s="868"/>
      <c r="I37" s="276"/>
      <c r="J37" s="277"/>
      <c r="K37" s="278">
        <f>VLOOKUP(A37,EQUIPOS!A7:D162,4,FALSE)</f>
        <v>93943</v>
      </c>
      <c r="L37" s="279"/>
      <c r="M37" s="280">
        <v>2.5</v>
      </c>
      <c r="N37" s="281">
        <f>K37/M37</f>
        <v>37577.199999999997</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12975</v>
      </c>
      <c r="L38" s="279"/>
      <c r="M38" s="280">
        <v>2.5</v>
      </c>
      <c r="N38" s="281">
        <f>K38/M38</f>
        <v>5190</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255.33602603049999</v>
      </c>
    </row>
    <row r="43" spans="1:14" ht="15" thickBot="1">
      <c r="B43" s="817" t="s">
        <v>1037</v>
      </c>
      <c r="C43" s="818"/>
      <c r="D43" s="818"/>
      <c r="E43" s="818"/>
      <c r="F43" s="818"/>
      <c r="G43" s="818"/>
      <c r="H43" s="818"/>
      <c r="I43" s="818"/>
      <c r="J43" s="818"/>
      <c r="K43" s="818"/>
      <c r="L43" s="818"/>
      <c r="M43" s="819"/>
      <c r="N43" s="105">
        <f>SUM(N36:N42)</f>
        <v>117597.7360260305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757.57575757575762</v>
      </c>
      <c r="M59" s="905"/>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12766.801301525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131122.11308513125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26224.422617026252</v>
      </c>
      <c r="M83" s="853"/>
      <c r="N83" s="57"/>
    </row>
    <row r="84" spans="1:14">
      <c r="B84" s="95" t="s">
        <v>1057</v>
      </c>
      <c r="C84" s="96"/>
      <c r="D84" s="96"/>
      <c r="E84" s="96"/>
      <c r="F84" s="96"/>
      <c r="G84" s="96"/>
      <c r="H84" s="96"/>
      <c r="I84" s="93"/>
      <c r="J84" s="94"/>
      <c r="K84" s="313">
        <v>0.05</v>
      </c>
      <c r="L84" s="852">
        <f>N78*K84</f>
        <v>6556.105654256563</v>
      </c>
      <c r="M84" s="853"/>
      <c r="N84" s="57"/>
    </row>
    <row r="85" spans="1:14" ht="15" thickBot="1">
      <c r="B85" s="97" t="s">
        <v>1058</v>
      </c>
      <c r="C85" s="98"/>
      <c r="D85" s="98"/>
      <c r="E85" s="98"/>
      <c r="F85" s="98"/>
      <c r="G85" s="98"/>
      <c r="H85" s="98"/>
      <c r="I85" s="99"/>
      <c r="J85" s="100"/>
      <c r="K85" s="314">
        <v>0.05</v>
      </c>
      <c r="L85" s="854">
        <f>N78*K85</f>
        <v>6556.105654256563</v>
      </c>
      <c r="M85" s="855"/>
      <c r="N85" s="57"/>
    </row>
    <row r="86" spans="1:14" ht="15" thickBot="1">
      <c r="B86" s="817" t="s">
        <v>1037</v>
      </c>
      <c r="C86" s="818"/>
      <c r="D86" s="818"/>
      <c r="E86" s="818"/>
      <c r="F86" s="818"/>
      <c r="G86" s="818"/>
      <c r="H86" s="818"/>
      <c r="I86" s="818"/>
      <c r="J86" s="818"/>
      <c r="K86" s="818"/>
      <c r="L86" s="818"/>
      <c r="M86" s="819"/>
      <c r="N86" s="58">
        <f>L83+L84+L85</f>
        <v>39336.633925539376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170458.74701067063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8.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 thickBot="1">
      <c r="B6" s="828"/>
      <c r="C6" s="835"/>
      <c r="D6" s="836"/>
      <c r="E6" s="836"/>
      <c r="F6" s="836"/>
      <c r="G6" s="836"/>
      <c r="H6" s="836"/>
      <c r="I6" s="836"/>
      <c r="J6" s="837"/>
      <c r="K6" s="830"/>
      <c r="L6" s="832"/>
      <c r="M6" s="832"/>
      <c r="N6" s="834"/>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7" t="s">
        <v>2311</v>
      </c>
      <c r="C10" s="808"/>
      <c r="D10" s="808"/>
      <c r="E10" s="808"/>
      <c r="F10" s="400" t="s">
        <v>2312</v>
      </c>
      <c r="G10" s="85"/>
      <c r="H10" s="368"/>
      <c r="I10" s="809" t="s">
        <v>2313</v>
      </c>
      <c r="J10" s="809"/>
      <c r="K10" s="401" t="s">
        <v>2312</v>
      </c>
      <c r="L10" s="365"/>
      <c r="M10" s="365"/>
      <c r="N10" s="36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167536</v>
      </c>
      <c r="L36" s="279"/>
      <c r="M36" s="280">
        <v>9.25</v>
      </c>
      <c r="N36" s="281">
        <f>K36/M36</f>
        <v>18112</v>
      </c>
    </row>
    <row r="37" spans="1:14">
      <c r="A37" t="s">
        <v>180</v>
      </c>
      <c r="B37" s="866" t="str">
        <f>VLOOKUP(A37,EQUIPOS!A7:D154,3,FALSE)</f>
        <v>Compresor 120 HP, con martillo.</v>
      </c>
      <c r="C37" s="867"/>
      <c r="D37" s="867"/>
      <c r="E37" s="867"/>
      <c r="F37" s="867"/>
      <c r="G37" s="867"/>
      <c r="H37" s="868"/>
      <c r="I37" s="276"/>
      <c r="J37" s="277"/>
      <c r="K37" s="278">
        <f>VLOOKUP(A37,EQUIPOS!A7:D162,4,FALSE)</f>
        <v>93943</v>
      </c>
      <c r="L37" s="279"/>
      <c r="M37" s="280">
        <v>9.25</v>
      </c>
      <c r="N37" s="281">
        <f>K37/M37</f>
        <v>10156</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55.207789412000004</v>
      </c>
    </row>
    <row r="43" spans="1:14" ht="15" thickBot="1">
      <c r="B43" s="817" t="s">
        <v>1037</v>
      </c>
      <c r="C43" s="818"/>
      <c r="D43" s="818"/>
      <c r="E43" s="818"/>
      <c r="F43" s="818"/>
      <c r="G43" s="818"/>
      <c r="H43" s="818"/>
      <c r="I43" s="818"/>
      <c r="J43" s="818"/>
      <c r="K43" s="818"/>
      <c r="L43" s="818"/>
      <c r="M43" s="819"/>
      <c r="N43" s="105">
        <f>SUM(N36:N42)</f>
        <v>28323.207789412001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757.57575757575762</v>
      </c>
      <c r="M59" s="905"/>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2760.3894706000001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31841.173017587756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6368.2346035175515</v>
      </c>
      <c r="M83" s="853"/>
      <c r="N83" s="57"/>
    </row>
    <row r="84" spans="1:14">
      <c r="B84" s="95" t="s">
        <v>1057</v>
      </c>
      <c r="C84" s="96"/>
      <c r="D84" s="96"/>
      <c r="E84" s="96"/>
      <c r="F84" s="96"/>
      <c r="G84" s="96"/>
      <c r="H84" s="96"/>
      <c r="I84" s="93"/>
      <c r="J84" s="94"/>
      <c r="K84" s="313">
        <v>0.05</v>
      </c>
      <c r="L84" s="852">
        <f>N78*K84</f>
        <v>1592.0586508793879</v>
      </c>
      <c r="M84" s="853"/>
      <c r="N84" s="57"/>
    </row>
    <row r="85" spans="1:14" ht="15" thickBot="1">
      <c r="B85" s="97" t="s">
        <v>1058</v>
      </c>
      <c r="C85" s="98"/>
      <c r="D85" s="98"/>
      <c r="E85" s="98"/>
      <c r="F85" s="98"/>
      <c r="G85" s="98"/>
      <c r="H85" s="98"/>
      <c r="I85" s="99"/>
      <c r="J85" s="100"/>
      <c r="K85" s="314">
        <v>0.05</v>
      </c>
      <c r="L85" s="854">
        <f>N78*K85</f>
        <v>1592.0586508793879</v>
      </c>
      <c r="M85" s="855"/>
      <c r="N85" s="57"/>
    </row>
    <row r="86" spans="1:14" ht="15" thickBot="1">
      <c r="B86" s="817" t="s">
        <v>1037</v>
      </c>
      <c r="C86" s="818"/>
      <c r="D86" s="818"/>
      <c r="E86" s="818"/>
      <c r="F86" s="818"/>
      <c r="G86" s="818"/>
      <c r="H86" s="818"/>
      <c r="I86" s="818"/>
      <c r="J86" s="818"/>
      <c r="K86" s="818"/>
      <c r="L86" s="818"/>
      <c r="M86" s="819"/>
      <c r="N86" s="58">
        <f>L83+L84+L85</f>
        <v>9552.3519052763277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41393.524922864082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64"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180</v>
      </c>
      <c r="B36" s="866" t="str">
        <f>VLOOKUP(A36,EQUIPOS!A6:D154,3,FALSE)</f>
        <v>Compresor 120 HP, con martillo.</v>
      </c>
      <c r="C36" s="867"/>
      <c r="D36" s="867"/>
      <c r="E36" s="867"/>
      <c r="F36" s="867"/>
      <c r="G36" s="867"/>
      <c r="H36" s="868"/>
      <c r="I36" s="276"/>
      <c r="J36" s="277"/>
      <c r="K36" s="278">
        <f>VLOOKUP(A36,EQUIPOS!A6:D161,4,FALSE)</f>
        <v>93943</v>
      </c>
      <c r="L36" s="279"/>
      <c r="M36" s="280">
        <v>2.5</v>
      </c>
      <c r="N36" s="281">
        <f>K36/M36</f>
        <v>37577.199999999997</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1021.344104122</v>
      </c>
    </row>
    <row r="43" spans="1:14" ht="15" thickBot="1">
      <c r="B43" s="817" t="s">
        <v>1037</v>
      </c>
      <c r="C43" s="818"/>
      <c r="D43" s="818"/>
      <c r="E43" s="818"/>
      <c r="F43" s="818"/>
      <c r="G43" s="818"/>
      <c r="H43" s="818"/>
      <c r="I43" s="818"/>
      <c r="J43" s="818"/>
      <c r="K43" s="818"/>
      <c r="L43" s="818"/>
      <c r="M43" s="819"/>
      <c r="N43" s="105">
        <f>SUM(N36:N42)</f>
        <v>38598.544104121996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757.57575757575762</v>
      </c>
      <c r="M59" s="905"/>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10213.44104122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49569.560902917758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9913.912180583553</v>
      </c>
      <c r="M83" s="853"/>
      <c r="N83" s="57"/>
    </row>
    <row r="84" spans="1:14">
      <c r="B84" s="95" t="s">
        <v>1057</v>
      </c>
      <c r="C84" s="96"/>
      <c r="D84" s="96"/>
      <c r="E84" s="96"/>
      <c r="F84" s="96"/>
      <c r="G84" s="96"/>
      <c r="H84" s="96"/>
      <c r="I84" s="93"/>
      <c r="J84" s="94"/>
      <c r="K84" s="313">
        <v>0.05</v>
      </c>
      <c r="L84" s="852">
        <f>N78*K84</f>
        <v>2478.4780451458882</v>
      </c>
      <c r="M84" s="853"/>
      <c r="N84" s="57"/>
    </row>
    <row r="85" spans="1:14" ht="15" thickBot="1">
      <c r="B85" s="97" t="s">
        <v>1058</v>
      </c>
      <c r="C85" s="98"/>
      <c r="D85" s="98"/>
      <c r="E85" s="98"/>
      <c r="F85" s="98"/>
      <c r="G85" s="98"/>
      <c r="H85" s="98"/>
      <c r="I85" s="99"/>
      <c r="J85" s="100"/>
      <c r="K85" s="314">
        <v>0.05</v>
      </c>
      <c r="L85" s="854">
        <f>N78*K85</f>
        <v>2478.4780451458882</v>
      </c>
      <c r="M85" s="855"/>
      <c r="N85" s="57"/>
    </row>
    <row r="86" spans="1:14" ht="15" thickBot="1">
      <c r="B86" s="817" t="s">
        <v>1037</v>
      </c>
      <c r="C86" s="818"/>
      <c r="D86" s="818"/>
      <c r="E86" s="818"/>
      <c r="F86" s="818"/>
      <c r="G86" s="818"/>
      <c r="H86" s="818"/>
      <c r="I86" s="818"/>
      <c r="J86" s="818"/>
      <c r="K86" s="818"/>
      <c r="L86" s="818"/>
      <c r="M86" s="819"/>
      <c r="N86" s="58">
        <f>L83+L84+L85</f>
        <v>14870.868270875329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64440.429173793091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167536</v>
      </c>
      <c r="L36" s="279"/>
      <c r="M36" s="280">
        <v>2.375</v>
      </c>
      <c r="N36" s="281">
        <f>K36/M36</f>
        <v>70541.473684210519</v>
      </c>
    </row>
    <row r="37" spans="1:14">
      <c r="A37" t="s">
        <v>180</v>
      </c>
      <c r="B37" s="866" t="str">
        <f>VLOOKUP(A37,EQUIPOS!A7:D154,3,FALSE)</f>
        <v>Compresor 120 HP, con martillo.</v>
      </c>
      <c r="C37" s="867"/>
      <c r="D37" s="867"/>
      <c r="E37" s="867"/>
      <c r="F37" s="867"/>
      <c r="G37" s="867"/>
      <c r="H37" s="868"/>
      <c r="I37" s="276"/>
      <c r="J37" s="277"/>
      <c r="K37" s="278">
        <f>VLOOKUP(A37,EQUIPOS!A7:D162,4,FALSE)</f>
        <v>93943</v>
      </c>
      <c r="L37" s="279"/>
      <c r="M37" s="280">
        <v>2.375</v>
      </c>
      <c r="N37" s="281">
        <f>K37/M37</f>
        <v>39554.947368421053</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12975</v>
      </c>
      <c r="L38" s="279"/>
      <c r="M38" s="280">
        <v>2.375</v>
      </c>
      <c r="N38" s="281">
        <f>K38/M38</f>
        <v>5463.1578947368425</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1343.873821213158</v>
      </c>
    </row>
    <row r="43" spans="1:14" ht="15" thickBot="1">
      <c r="B43" s="817" t="s">
        <v>1037</v>
      </c>
      <c r="C43" s="818"/>
      <c r="D43" s="818"/>
      <c r="E43" s="818"/>
      <c r="F43" s="818"/>
      <c r="G43" s="818"/>
      <c r="H43" s="818"/>
      <c r="I43" s="818"/>
      <c r="J43" s="818"/>
      <c r="K43" s="818"/>
      <c r="L43" s="818"/>
      <c r="M43" s="819"/>
      <c r="N43" s="105">
        <f>SUM(N36:N42)</f>
        <v>116903.45276858157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757.57575757575762</v>
      </c>
      <c r="M59" s="905"/>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N70+N71+N72+N73+N74</f>
        <v>13438.738212131579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131099.76673828892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26219.953347657785</v>
      </c>
      <c r="M83" s="853"/>
      <c r="N83" s="57"/>
    </row>
    <row r="84" spans="1:14">
      <c r="B84" s="95" t="s">
        <v>1057</v>
      </c>
      <c r="C84" s="96"/>
      <c r="D84" s="96"/>
      <c r="E84" s="96"/>
      <c r="F84" s="96"/>
      <c r="G84" s="96"/>
      <c r="H84" s="96"/>
      <c r="I84" s="93"/>
      <c r="J84" s="94"/>
      <c r="K84" s="313">
        <v>0.05</v>
      </c>
      <c r="L84" s="852">
        <f>N78*K84</f>
        <v>6554.9883369144463</v>
      </c>
      <c r="M84" s="853"/>
      <c r="N84" s="57"/>
    </row>
    <row r="85" spans="1:14" ht="15" thickBot="1">
      <c r="B85" s="97" t="s">
        <v>1058</v>
      </c>
      <c r="C85" s="98"/>
      <c r="D85" s="98"/>
      <c r="E85" s="98"/>
      <c r="F85" s="98"/>
      <c r="G85" s="98"/>
      <c r="H85" s="98"/>
      <c r="I85" s="99"/>
      <c r="J85" s="100"/>
      <c r="K85" s="314">
        <v>0.05</v>
      </c>
      <c r="L85" s="854">
        <f>N78*K85</f>
        <v>6554.9883369144463</v>
      </c>
      <c r="M85" s="855"/>
      <c r="N85" s="57"/>
    </row>
    <row r="86" spans="1:14" ht="15" thickBot="1">
      <c r="B86" s="817" t="s">
        <v>1037</v>
      </c>
      <c r="C86" s="818"/>
      <c r="D86" s="818"/>
      <c r="E86" s="818"/>
      <c r="F86" s="818"/>
      <c r="G86" s="818"/>
      <c r="H86" s="818"/>
      <c r="I86" s="818"/>
      <c r="J86" s="818"/>
      <c r="K86" s="818"/>
      <c r="L86" s="818"/>
      <c r="M86" s="819"/>
      <c r="N86" s="58">
        <f>L83+L84+L85</f>
        <v>39329.930021486674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170429.6967597756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312</v>
      </c>
      <c r="B36" s="866" t="str">
        <f>VLOOKUP(A36,EQUIPOS!A6:D154,3,FALSE)</f>
        <v>Retroexcavadora sobre oruga, potencia 138 HP, balde de 1,5 m3.</v>
      </c>
      <c r="C36" s="867"/>
      <c r="D36" s="867"/>
      <c r="E36" s="867"/>
      <c r="F36" s="867"/>
      <c r="G36" s="867"/>
      <c r="H36" s="868"/>
      <c r="I36" s="276"/>
      <c r="J36" s="277"/>
      <c r="K36" s="278">
        <f>VLOOKUP(A36,EQUIPOS!A6:D161,4,FALSE)</f>
        <v>186438</v>
      </c>
      <c r="L36" s="279"/>
      <c r="M36" s="280">
        <v>2.5</v>
      </c>
      <c r="N36" s="281">
        <f>K36/M36</f>
        <v>74575.199999999997</v>
      </c>
    </row>
    <row r="37" spans="1:14">
      <c r="A37" t="s">
        <v>180</v>
      </c>
      <c r="B37" s="866" t="str">
        <f>VLOOKUP(A37,EQUIPOS!A7:D154,3,FALSE)</f>
        <v>Compresor 120 HP, con martillo.</v>
      </c>
      <c r="C37" s="867"/>
      <c r="D37" s="867"/>
      <c r="E37" s="867"/>
      <c r="F37" s="867"/>
      <c r="G37" s="867"/>
      <c r="H37" s="868"/>
      <c r="I37" s="276"/>
      <c r="J37" s="277"/>
      <c r="K37" s="278">
        <f>VLOOKUP(A37,EQUIPOS!A7:D162,4,FALSE)</f>
        <v>93943</v>
      </c>
      <c r="L37" s="279"/>
      <c r="M37" s="280">
        <v>2.5</v>
      </c>
      <c r="N37" s="281">
        <f>K37/M37</f>
        <v>37577.199999999997</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12975</v>
      </c>
      <c r="L38" s="279"/>
      <c r="M38" s="280">
        <v>2.5</v>
      </c>
      <c r="N38" s="281">
        <f>K38/M38</f>
        <v>5190</v>
      </c>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255.33602603049999</v>
      </c>
    </row>
    <row r="43" spans="1:14" ht="15" thickBot="1">
      <c r="B43" s="817" t="s">
        <v>1037</v>
      </c>
      <c r="C43" s="818"/>
      <c r="D43" s="818"/>
      <c r="E43" s="818"/>
      <c r="F43" s="818"/>
      <c r="G43" s="818"/>
      <c r="H43" s="818"/>
      <c r="I43" s="818"/>
      <c r="J43" s="818"/>
      <c r="K43" s="818"/>
      <c r="L43" s="818"/>
      <c r="M43" s="819"/>
      <c r="N43" s="105">
        <f>SUM(N36:N42)</f>
        <v>117597.7360260305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757.57575757575762</v>
      </c>
      <c r="M59" s="905"/>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12766.801301525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131122.11308513125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26224.422617026252</v>
      </c>
      <c r="M83" s="853"/>
      <c r="N83" s="57"/>
    </row>
    <row r="84" spans="1:14">
      <c r="B84" s="95" t="s">
        <v>1057</v>
      </c>
      <c r="C84" s="96"/>
      <c r="D84" s="96"/>
      <c r="E84" s="96"/>
      <c r="F84" s="96"/>
      <c r="G84" s="96"/>
      <c r="H84" s="96"/>
      <c r="I84" s="93"/>
      <c r="J84" s="94"/>
      <c r="K84" s="313">
        <v>0.05</v>
      </c>
      <c r="L84" s="852">
        <f>N78*K84</f>
        <v>6556.105654256563</v>
      </c>
      <c r="M84" s="853"/>
      <c r="N84" s="57"/>
    </row>
    <row r="85" spans="1:14" ht="15" thickBot="1">
      <c r="B85" s="97" t="s">
        <v>1058</v>
      </c>
      <c r="C85" s="98"/>
      <c r="D85" s="98"/>
      <c r="E85" s="98"/>
      <c r="F85" s="98"/>
      <c r="G85" s="98"/>
      <c r="H85" s="98"/>
      <c r="I85" s="99"/>
      <c r="J85" s="100"/>
      <c r="K85" s="314">
        <v>0.05</v>
      </c>
      <c r="L85" s="854">
        <f>N78*K85</f>
        <v>6556.105654256563</v>
      </c>
      <c r="M85" s="855"/>
      <c r="N85" s="57"/>
    </row>
    <row r="86" spans="1:14" ht="15" thickBot="1">
      <c r="B86" s="817" t="s">
        <v>1037</v>
      </c>
      <c r="C86" s="818"/>
      <c r="D86" s="818"/>
      <c r="E86" s="818"/>
      <c r="F86" s="818"/>
      <c r="G86" s="818"/>
      <c r="H86" s="818"/>
      <c r="I86" s="818"/>
      <c r="J86" s="818"/>
      <c r="K86" s="818"/>
      <c r="L86" s="818"/>
      <c r="M86" s="819"/>
      <c r="N86" s="58">
        <f>L83+L84+L85</f>
        <v>39336.633925539376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170458.74701067063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312</v>
      </c>
      <c r="B36" s="866" t="str">
        <f>VLOOKUP(A36,EQUIPOS!A6:D154,3,FALSE)</f>
        <v>Retroexcavadora sobre oruga, potencia 138 HP, balde de 1,5 m3.</v>
      </c>
      <c r="C36" s="867"/>
      <c r="D36" s="867"/>
      <c r="E36" s="867"/>
      <c r="F36" s="867"/>
      <c r="G36" s="867"/>
      <c r="H36" s="868"/>
      <c r="I36" s="276"/>
      <c r="J36" s="277"/>
      <c r="K36" s="278">
        <f>VLOOKUP(A36,EQUIPOS!A6:D161,4,FALSE)</f>
        <v>186438</v>
      </c>
      <c r="L36" s="279"/>
      <c r="M36" s="280">
        <v>2.5</v>
      </c>
      <c r="N36" s="281">
        <f>K36/M36</f>
        <v>74575.199999999997</v>
      </c>
    </row>
    <row r="37" spans="1:14">
      <c r="A37" t="s">
        <v>180</v>
      </c>
      <c r="B37" s="866" t="str">
        <f>VLOOKUP(A37,EQUIPOS!A7:D154,3,FALSE)</f>
        <v>Compresor 120 HP, con martillo.</v>
      </c>
      <c r="C37" s="867"/>
      <c r="D37" s="867"/>
      <c r="E37" s="867"/>
      <c r="F37" s="867"/>
      <c r="G37" s="867"/>
      <c r="H37" s="868"/>
      <c r="I37" s="276"/>
      <c r="J37" s="277"/>
      <c r="K37" s="278">
        <f>VLOOKUP(A37,EQUIPOS!A7:D162,4,FALSE)</f>
        <v>93943</v>
      </c>
      <c r="L37" s="279"/>
      <c r="M37" s="280">
        <v>2.5</v>
      </c>
      <c r="N37" s="281">
        <f>K37/M37</f>
        <v>37577.199999999997</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12975</v>
      </c>
      <c r="L38" s="279"/>
      <c r="M38" s="280">
        <v>2.5</v>
      </c>
      <c r="N38" s="281">
        <f>K38/M38</f>
        <v>5190</v>
      </c>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204.2688208244</v>
      </c>
    </row>
    <row r="43" spans="1:14" ht="15" thickBot="1">
      <c r="B43" s="817" t="s">
        <v>1037</v>
      </c>
      <c r="C43" s="818"/>
      <c r="D43" s="818"/>
      <c r="E43" s="818"/>
      <c r="F43" s="818"/>
      <c r="G43" s="818"/>
      <c r="H43" s="818"/>
      <c r="I43" s="818"/>
      <c r="J43" s="818"/>
      <c r="K43" s="818"/>
      <c r="L43" s="818"/>
      <c r="M43" s="819"/>
      <c r="N43" s="105">
        <f>SUM(N36:N42)</f>
        <v>117546.6688208244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4">
        <f>'900.2'!N78</f>
        <v>757.57575757575762</v>
      </c>
      <c r="M59" s="905"/>
      <c r="N59" s="296">
        <f>K59*L59</f>
        <v>1060.6060606060605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1060.6060606060605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10213.44104122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128820.71592265046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25764.143184530094</v>
      </c>
      <c r="M83" s="853"/>
      <c r="N83" s="57"/>
    </row>
    <row r="84" spans="1:14">
      <c r="B84" s="95" t="s">
        <v>1057</v>
      </c>
      <c r="C84" s="96"/>
      <c r="D84" s="96"/>
      <c r="E84" s="96"/>
      <c r="F84" s="96"/>
      <c r="G84" s="96"/>
      <c r="H84" s="96"/>
      <c r="I84" s="93"/>
      <c r="J84" s="94"/>
      <c r="K84" s="313">
        <v>0.05</v>
      </c>
      <c r="L84" s="852">
        <f>N78*K84</f>
        <v>6441.0357961325235</v>
      </c>
      <c r="M84" s="853"/>
      <c r="N84" s="57"/>
    </row>
    <row r="85" spans="1:14" ht="15" thickBot="1">
      <c r="B85" s="97" t="s">
        <v>1058</v>
      </c>
      <c r="C85" s="98"/>
      <c r="D85" s="98"/>
      <c r="E85" s="98"/>
      <c r="F85" s="98"/>
      <c r="G85" s="98"/>
      <c r="H85" s="98"/>
      <c r="I85" s="99"/>
      <c r="J85" s="100"/>
      <c r="K85" s="314">
        <v>0.05</v>
      </c>
      <c r="L85" s="854">
        <f>N78*K85</f>
        <v>6441.0357961325235</v>
      </c>
      <c r="M85" s="855"/>
      <c r="N85" s="57"/>
    </row>
    <row r="86" spans="1:14" ht="15" thickBot="1">
      <c r="B86" s="817" t="s">
        <v>1037</v>
      </c>
      <c r="C86" s="818"/>
      <c r="D86" s="818"/>
      <c r="E86" s="818"/>
      <c r="F86" s="818"/>
      <c r="G86" s="818"/>
      <c r="H86" s="818"/>
      <c r="I86" s="818"/>
      <c r="J86" s="818"/>
      <c r="K86" s="818"/>
      <c r="L86" s="818"/>
      <c r="M86" s="819"/>
      <c r="N86" s="58">
        <f>L83+L84+L85</f>
        <v>38646.214776795139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167466.9306994456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25"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167536</v>
      </c>
      <c r="L36" s="279"/>
      <c r="M36" s="280">
        <v>22</v>
      </c>
      <c r="N36" s="281">
        <f>K36/M36</f>
        <v>7615.272727272727</v>
      </c>
    </row>
    <row r="37" spans="1:14">
      <c r="A37" t="s">
        <v>180</v>
      </c>
      <c r="B37" s="866" t="str">
        <f>VLOOKUP(A37,EQUIPOS!A7:D154,3,FALSE)</f>
        <v>Compresor 120 HP, con martillo.</v>
      </c>
      <c r="C37" s="867"/>
      <c r="D37" s="867"/>
      <c r="E37" s="867"/>
      <c r="F37" s="867"/>
      <c r="G37" s="867"/>
      <c r="H37" s="868"/>
      <c r="I37" s="276"/>
      <c r="J37" s="277"/>
      <c r="K37" s="278">
        <f>VLOOKUP(A37,EQUIPOS!A7:D162,4,FALSE)</f>
        <v>93943</v>
      </c>
      <c r="L37" s="279"/>
      <c r="M37" s="280">
        <v>22</v>
      </c>
      <c r="N37" s="281">
        <f>K37/M37</f>
        <v>4270.136363636364</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23.212366002772729</v>
      </c>
    </row>
    <row r="43" spans="1:14" ht="15" thickBot="1">
      <c r="B43" s="817" t="s">
        <v>1037</v>
      </c>
      <c r="C43" s="818"/>
      <c r="D43" s="818"/>
      <c r="E43" s="818"/>
      <c r="F43" s="818"/>
      <c r="G43" s="818"/>
      <c r="H43" s="818"/>
      <c r="I43" s="818"/>
      <c r="J43" s="818"/>
      <c r="K43" s="818"/>
      <c r="L43" s="818"/>
      <c r="M43" s="819"/>
      <c r="N43" s="105">
        <f>SUM(N36:N42)</f>
        <v>11908.621456911864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4">
        <f>'900.2'!N78</f>
        <v>757.57575757575762</v>
      </c>
      <c r="M59" s="905"/>
      <c r="N59" s="296">
        <f>K59*L59</f>
        <v>318.18181818181819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318.18181818181819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1160.6183001386364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13387.421575232318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2677.484315046464</v>
      </c>
      <c r="M83" s="853"/>
      <c r="N83" s="57"/>
    </row>
    <row r="84" spans="1:14">
      <c r="B84" s="95" t="s">
        <v>1057</v>
      </c>
      <c r="C84" s="96"/>
      <c r="D84" s="96"/>
      <c r="E84" s="96"/>
      <c r="F84" s="96"/>
      <c r="G84" s="96"/>
      <c r="H84" s="96"/>
      <c r="I84" s="93"/>
      <c r="J84" s="94"/>
      <c r="K84" s="313">
        <v>0.05</v>
      </c>
      <c r="L84" s="852">
        <f>N78*K84</f>
        <v>669.37107876161599</v>
      </c>
      <c r="M84" s="853"/>
      <c r="N84" s="57"/>
    </row>
    <row r="85" spans="1:14" ht="15" thickBot="1">
      <c r="B85" s="97" t="s">
        <v>1058</v>
      </c>
      <c r="C85" s="98"/>
      <c r="D85" s="98"/>
      <c r="E85" s="98"/>
      <c r="F85" s="98"/>
      <c r="G85" s="98"/>
      <c r="H85" s="98"/>
      <c r="I85" s="99"/>
      <c r="J85" s="100"/>
      <c r="K85" s="314">
        <v>0.05</v>
      </c>
      <c r="L85" s="854">
        <f>N78*K85</f>
        <v>669.37107876161599</v>
      </c>
      <c r="M85" s="855"/>
      <c r="N85" s="57"/>
    </row>
    <row r="86" spans="1:14" ht="15" thickBot="1">
      <c r="B86" s="817" t="s">
        <v>1037</v>
      </c>
      <c r="C86" s="818"/>
      <c r="D86" s="818"/>
      <c r="E86" s="818"/>
      <c r="F86" s="818"/>
      <c r="G86" s="818"/>
      <c r="H86" s="818"/>
      <c r="I86" s="818"/>
      <c r="J86" s="818"/>
      <c r="K86" s="818"/>
      <c r="L86" s="818"/>
      <c r="M86" s="819"/>
      <c r="N86" s="58">
        <f>L83+L84+L85</f>
        <v>4016.2264725696959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17403.648047802013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167536</v>
      </c>
      <c r="L36" s="279"/>
      <c r="M36" s="280">
        <v>22</v>
      </c>
      <c r="N36" s="281">
        <f>K36/M36</f>
        <v>7615.272727272727</v>
      </c>
    </row>
    <row r="37" spans="1:14">
      <c r="A37" t="s">
        <v>180</v>
      </c>
      <c r="B37" s="866" t="str">
        <f>VLOOKUP(A37,EQUIPOS!A7:D154,3,FALSE)</f>
        <v>Compresor 120 HP, con martillo.</v>
      </c>
      <c r="C37" s="867"/>
      <c r="D37" s="867"/>
      <c r="E37" s="867"/>
      <c r="F37" s="867"/>
      <c r="G37" s="867"/>
      <c r="H37" s="868"/>
      <c r="I37" s="276"/>
      <c r="J37" s="277"/>
      <c r="K37" s="278">
        <f>VLOOKUP(A37,EQUIPOS!A7:D162,4,FALSE)</f>
        <v>93943</v>
      </c>
      <c r="L37" s="279"/>
      <c r="M37" s="280">
        <v>22</v>
      </c>
      <c r="N37" s="281">
        <f>K37/M37</f>
        <v>4270.136363636364</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23.212366002772729</v>
      </c>
    </row>
    <row r="43" spans="1:14" ht="15" thickBot="1">
      <c r="B43" s="817" t="s">
        <v>1037</v>
      </c>
      <c r="C43" s="818"/>
      <c r="D43" s="818"/>
      <c r="E43" s="818"/>
      <c r="F43" s="818"/>
      <c r="G43" s="818"/>
      <c r="H43" s="818"/>
      <c r="I43" s="818"/>
      <c r="J43" s="818"/>
      <c r="K43" s="818"/>
      <c r="L43" s="818"/>
      <c r="M43" s="819"/>
      <c r="N43" s="105">
        <f>SUM(N36:N42)</f>
        <v>11908.621456911864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4">
        <f>'900.2'!N78</f>
        <v>757.57575757575762</v>
      </c>
      <c r="M59" s="905"/>
      <c r="N59" s="296">
        <f>K59*L59</f>
        <v>159.09090909090909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159.09090909090909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1160.6183001386364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13228.33066614141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2645.666133228282</v>
      </c>
      <c r="M83" s="853"/>
      <c r="N83" s="57"/>
    </row>
    <row r="84" spans="1:14">
      <c r="B84" s="95" t="s">
        <v>1057</v>
      </c>
      <c r="C84" s="96"/>
      <c r="D84" s="96"/>
      <c r="E84" s="96"/>
      <c r="F84" s="96"/>
      <c r="G84" s="96"/>
      <c r="H84" s="96"/>
      <c r="I84" s="93"/>
      <c r="J84" s="94"/>
      <c r="K84" s="313">
        <v>0.05</v>
      </c>
      <c r="L84" s="852">
        <f>N78*K84</f>
        <v>661.41653330707049</v>
      </c>
      <c r="M84" s="853"/>
      <c r="N84" s="57"/>
    </row>
    <row r="85" spans="1:14" ht="15" thickBot="1">
      <c r="B85" s="97" t="s">
        <v>1058</v>
      </c>
      <c r="C85" s="98"/>
      <c r="D85" s="98"/>
      <c r="E85" s="98"/>
      <c r="F85" s="98"/>
      <c r="G85" s="98"/>
      <c r="H85" s="98"/>
      <c r="I85" s="99"/>
      <c r="J85" s="100"/>
      <c r="K85" s="314">
        <v>0.05</v>
      </c>
      <c r="L85" s="854">
        <f>N78*K85</f>
        <v>661.41653330707049</v>
      </c>
      <c r="M85" s="855"/>
      <c r="N85" s="57"/>
    </row>
    <row r="86" spans="1:14" ht="15" thickBot="1">
      <c r="B86" s="817" t="s">
        <v>1037</v>
      </c>
      <c r="C86" s="818"/>
      <c r="D86" s="818"/>
      <c r="E86" s="818"/>
      <c r="F86" s="818"/>
      <c r="G86" s="818"/>
      <c r="H86" s="818"/>
      <c r="I86" s="818"/>
      <c r="J86" s="818"/>
      <c r="K86" s="818"/>
      <c r="L86" s="818"/>
      <c r="M86" s="819"/>
      <c r="N86" s="58">
        <f>L83+L84+L85</f>
        <v>3968.499199842423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17196.829865983833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1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180</v>
      </c>
      <c r="B36" s="866" t="str">
        <f>VLOOKUP(A36,EQUIPOS!A6:D154,3,FALSE)</f>
        <v>Compresor 120 HP, con martillo.</v>
      </c>
      <c r="C36" s="867"/>
      <c r="D36" s="867"/>
      <c r="E36" s="867"/>
      <c r="F36" s="867"/>
      <c r="G36" s="867"/>
      <c r="H36" s="868"/>
      <c r="I36" s="276"/>
      <c r="J36" s="277"/>
      <c r="K36" s="278">
        <f>VLOOKUP(A36,EQUIPOS!A6:D161,4,FALSE)</f>
        <v>93943</v>
      </c>
      <c r="L36" s="279"/>
      <c r="M36" s="280">
        <v>20</v>
      </c>
      <c r="N36" s="281">
        <f>K36/M36</f>
        <v>4697.1499999999996</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63.834006507624999</v>
      </c>
    </row>
    <row r="43" spans="1:14" ht="15" thickBot="1">
      <c r="B43" s="817" t="s">
        <v>1037</v>
      </c>
      <c r="C43" s="818"/>
      <c r="D43" s="818"/>
      <c r="E43" s="818"/>
      <c r="F43" s="818"/>
      <c r="G43" s="818"/>
      <c r="H43" s="818"/>
      <c r="I43" s="818"/>
      <c r="J43" s="818"/>
      <c r="K43" s="818"/>
      <c r="L43" s="818"/>
      <c r="M43" s="819"/>
      <c r="N43" s="105">
        <f>SUM(N36:N42)</f>
        <v>4760.9840065076251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4">
        <f>'900.2'!N78</f>
        <v>757.57575757575762</v>
      </c>
      <c r="M59" s="905"/>
      <c r="N59" s="296">
        <f>K59*L59</f>
        <v>60.606060606060609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60.606060606060609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638.34006507624997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5459.9301321899356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1091.9860264379872</v>
      </c>
      <c r="M83" s="853"/>
      <c r="N83" s="57"/>
    </row>
    <row r="84" spans="1:14">
      <c r="B84" s="95" t="s">
        <v>1057</v>
      </c>
      <c r="C84" s="96"/>
      <c r="D84" s="96"/>
      <c r="E84" s="96"/>
      <c r="F84" s="96"/>
      <c r="G84" s="96"/>
      <c r="H84" s="96"/>
      <c r="I84" s="93"/>
      <c r="J84" s="94"/>
      <c r="K84" s="313">
        <v>0.05</v>
      </c>
      <c r="L84" s="852">
        <f>N78*K84</f>
        <v>272.99650660949681</v>
      </c>
      <c r="M84" s="853"/>
      <c r="N84" s="57"/>
    </row>
    <row r="85" spans="1:14" ht="15" thickBot="1">
      <c r="B85" s="97" t="s">
        <v>1058</v>
      </c>
      <c r="C85" s="98"/>
      <c r="D85" s="98"/>
      <c r="E85" s="98"/>
      <c r="F85" s="98"/>
      <c r="G85" s="98"/>
      <c r="H85" s="98"/>
      <c r="I85" s="99"/>
      <c r="J85" s="100"/>
      <c r="K85" s="314">
        <v>0.05</v>
      </c>
      <c r="L85" s="854">
        <f>N78*K85</f>
        <v>272.99650660949681</v>
      </c>
      <c r="M85" s="855"/>
      <c r="N85" s="57"/>
    </row>
    <row r="86" spans="1:14" ht="15" thickBot="1">
      <c r="B86" s="817" t="s">
        <v>1037</v>
      </c>
      <c r="C86" s="818"/>
      <c r="D86" s="818"/>
      <c r="E86" s="818"/>
      <c r="F86" s="818"/>
      <c r="G86" s="818"/>
      <c r="H86" s="818"/>
      <c r="I86" s="818"/>
      <c r="J86" s="818"/>
      <c r="K86" s="818"/>
      <c r="L86" s="818"/>
      <c r="M86" s="819"/>
      <c r="N86" s="58">
        <f>L83+L84+L85</f>
        <v>1637.9790396569811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7097.9091718469172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195</v>
      </c>
      <c r="B36" s="866" t="str">
        <f>VLOOKUP(A36,EQUIPOS!A6:D154,3,FALSE)</f>
        <v xml:space="preserve">Equipo de oxicorte, Capacidad de corte: hasta 6´´ (152mm) </v>
      </c>
      <c r="C36" s="867"/>
      <c r="D36" s="867"/>
      <c r="E36" s="867"/>
      <c r="F36" s="867"/>
      <c r="G36" s="867"/>
      <c r="H36" s="868"/>
      <c r="I36" s="276"/>
      <c r="J36" s="277"/>
      <c r="K36" s="278">
        <f>VLOOKUP(A36,EQUIPOS!A6:D161,4,FALSE)</f>
        <v>12975</v>
      </c>
      <c r="L36" s="279"/>
      <c r="M36" s="280">
        <v>321</v>
      </c>
      <c r="N36" s="281">
        <f>K36/M36</f>
        <v>40.420560747663551</v>
      </c>
    </row>
    <row r="37" spans="1:14">
      <c r="A37" t="s">
        <v>248</v>
      </c>
      <c r="B37" s="866" t="str">
        <f>VLOOKUP(A37,EQUIPOS!A7:D154,3,FALSE)</f>
        <v>Grúa telescópica de 50 Ton.</v>
      </c>
      <c r="C37" s="867"/>
      <c r="D37" s="867"/>
      <c r="E37" s="867"/>
      <c r="F37" s="867"/>
      <c r="G37" s="867"/>
      <c r="H37" s="868"/>
      <c r="I37" s="276"/>
      <c r="J37" s="277"/>
      <c r="K37" s="278">
        <f>VLOOKUP(A37,EQUIPOS!A7:D162,4,FALSE)</f>
        <v>230683</v>
      </c>
      <c r="L37" s="279"/>
      <c r="M37" s="280">
        <v>321</v>
      </c>
      <c r="N37" s="281">
        <f>K37/M37</f>
        <v>718.63862928348908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15.908786668566979</v>
      </c>
    </row>
    <row r="43" spans="1:14" ht="15" thickBot="1">
      <c r="B43" s="817" t="s">
        <v>1037</v>
      </c>
      <c r="C43" s="818"/>
      <c r="D43" s="818"/>
      <c r="E43" s="818"/>
      <c r="F43" s="818"/>
      <c r="G43" s="818"/>
      <c r="H43" s="818"/>
      <c r="I43" s="818"/>
      <c r="J43" s="818"/>
      <c r="K43" s="818"/>
      <c r="L43" s="818"/>
      <c r="M43" s="819"/>
      <c r="N43" s="105">
        <f>SUM(N36:N42)</f>
        <v>774.96797669971966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4">
        <f>VLOOKUP(A59,TRANSPORTE!A5:D120,4,FALSE)</f>
        <v>0.43001941087091766</v>
      </c>
      <c r="M59" s="905"/>
      <c r="N59" s="296">
        <f>K59*L59</f>
        <v>0.43001941087091766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0.43001941087091766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159.08786668566978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934.48586279626034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186.89717255925208</v>
      </c>
      <c r="M83" s="853"/>
      <c r="N83" s="57"/>
    </row>
    <row r="84" spans="1:14">
      <c r="B84" s="95" t="s">
        <v>1057</v>
      </c>
      <c r="C84" s="96"/>
      <c r="D84" s="96"/>
      <c r="E84" s="96"/>
      <c r="F84" s="96"/>
      <c r="G84" s="96"/>
      <c r="H84" s="96"/>
      <c r="I84" s="93"/>
      <c r="J84" s="94"/>
      <c r="K84" s="313">
        <v>0.05</v>
      </c>
      <c r="L84" s="852">
        <f>N78*K84</f>
        <v>46.724293139813021</v>
      </c>
      <c r="M84" s="853"/>
      <c r="N84" s="57"/>
    </row>
    <row r="85" spans="1:14" ht="15" thickBot="1">
      <c r="B85" s="97" t="s">
        <v>1058</v>
      </c>
      <c r="C85" s="98"/>
      <c r="D85" s="98"/>
      <c r="E85" s="98"/>
      <c r="F85" s="98"/>
      <c r="G85" s="98"/>
      <c r="H85" s="98"/>
      <c r="I85" s="99"/>
      <c r="J85" s="100"/>
      <c r="K85" s="314">
        <v>0.05</v>
      </c>
      <c r="L85" s="854">
        <f>N78*K85</f>
        <v>46.724293139813021</v>
      </c>
      <c r="M85" s="855"/>
      <c r="N85" s="57"/>
    </row>
    <row r="86" spans="1:14" ht="15" thickBot="1">
      <c r="B86" s="817" t="s">
        <v>1037</v>
      </c>
      <c r="C86" s="818"/>
      <c r="D86" s="818"/>
      <c r="E86" s="818"/>
      <c r="F86" s="818"/>
      <c r="G86" s="818"/>
      <c r="H86" s="818"/>
      <c r="I86" s="818"/>
      <c r="J86" s="818"/>
      <c r="K86" s="818"/>
      <c r="L86" s="818"/>
      <c r="M86" s="819"/>
      <c r="N86" s="58">
        <f>L83+L84+L85</f>
        <v>280.34575883887811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1214.8316216351384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topLeftCell="A16"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273</v>
      </c>
      <c r="B36" s="866" t="str">
        <f>VLOOKUP(A36,EQUIPOS!A6:D154,3,FALSE)</f>
        <v>Motosierra, 93.6 cm3 - 7.1 HP, 45-90 cm - 7.9 kg</v>
      </c>
      <c r="C36" s="867"/>
      <c r="D36" s="867"/>
      <c r="E36" s="867"/>
      <c r="F36" s="867"/>
      <c r="G36" s="867"/>
      <c r="H36" s="868"/>
      <c r="I36" s="276"/>
      <c r="J36" s="277"/>
      <c r="K36" s="278">
        <f>VLOOKUP(A36,EQUIPOS!A6:D161,4,FALSE)</f>
        <v>8351</v>
      </c>
      <c r="L36" s="279"/>
      <c r="M36" s="280">
        <v>3</v>
      </c>
      <c r="N36" s="281">
        <f>K36/M36</f>
        <v>2783.6666666666665</v>
      </c>
    </row>
    <row r="37" spans="1:14">
      <c r="A37" s="214" t="s">
        <v>312</v>
      </c>
      <c r="B37" s="866" t="str">
        <f>VLOOKUP(A37,EQUIPOS!A7:D154,3,FALSE)</f>
        <v>Retroexcavadora sobre oruga, potencia 138 HP, balde de 1,5 m3.</v>
      </c>
      <c r="C37" s="867"/>
      <c r="D37" s="867"/>
      <c r="E37" s="867"/>
      <c r="F37" s="867"/>
      <c r="G37" s="867"/>
      <c r="H37" s="868"/>
      <c r="I37" s="276"/>
      <c r="J37" s="277"/>
      <c r="K37" s="278">
        <f>VLOOKUP(A37,EQUIPOS!A7:D162,4,FALSE)</f>
        <v>186438</v>
      </c>
      <c r="L37" s="279"/>
      <c r="M37" s="280">
        <v>3</v>
      </c>
      <c r="N37" s="281">
        <f>K37/M37</f>
        <v>62146</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638.34006507625008</v>
      </c>
    </row>
    <row r="43" spans="1:14" ht="15" thickBot="1">
      <c r="B43" s="817" t="s">
        <v>1037</v>
      </c>
      <c r="C43" s="818"/>
      <c r="D43" s="818"/>
      <c r="E43" s="818"/>
      <c r="F43" s="818"/>
      <c r="G43" s="818"/>
      <c r="H43" s="818"/>
      <c r="I43" s="818"/>
      <c r="J43" s="818"/>
      <c r="K43" s="818"/>
      <c r="L43" s="818"/>
      <c r="M43" s="819"/>
      <c r="N43" s="105">
        <f>SUM(N36:N42)</f>
        <v>65568.00673174292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4">
        <f>VLOOKUP(A59,TRANSPORTE!A5:D94,4,FALSE)</f>
        <v>1369</v>
      </c>
      <c r="M59" s="905"/>
      <c r="N59" s="296">
        <f>K59*L59</f>
        <v>8214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8214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12766.801301525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86548.808033267924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17309.761606653585</v>
      </c>
      <c r="M83" s="853"/>
      <c r="N83" s="57"/>
    </row>
    <row r="84" spans="1:14">
      <c r="B84" s="95" t="s">
        <v>1057</v>
      </c>
      <c r="C84" s="96"/>
      <c r="D84" s="96"/>
      <c r="E84" s="96"/>
      <c r="F84" s="96"/>
      <c r="G84" s="96"/>
      <c r="H84" s="96"/>
      <c r="I84" s="93"/>
      <c r="J84" s="94"/>
      <c r="K84" s="313">
        <v>0.05</v>
      </c>
      <c r="L84" s="852">
        <f>N78*K84</f>
        <v>4327.4404016633962</v>
      </c>
      <c r="M84" s="853"/>
      <c r="N84" s="57"/>
    </row>
    <row r="85" spans="1:14" ht="15" thickBot="1">
      <c r="B85" s="97" t="s">
        <v>1058</v>
      </c>
      <c r="C85" s="98"/>
      <c r="D85" s="98"/>
      <c r="E85" s="98"/>
      <c r="F85" s="98"/>
      <c r="G85" s="98"/>
      <c r="H85" s="98"/>
      <c r="I85" s="99"/>
      <c r="J85" s="100"/>
      <c r="K85" s="314">
        <v>0.05</v>
      </c>
      <c r="L85" s="854">
        <f>N78*K85</f>
        <v>4327.4404016633962</v>
      </c>
      <c r="M85" s="855"/>
      <c r="N85" s="57"/>
    </row>
    <row r="86" spans="1:14" ht="15" thickBot="1">
      <c r="B86" s="817" t="s">
        <v>1037</v>
      </c>
      <c r="C86" s="818"/>
      <c r="D86" s="818"/>
      <c r="E86" s="818"/>
      <c r="F86" s="818"/>
      <c r="G86" s="818"/>
      <c r="H86" s="818"/>
      <c r="I86" s="818"/>
      <c r="J86" s="818"/>
      <c r="K86" s="818"/>
      <c r="L86" s="818"/>
      <c r="M86" s="819"/>
      <c r="N86" s="58">
        <f>L83+L84+L85</f>
        <v>25964.642409980377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112513.45044324829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7.7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195</v>
      </c>
      <c r="B36" s="866" t="str">
        <f>VLOOKUP(A36,EQUIPOS!A6:D154,3,FALSE)</f>
        <v xml:space="preserve">Equipo de oxicorte, Capacidad de corte: hasta 6´´ (152mm) </v>
      </c>
      <c r="C36" s="867"/>
      <c r="D36" s="867"/>
      <c r="E36" s="867"/>
      <c r="F36" s="867"/>
      <c r="G36" s="867"/>
      <c r="H36" s="868"/>
      <c r="I36" s="276"/>
      <c r="J36" s="277"/>
      <c r="K36" s="278">
        <f>VLOOKUP(A36,EQUIPOS!A6:D161,4,FALSE)</f>
        <v>12975</v>
      </c>
      <c r="L36" s="279"/>
      <c r="M36" s="280">
        <v>4</v>
      </c>
      <c r="N36" s="281">
        <f>K36/M36</f>
        <v>3243.75</v>
      </c>
    </row>
    <row r="37" spans="1:14">
      <c r="A37" s="114" t="s">
        <v>248</v>
      </c>
      <c r="B37" s="866" t="str">
        <f>VLOOKUP(A37,EQUIPOS!A7:D154,3,FALSE)</f>
        <v>Grúa telescópica de 50 Ton.</v>
      </c>
      <c r="C37" s="867"/>
      <c r="D37" s="867"/>
      <c r="E37" s="867"/>
      <c r="F37" s="867"/>
      <c r="G37" s="867"/>
      <c r="H37" s="868"/>
      <c r="I37" s="276"/>
      <c r="J37" s="277"/>
      <c r="K37" s="278">
        <f>VLOOKUP(A37,EQUIPOS!A7:D162,4,FALSE)</f>
        <v>230683</v>
      </c>
      <c r="L37" s="279"/>
      <c r="M37" s="280">
        <v>4</v>
      </c>
      <c r="N37" s="281">
        <f>K37/M37</f>
        <v>57670.75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957.5100976143749</v>
      </c>
    </row>
    <row r="43" spans="1:14" ht="15" thickBot="1">
      <c r="B43" s="817" t="s">
        <v>1037</v>
      </c>
      <c r="C43" s="818"/>
      <c r="D43" s="818"/>
      <c r="E43" s="818"/>
      <c r="F43" s="818"/>
      <c r="G43" s="818"/>
      <c r="H43" s="818"/>
      <c r="I43" s="818"/>
      <c r="J43" s="818"/>
      <c r="K43" s="818"/>
      <c r="L43" s="818"/>
      <c r="M43" s="819"/>
      <c r="N43" s="105">
        <f>SUM(N36:N42)</f>
        <v>61872.010097614373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4">
        <f>VLOOKUP(A59,TRANSPORTE!A5:D117,4,FALSE)</f>
        <v>0.43001941087091766</v>
      </c>
      <c r="M59" s="905"/>
      <c r="N59" s="296">
        <f>K59*L59</f>
        <v>0.43001941087091766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0.43001941087091766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9575.100976143749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71447.541093168998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14289.5082186338</v>
      </c>
      <c r="M83" s="853"/>
      <c r="N83" s="57"/>
    </row>
    <row r="84" spans="1:14">
      <c r="B84" s="95" t="s">
        <v>1057</v>
      </c>
      <c r="C84" s="96"/>
      <c r="D84" s="96"/>
      <c r="E84" s="96"/>
      <c r="F84" s="96"/>
      <c r="G84" s="96"/>
      <c r="H84" s="96"/>
      <c r="I84" s="93"/>
      <c r="J84" s="94"/>
      <c r="K84" s="313">
        <v>0.05</v>
      </c>
      <c r="L84" s="852">
        <f>N78*K84</f>
        <v>3572.3770546584501</v>
      </c>
      <c r="M84" s="853"/>
      <c r="N84" s="57"/>
    </row>
    <row r="85" spans="1:14" ht="15" thickBot="1">
      <c r="B85" s="97" t="s">
        <v>1058</v>
      </c>
      <c r="C85" s="98"/>
      <c r="D85" s="98"/>
      <c r="E85" s="98"/>
      <c r="F85" s="98"/>
      <c r="G85" s="98"/>
      <c r="H85" s="98"/>
      <c r="I85" s="99"/>
      <c r="J85" s="100"/>
      <c r="K85" s="314">
        <v>0.05</v>
      </c>
      <c r="L85" s="854">
        <f>N78*K85</f>
        <v>3572.3770546584501</v>
      </c>
      <c r="M85" s="855"/>
      <c r="N85" s="57"/>
    </row>
    <row r="86" spans="1:14" ht="15" thickBot="1">
      <c r="B86" s="817" t="s">
        <v>1037</v>
      </c>
      <c r="C86" s="818"/>
      <c r="D86" s="818"/>
      <c r="E86" s="818"/>
      <c r="F86" s="818"/>
      <c r="G86" s="818"/>
      <c r="H86" s="818"/>
      <c r="I86" s="818"/>
      <c r="J86" s="818"/>
      <c r="K86" s="818"/>
      <c r="L86" s="818"/>
      <c r="M86" s="819"/>
      <c r="N86" s="58">
        <f>L83+L84+L85</f>
        <v>21434.262327950699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92881.803421119694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topLeftCell="A16" zoomScale="78" zoomScaleNormal="78" workbookViewId="0">
      <selection activeCell="I31" sqref="I31"/>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307</v>
      </c>
      <c r="B36" s="866" t="str">
        <f>VLOOKUP(A36,EQUIPOS!A6:D154,3,FALSE)</f>
        <v>Retroexcavadora, Potencia en el Volante 78 HP 2200 RPM</v>
      </c>
      <c r="C36" s="867"/>
      <c r="D36" s="867"/>
      <c r="E36" s="867"/>
      <c r="F36" s="867"/>
      <c r="G36" s="867"/>
      <c r="H36" s="868"/>
      <c r="I36" s="276"/>
      <c r="J36" s="277"/>
      <c r="K36" s="278">
        <f>VLOOKUP(A36,EQUIPOS!A6:D161,4,FALSE)</f>
        <v>129113</v>
      </c>
      <c r="L36" s="279"/>
      <c r="M36" s="280">
        <v>5</v>
      </c>
      <c r="N36" s="281">
        <f>K36/M36</f>
        <v>25822.6</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102.1344104122</v>
      </c>
    </row>
    <row r="43" spans="1:14" ht="15" thickBot="1">
      <c r="B43" s="817" t="s">
        <v>1037</v>
      </c>
      <c r="C43" s="818"/>
      <c r="D43" s="818"/>
      <c r="E43" s="818"/>
      <c r="F43" s="818"/>
      <c r="G43" s="818"/>
      <c r="H43" s="818"/>
      <c r="I43" s="818"/>
      <c r="J43" s="818"/>
      <c r="K43" s="818"/>
      <c r="L43" s="818"/>
      <c r="M43" s="819"/>
      <c r="N43" s="105">
        <f>SUM(N36:N42)</f>
        <v>25924.734410412198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4">
        <f>VLOOKUP(A59,TRANSPORTE!A5:D94,4,FALSE)</f>
        <v>1369</v>
      </c>
      <c r="M59" s="905"/>
      <c r="N59" s="296">
        <f>K59*L59</f>
        <v>961.0379999999999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961.0379999999999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5106.7205206099998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31992.4929310222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6398.4985862044405</v>
      </c>
      <c r="M83" s="853"/>
      <c r="N83" s="57"/>
    </row>
    <row r="84" spans="1:14">
      <c r="B84" s="95" t="s">
        <v>1057</v>
      </c>
      <c r="C84" s="96"/>
      <c r="D84" s="96"/>
      <c r="E84" s="96"/>
      <c r="F84" s="96"/>
      <c r="G84" s="96"/>
      <c r="H84" s="96"/>
      <c r="I84" s="93"/>
      <c r="J84" s="94"/>
      <c r="K84" s="313">
        <v>0.05</v>
      </c>
      <c r="L84" s="852">
        <f>N78*K84</f>
        <v>1599.6246465511101</v>
      </c>
      <c r="M84" s="853"/>
      <c r="N84" s="57"/>
    </row>
    <row r="85" spans="1:14" ht="15" thickBot="1">
      <c r="B85" s="97" t="s">
        <v>1058</v>
      </c>
      <c r="C85" s="98"/>
      <c r="D85" s="98"/>
      <c r="E85" s="98"/>
      <c r="F85" s="98"/>
      <c r="G85" s="98"/>
      <c r="H85" s="98"/>
      <c r="I85" s="99"/>
      <c r="J85" s="100"/>
      <c r="K85" s="314">
        <v>0.05</v>
      </c>
      <c r="L85" s="854">
        <f>N78*K85</f>
        <v>1599.6246465511101</v>
      </c>
      <c r="M85" s="855"/>
      <c r="N85" s="57"/>
    </row>
    <row r="86" spans="1:14" ht="15" thickBot="1">
      <c r="B86" s="817" t="s">
        <v>1037</v>
      </c>
      <c r="C86" s="818"/>
      <c r="D86" s="818"/>
      <c r="E86" s="818"/>
      <c r="F86" s="818"/>
      <c r="G86" s="818"/>
      <c r="H86" s="818"/>
      <c r="I86" s="818"/>
      <c r="J86" s="818"/>
      <c r="K86" s="818"/>
      <c r="L86" s="818"/>
      <c r="M86" s="819"/>
      <c r="N86" s="58">
        <f>L83+L84+L85</f>
        <v>9597.7478793066603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41590.240810328862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307</v>
      </c>
      <c r="B36" s="866" t="str">
        <f>VLOOKUP(A36,EQUIPOS!A6:D154,3,FALSE)</f>
        <v>Retroexcavadora, Potencia en el Volante 78 HP 2200 RPM</v>
      </c>
      <c r="C36" s="867"/>
      <c r="D36" s="867"/>
      <c r="E36" s="867"/>
      <c r="F36" s="867"/>
      <c r="G36" s="867"/>
      <c r="H36" s="868"/>
      <c r="I36" s="276"/>
      <c r="J36" s="277"/>
      <c r="K36" s="278">
        <f>VLOOKUP(A36,EQUIPOS!A6:D161,4,FALSE)</f>
        <v>129113</v>
      </c>
      <c r="L36" s="279"/>
      <c r="M36" s="280">
        <v>4</v>
      </c>
      <c r="N36" s="281">
        <f>K36/M36</f>
        <v>32278.25</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63.834006507624999</v>
      </c>
    </row>
    <row r="43" spans="1:14" ht="15" thickBot="1">
      <c r="B43" s="817" t="s">
        <v>1037</v>
      </c>
      <c r="C43" s="818"/>
      <c r="D43" s="818"/>
      <c r="E43" s="818"/>
      <c r="F43" s="818"/>
      <c r="G43" s="818"/>
      <c r="H43" s="818"/>
      <c r="I43" s="818"/>
      <c r="J43" s="818"/>
      <c r="K43" s="818"/>
      <c r="L43" s="818"/>
      <c r="M43" s="819"/>
      <c r="N43" s="105">
        <f>SUM(N36:N42)</f>
        <v>32342.084006507626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4">
        <f>VLOOKUP(A59,TRANSPORTE!A5:D94,4,FALSE)</f>
        <v>1369</v>
      </c>
      <c r="M59" s="905"/>
      <c r="N59" s="296">
        <f>K59*L59</f>
        <v>4148.07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4148.07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3191.70032538125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39681.854331888877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7936.3708663777761</v>
      </c>
      <c r="M83" s="853"/>
      <c r="N83" s="57"/>
    </row>
    <row r="84" spans="1:14">
      <c r="B84" s="95" t="s">
        <v>1057</v>
      </c>
      <c r="C84" s="96"/>
      <c r="D84" s="96"/>
      <c r="E84" s="96"/>
      <c r="F84" s="96"/>
      <c r="G84" s="96"/>
      <c r="H84" s="96"/>
      <c r="I84" s="93"/>
      <c r="J84" s="94"/>
      <c r="K84" s="313">
        <v>0.05</v>
      </c>
      <c r="L84" s="852">
        <f>N78*K84</f>
        <v>1984.092716594444</v>
      </c>
      <c r="M84" s="853"/>
      <c r="N84" s="57"/>
    </row>
    <row r="85" spans="1:14" ht="15" thickBot="1">
      <c r="B85" s="97" t="s">
        <v>1058</v>
      </c>
      <c r="C85" s="98"/>
      <c r="D85" s="98"/>
      <c r="E85" s="98"/>
      <c r="F85" s="98"/>
      <c r="G85" s="98"/>
      <c r="H85" s="98"/>
      <c r="I85" s="99"/>
      <c r="J85" s="100"/>
      <c r="K85" s="314">
        <v>0.05</v>
      </c>
      <c r="L85" s="854">
        <f>N78*K85</f>
        <v>1984.092716594444</v>
      </c>
      <c r="M85" s="855"/>
      <c r="N85" s="57"/>
    </row>
    <row r="86" spans="1:14" ht="15" thickBot="1">
      <c r="B86" s="817" t="s">
        <v>1037</v>
      </c>
      <c r="C86" s="818"/>
      <c r="D86" s="818"/>
      <c r="E86" s="818"/>
      <c r="F86" s="818"/>
      <c r="G86" s="818"/>
      <c r="H86" s="818"/>
      <c r="I86" s="818"/>
      <c r="J86" s="818"/>
      <c r="K86" s="818"/>
      <c r="L86" s="818"/>
      <c r="M86" s="819"/>
      <c r="N86" s="58">
        <f>L83+L84+L85</f>
        <v>11904.556299566666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51586.410631455539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topLeftCell="A67"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c r="B36" s="866"/>
      <c r="C36" s="867"/>
      <c r="D36" s="867"/>
      <c r="E36" s="867"/>
      <c r="F36" s="867"/>
      <c r="G36" s="867"/>
      <c r="H36" s="868"/>
      <c r="I36" s="276"/>
      <c r="J36" s="277"/>
      <c r="K36" s="278"/>
      <c r="L36" s="279"/>
      <c r="M36" s="280"/>
      <c r="N36" s="281"/>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136.17921388293334</v>
      </c>
    </row>
    <row r="43" spans="1:14" ht="15" thickBot="1">
      <c r="B43" s="817" t="s">
        <v>1037</v>
      </c>
      <c r="C43" s="818"/>
      <c r="D43" s="818"/>
      <c r="E43" s="818"/>
      <c r="F43" s="818"/>
      <c r="G43" s="818"/>
      <c r="H43" s="818"/>
      <c r="I43" s="818"/>
      <c r="J43" s="818"/>
      <c r="K43" s="818"/>
      <c r="L43" s="818"/>
      <c r="M43" s="819"/>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9"/>
      <c r="C53" s="900"/>
      <c r="D53" s="900"/>
      <c r="E53" s="900"/>
      <c r="F53" s="900"/>
      <c r="G53" s="900"/>
      <c r="H53" s="900"/>
      <c r="I53" s="870"/>
      <c r="J53" s="48"/>
      <c r="K53" s="50"/>
      <c r="L53" s="901"/>
      <c r="M53" s="902"/>
      <c r="N53" s="51"/>
    </row>
    <row r="54" spans="2:14" ht="1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1361.7921388293332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299.59427054245333</v>
      </c>
      <c r="M83" s="853"/>
      <c r="N83" s="57"/>
    </row>
    <row r="84" spans="1:14">
      <c r="B84" s="95" t="s">
        <v>1057</v>
      </c>
      <c r="C84" s="96"/>
      <c r="D84" s="96"/>
      <c r="E84" s="96"/>
      <c r="F84" s="96"/>
      <c r="G84" s="96"/>
      <c r="H84" s="96"/>
      <c r="I84" s="93"/>
      <c r="J84" s="94"/>
      <c r="K84" s="313">
        <v>0.05</v>
      </c>
      <c r="L84" s="852">
        <f>N78*K84</f>
        <v>74.898567635613333</v>
      </c>
      <c r="M84" s="853"/>
      <c r="N84" s="57"/>
    </row>
    <row r="85" spans="1:14" ht="15" thickBot="1">
      <c r="B85" s="97" t="s">
        <v>1058</v>
      </c>
      <c r="C85" s="98"/>
      <c r="D85" s="98"/>
      <c r="E85" s="98"/>
      <c r="F85" s="98"/>
      <c r="G85" s="98"/>
      <c r="H85" s="98"/>
      <c r="I85" s="99"/>
      <c r="J85" s="100"/>
      <c r="K85" s="314">
        <v>0.05</v>
      </c>
      <c r="L85" s="854">
        <f>N78*K85</f>
        <v>74.898567635613333</v>
      </c>
      <c r="M85" s="855"/>
      <c r="N85" s="57"/>
    </row>
    <row r="86" spans="1:14" ht="15" thickBot="1">
      <c r="B86" s="817" t="s">
        <v>1037</v>
      </c>
      <c r="C86" s="818"/>
      <c r="D86" s="818"/>
      <c r="E86" s="818"/>
      <c r="F86" s="818"/>
      <c r="G86" s="818"/>
      <c r="H86" s="818"/>
      <c r="I86" s="818"/>
      <c r="J86" s="818"/>
      <c r="K86" s="818"/>
      <c r="L86" s="818"/>
      <c r="M86" s="819"/>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6"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310</v>
      </c>
      <c r="B36" s="866" t="str">
        <f>VLOOKUP(A36,EQUIPOS!A6:D154,3,FALSE)</f>
        <v>Retroexcavadora A25C</v>
      </c>
      <c r="C36" s="867"/>
      <c r="D36" s="867"/>
      <c r="E36" s="867"/>
      <c r="F36" s="867"/>
      <c r="G36" s="867"/>
      <c r="H36" s="868"/>
      <c r="I36" s="276"/>
      <c r="J36" s="277"/>
      <c r="K36" s="278">
        <f>VLOOKUP(A36,EQUIPOS!A6:D163,4,FALSE)</f>
        <v>173527</v>
      </c>
      <c r="L36" s="279"/>
      <c r="M36" s="280">
        <v>3</v>
      </c>
      <c r="N36" s="281">
        <f>K36/M36</f>
        <v>57842.333333333336</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85.112008676833341</v>
      </c>
    </row>
    <row r="43" spans="1:14" ht="15" thickBot="1">
      <c r="B43" s="817" t="s">
        <v>1037</v>
      </c>
      <c r="C43" s="818"/>
      <c r="D43" s="818"/>
      <c r="E43" s="818"/>
      <c r="F43" s="818"/>
      <c r="G43" s="818"/>
      <c r="H43" s="818"/>
      <c r="I43" s="818"/>
      <c r="J43" s="818"/>
      <c r="K43" s="818"/>
      <c r="L43" s="818"/>
      <c r="M43" s="819"/>
      <c r="N43" s="105">
        <f>SUM(N36:N42)</f>
        <v>57927.445342010171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4">
        <f>VLOOKUP(A59,TRANSPORTE!A6:D117,4,FALSE)</f>
        <v>1047</v>
      </c>
      <c r="M59" s="905"/>
      <c r="N59" s="296">
        <f>K59*L59</f>
        <v>1779.8999999999999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1779.8999999999999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8511.2008676833339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68218.546209693508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13643.709241938703</v>
      </c>
      <c r="M83" s="853"/>
      <c r="N83" s="57"/>
    </row>
    <row r="84" spans="1:14">
      <c r="B84" s="95" t="s">
        <v>1057</v>
      </c>
      <c r="C84" s="96"/>
      <c r="D84" s="96"/>
      <c r="E84" s="96"/>
      <c r="F84" s="96"/>
      <c r="G84" s="96"/>
      <c r="H84" s="96"/>
      <c r="I84" s="93"/>
      <c r="J84" s="94"/>
      <c r="K84" s="313">
        <v>0.05</v>
      </c>
      <c r="L84" s="852">
        <f>N78*K84</f>
        <v>3410.9273104846757</v>
      </c>
      <c r="M84" s="853"/>
      <c r="N84" s="57"/>
    </row>
    <row r="85" spans="1:14" ht="15" thickBot="1">
      <c r="B85" s="97" t="s">
        <v>1058</v>
      </c>
      <c r="C85" s="98"/>
      <c r="D85" s="98"/>
      <c r="E85" s="98"/>
      <c r="F85" s="98"/>
      <c r="G85" s="98"/>
      <c r="H85" s="98"/>
      <c r="I85" s="99"/>
      <c r="J85" s="100"/>
      <c r="K85" s="314">
        <v>0.05</v>
      </c>
      <c r="L85" s="854">
        <f>N78*K85</f>
        <v>3410.9273104846757</v>
      </c>
      <c r="M85" s="855"/>
      <c r="N85" s="57"/>
    </row>
    <row r="86" spans="1:14" ht="15" thickBot="1">
      <c r="B86" s="817" t="s">
        <v>1037</v>
      </c>
      <c r="C86" s="818"/>
      <c r="D86" s="818"/>
      <c r="E86" s="818"/>
      <c r="F86" s="818"/>
      <c r="G86" s="818"/>
      <c r="H86" s="818"/>
      <c r="I86" s="818"/>
      <c r="J86" s="818"/>
      <c r="K86" s="818"/>
      <c r="L86" s="818"/>
      <c r="M86" s="819"/>
      <c r="N86" s="58">
        <f>L83+L84+L85</f>
        <v>20465.563862908053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88684.110072601557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310</v>
      </c>
      <c r="B36" s="866" t="str">
        <f>VLOOKUP(A36,EQUIPOS!A6:D154,3,FALSE)</f>
        <v>Retroexcavadora A25C</v>
      </c>
      <c r="C36" s="867"/>
      <c r="D36" s="867"/>
      <c r="E36" s="867"/>
      <c r="F36" s="867"/>
      <c r="G36" s="867"/>
      <c r="H36" s="868"/>
      <c r="I36" s="276"/>
      <c r="J36" s="277"/>
      <c r="K36" s="278">
        <f>VLOOKUP(A36,EQUIPOS!A6:D163,4,FALSE)</f>
        <v>173527</v>
      </c>
      <c r="L36" s="279"/>
      <c r="M36" s="280">
        <v>3</v>
      </c>
      <c r="N36" s="281">
        <f>K36/M36</f>
        <v>57842.333333333336</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85.112008676833341</v>
      </c>
    </row>
    <row r="43" spans="1:14" ht="15" thickBot="1">
      <c r="B43" s="817" t="s">
        <v>1037</v>
      </c>
      <c r="C43" s="818"/>
      <c r="D43" s="818"/>
      <c r="E43" s="818"/>
      <c r="F43" s="818"/>
      <c r="G43" s="818"/>
      <c r="H43" s="818"/>
      <c r="I43" s="818"/>
      <c r="J43" s="818"/>
      <c r="K43" s="818"/>
      <c r="L43" s="818"/>
      <c r="M43" s="819"/>
      <c r="N43" s="105">
        <f>SUM(N36:N42)</f>
        <v>57927.445342010171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4">
        <f>VLOOKUP(A59,TRANSPORTE!A6:D117,4,FALSE)</f>
        <v>1047</v>
      </c>
      <c r="M59" s="905"/>
      <c r="N59" s="296">
        <f>K59*L59</f>
        <v>1779.8999999999999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1779.8999999999999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8511.2008676833339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68218.546209693508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13643.709241938703</v>
      </c>
      <c r="M83" s="853"/>
      <c r="N83" s="57"/>
    </row>
    <row r="84" spans="1:14">
      <c r="B84" s="95" t="s">
        <v>1057</v>
      </c>
      <c r="C84" s="96"/>
      <c r="D84" s="96"/>
      <c r="E84" s="96"/>
      <c r="F84" s="96"/>
      <c r="G84" s="96"/>
      <c r="H84" s="96"/>
      <c r="I84" s="93"/>
      <c r="J84" s="94"/>
      <c r="K84" s="313">
        <v>0.05</v>
      </c>
      <c r="L84" s="852">
        <f>N78*K84</f>
        <v>3410.9273104846757</v>
      </c>
      <c r="M84" s="853"/>
      <c r="N84" s="57"/>
    </row>
    <row r="85" spans="1:14" ht="15" thickBot="1">
      <c r="B85" s="97" t="s">
        <v>1058</v>
      </c>
      <c r="C85" s="98"/>
      <c r="D85" s="98"/>
      <c r="E85" s="98"/>
      <c r="F85" s="98"/>
      <c r="G85" s="98"/>
      <c r="H85" s="98"/>
      <c r="I85" s="99"/>
      <c r="J85" s="100"/>
      <c r="K85" s="314">
        <v>0.05</v>
      </c>
      <c r="L85" s="854">
        <f>N78*K85</f>
        <v>3410.9273104846757</v>
      </c>
      <c r="M85" s="855"/>
      <c r="N85" s="57"/>
    </row>
    <row r="86" spans="1:14" ht="15" thickBot="1">
      <c r="B86" s="817" t="s">
        <v>1037</v>
      </c>
      <c r="C86" s="818"/>
      <c r="D86" s="818"/>
      <c r="E86" s="818"/>
      <c r="F86" s="818"/>
      <c r="G86" s="818"/>
      <c r="H86" s="818"/>
      <c r="I86" s="818"/>
      <c r="J86" s="818"/>
      <c r="K86" s="818"/>
      <c r="L86" s="818"/>
      <c r="M86" s="819"/>
      <c r="N86" s="58">
        <f>L83+L84+L85</f>
        <v>20465.563862908053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88684.110072601557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52"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186438</v>
      </c>
      <c r="L36" s="279"/>
      <c r="M36" s="280">
        <v>45</v>
      </c>
      <c r="N36" s="281">
        <f>K36/M36</f>
        <v>4143.0666666666666</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1.4185334779472223</v>
      </c>
    </row>
    <row r="43" spans="1:14" ht="15" thickBot="1">
      <c r="B43" s="817" t="s">
        <v>1037</v>
      </c>
      <c r="C43" s="818"/>
      <c r="D43" s="818"/>
      <c r="E43" s="818"/>
      <c r="F43" s="818"/>
      <c r="G43" s="818"/>
      <c r="H43" s="818"/>
      <c r="I43" s="818"/>
      <c r="J43" s="818"/>
      <c r="K43" s="818"/>
      <c r="L43" s="818"/>
      <c r="M43" s="819"/>
      <c r="N43" s="105">
        <f>SUM(N36:N42)</f>
        <v>4144.4852001446143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4">
        <f>VLOOKUP(A59,TRANSPORTE!A6:D117,4,FALSE)</f>
        <v>0.43001941087091766</v>
      </c>
      <c r="M59" s="905"/>
      <c r="N59" s="296">
        <f>K59*L59</f>
        <v>15.351692968091761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15.351692968091761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141.85334779472223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4301.6902409074282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860.33804818148565</v>
      </c>
      <c r="M83" s="853"/>
      <c r="N83" s="57"/>
    </row>
    <row r="84" spans="1:14">
      <c r="B84" s="95" t="s">
        <v>1057</v>
      </c>
      <c r="C84" s="96"/>
      <c r="D84" s="96"/>
      <c r="E84" s="96"/>
      <c r="F84" s="96"/>
      <c r="G84" s="96"/>
      <c r="H84" s="96"/>
      <c r="I84" s="93"/>
      <c r="J84" s="94"/>
      <c r="K84" s="313">
        <v>0.05</v>
      </c>
      <c r="L84" s="852">
        <f>N78*K84</f>
        <v>215.08451204537141</v>
      </c>
      <c r="M84" s="853"/>
      <c r="N84" s="57"/>
    </row>
    <row r="85" spans="1:14" ht="15" thickBot="1">
      <c r="B85" s="97" t="s">
        <v>1058</v>
      </c>
      <c r="C85" s="98"/>
      <c r="D85" s="98"/>
      <c r="E85" s="98"/>
      <c r="F85" s="98"/>
      <c r="G85" s="98"/>
      <c r="H85" s="98"/>
      <c r="I85" s="99"/>
      <c r="J85" s="100"/>
      <c r="K85" s="314">
        <v>0.05</v>
      </c>
      <c r="L85" s="854">
        <f>N78*K85</f>
        <v>215.08451204537141</v>
      </c>
      <c r="M85" s="855"/>
      <c r="N85" s="57"/>
    </row>
    <row r="86" spans="1:14" ht="15" thickBot="1">
      <c r="B86" s="817" t="s">
        <v>1037</v>
      </c>
      <c r="C86" s="818"/>
      <c r="D86" s="818"/>
      <c r="E86" s="818"/>
      <c r="F86" s="818"/>
      <c r="G86" s="818"/>
      <c r="H86" s="818"/>
      <c r="I86" s="818"/>
      <c r="J86" s="818"/>
      <c r="K86" s="818"/>
      <c r="L86" s="818"/>
      <c r="M86" s="819"/>
      <c r="N86" s="58">
        <f>L83+L84+L85</f>
        <v>1290.5070722722285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5592.1973131796567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55"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c r="B36" s="866"/>
      <c r="C36" s="867"/>
      <c r="D36" s="867"/>
      <c r="E36" s="867"/>
      <c r="F36" s="867"/>
      <c r="G36" s="867"/>
      <c r="H36" s="868"/>
      <c r="I36" s="276"/>
      <c r="J36" s="277"/>
      <c r="K36" s="278"/>
      <c r="L36" s="279"/>
      <c r="M36" s="280"/>
      <c r="N36" s="281"/>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56.741339117888892</v>
      </c>
    </row>
    <row r="43" spans="1:14" ht="15" thickBot="1">
      <c r="B43" s="817" t="s">
        <v>1037</v>
      </c>
      <c r="C43" s="818"/>
      <c r="D43" s="818"/>
      <c r="E43" s="818"/>
      <c r="F43" s="818"/>
      <c r="G43" s="818"/>
      <c r="H43" s="818"/>
      <c r="I43" s="818"/>
      <c r="J43" s="818"/>
      <c r="K43" s="818"/>
      <c r="L43" s="818"/>
      <c r="M43" s="819"/>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4">
        <f>VLOOKUP(A59,TRANSPORTE!A6:D117,4,FALSE)</f>
        <v>0.43001941087091766</v>
      </c>
      <c r="M59" s="905"/>
      <c r="N59" s="296">
        <f>K59*L59</f>
        <v>4.407698961426906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4.407698961426906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628.5624292582047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125.71248585164095</v>
      </c>
      <c r="M83" s="853"/>
      <c r="N83" s="57"/>
    </row>
    <row r="84" spans="1:14">
      <c r="B84" s="95" t="s">
        <v>1057</v>
      </c>
      <c r="C84" s="96"/>
      <c r="D84" s="96"/>
      <c r="E84" s="96"/>
      <c r="F84" s="96"/>
      <c r="G84" s="96"/>
      <c r="H84" s="96"/>
      <c r="I84" s="93"/>
      <c r="J84" s="94"/>
      <c r="K84" s="313">
        <v>0.05</v>
      </c>
      <c r="L84" s="852">
        <f>N78*K84</f>
        <v>31.428121462910237</v>
      </c>
      <c r="M84" s="853"/>
      <c r="N84" s="57"/>
    </row>
    <row r="85" spans="1:14" ht="15" thickBot="1">
      <c r="B85" s="97" t="s">
        <v>1058</v>
      </c>
      <c r="C85" s="98"/>
      <c r="D85" s="98"/>
      <c r="E85" s="98"/>
      <c r="F85" s="98"/>
      <c r="G85" s="98"/>
      <c r="H85" s="98"/>
      <c r="I85" s="99"/>
      <c r="J85" s="100"/>
      <c r="K85" s="314">
        <v>0.05</v>
      </c>
      <c r="L85" s="854">
        <f>N78*K85</f>
        <v>31.428121462910237</v>
      </c>
      <c r="M85" s="855"/>
      <c r="N85" s="57"/>
    </row>
    <row r="86" spans="1:14" ht="15" thickBot="1">
      <c r="B86" s="817" t="s">
        <v>1037</v>
      </c>
      <c r="C86" s="818"/>
      <c r="D86" s="818"/>
      <c r="E86" s="818"/>
      <c r="F86" s="818"/>
      <c r="G86" s="818"/>
      <c r="H86" s="818"/>
      <c r="I86" s="818"/>
      <c r="J86" s="818"/>
      <c r="K86" s="818"/>
      <c r="L86" s="818"/>
      <c r="M86" s="819"/>
      <c r="N86" s="58">
        <f>L83+L84+L85</f>
        <v>188.56872877746142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817.13115803566609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186438</v>
      </c>
      <c r="L36" s="279"/>
      <c r="M36" s="280">
        <v>45</v>
      </c>
      <c r="N36" s="281">
        <f>K36/M36</f>
        <v>4143.0666666666666</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1.4185334779472223</v>
      </c>
    </row>
    <row r="43" spans="1:14" ht="15" thickBot="1">
      <c r="B43" s="817" t="s">
        <v>1037</v>
      </c>
      <c r="C43" s="818"/>
      <c r="D43" s="818"/>
      <c r="E43" s="818"/>
      <c r="F43" s="818"/>
      <c r="G43" s="818"/>
      <c r="H43" s="818"/>
      <c r="I43" s="818"/>
      <c r="J43" s="818"/>
      <c r="K43" s="818"/>
      <c r="L43" s="818"/>
      <c r="M43" s="819"/>
      <c r="N43" s="105">
        <f>SUM(N36:N42)</f>
        <v>4144.4852001446143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4">
        <f>VLOOKUP(A59,TRANSPORTE!A6:D117,4,FALSE)</f>
        <v>1361</v>
      </c>
      <c r="M59" s="905"/>
      <c r="N59" s="296">
        <f>K59*L59</f>
        <v>1103.083695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1103.083695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141.85334779472223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5389.4222429393367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1077.8844485878674</v>
      </c>
      <c r="M83" s="853"/>
      <c r="N83" s="57"/>
    </row>
    <row r="84" spans="1:14">
      <c r="B84" s="95" t="s">
        <v>1057</v>
      </c>
      <c r="C84" s="96"/>
      <c r="D84" s="96"/>
      <c r="E84" s="96"/>
      <c r="F84" s="96"/>
      <c r="G84" s="96"/>
      <c r="H84" s="96"/>
      <c r="I84" s="93"/>
      <c r="J84" s="94"/>
      <c r="K84" s="313">
        <v>0.05</v>
      </c>
      <c r="L84" s="852">
        <f>N78*K84</f>
        <v>269.47111214696685</v>
      </c>
      <c r="M84" s="853"/>
      <c r="N84" s="57"/>
    </row>
    <row r="85" spans="1:14" ht="15" thickBot="1">
      <c r="B85" s="97" t="s">
        <v>1058</v>
      </c>
      <c r="C85" s="98"/>
      <c r="D85" s="98"/>
      <c r="E85" s="98"/>
      <c r="F85" s="98"/>
      <c r="G85" s="98"/>
      <c r="H85" s="98"/>
      <c r="I85" s="99"/>
      <c r="J85" s="100"/>
      <c r="K85" s="314">
        <v>0.05</v>
      </c>
      <c r="L85" s="854">
        <f>N78*K85</f>
        <v>269.47111214696685</v>
      </c>
      <c r="M85" s="855"/>
      <c r="N85" s="57"/>
    </row>
    <row r="86" spans="1:14" ht="15" thickBot="1">
      <c r="B86" s="817" t="s">
        <v>1037</v>
      </c>
      <c r="C86" s="818"/>
      <c r="D86" s="818"/>
      <c r="E86" s="818"/>
      <c r="F86" s="818"/>
      <c r="G86" s="818"/>
      <c r="H86" s="818"/>
      <c r="I86" s="818"/>
      <c r="J86" s="818"/>
      <c r="K86" s="818"/>
      <c r="L86" s="818"/>
      <c r="M86" s="819"/>
      <c r="N86" s="58">
        <f>L83+L84+L85</f>
        <v>1616.826672881801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7006.2489158211374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VLOOKUP(A36,EQUIPOS!A5:D154,4,FALSE)</f>
        <v>25823</v>
      </c>
      <c r="L36" s="279"/>
      <c r="M36" s="280">
        <v>0.625</v>
      </c>
      <c r="N36" s="281">
        <f>K36/M36</f>
        <v>41316.800000000003</v>
      </c>
    </row>
    <row r="37" spans="1:14">
      <c r="A37" s="114" t="s">
        <v>241</v>
      </c>
      <c r="B37" s="866" t="str">
        <f>VLOOKUP(A37,EQUIPOS!A7:D154,3,FALSE)</f>
        <v>Grúa (capacidad 15 ton)</v>
      </c>
      <c r="C37" s="867"/>
      <c r="D37" s="867"/>
      <c r="E37" s="867"/>
      <c r="F37" s="867"/>
      <c r="G37" s="867"/>
      <c r="H37" s="868"/>
      <c r="I37" s="276"/>
      <c r="J37" s="277"/>
      <c r="K37" s="278">
        <f>VLOOKUP(A37,EQUIPOS!A6:D154,4,FALSE)</f>
        <v>110436</v>
      </c>
      <c r="L37" s="279"/>
      <c r="M37" s="280">
        <v>0.625</v>
      </c>
      <c r="N37" s="281">
        <f>K37/M37</f>
        <v>176697.60000000001</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2553.3602603050003</v>
      </c>
    </row>
    <row r="43" spans="1:14" ht="15" thickBot="1">
      <c r="B43" s="817" t="s">
        <v>1037</v>
      </c>
      <c r="C43" s="818"/>
      <c r="D43" s="818"/>
      <c r="E43" s="818"/>
      <c r="F43" s="818"/>
      <c r="G43" s="818"/>
      <c r="H43" s="818"/>
      <c r="I43" s="818"/>
      <c r="J43" s="818"/>
      <c r="K43" s="818"/>
      <c r="L43" s="818"/>
      <c r="M43" s="819"/>
      <c r="N43" s="403">
        <f>SUM(N36:N42)</f>
        <v>220567.76026030502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13746</v>
      </c>
      <c r="N49" s="281">
        <f>K49*M49</f>
        <v>13746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2179</v>
      </c>
      <c r="N50" s="281">
        <f>K50*M50</f>
        <v>2179</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28957</v>
      </c>
      <c r="N51" s="281">
        <f>K51*M51</f>
        <v>57914</v>
      </c>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82099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51067.205206099999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353733.96546640503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70746.793093281012</v>
      </c>
      <c r="M83" s="853"/>
      <c r="N83" s="57"/>
    </row>
    <row r="84" spans="1:14">
      <c r="B84" s="95" t="s">
        <v>1057</v>
      </c>
      <c r="C84" s="96"/>
      <c r="D84" s="96"/>
      <c r="E84" s="96"/>
      <c r="F84" s="96"/>
      <c r="G84" s="96"/>
      <c r="H84" s="96"/>
      <c r="I84" s="93"/>
      <c r="J84" s="94"/>
      <c r="K84" s="313">
        <v>0.05</v>
      </c>
      <c r="L84" s="852">
        <f>N78*K84</f>
        <v>17686.698273320253</v>
      </c>
      <c r="M84" s="853"/>
      <c r="N84" s="57"/>
    </row>
    <row r="85" spans="1:14" ht="15" thickBot="1">
      <c r="B85" s="97" t="s">
        <v>1058</v>
      </c>
      <c r="C85" s="98"/>
      <c r="D85" s="98"/>
      <c r="E85" s="98"/>
      <c r="F85" s="98"/>
      <c r="G85" s="98"/>
      <c r="H85" s="98"/>
      <c r="I85" s="99"/>
      <c r="J85" s="100"/>
      <c r="K85" s="314">
        <v>0.05</v>
      </c>
      <c r="L85" s="854">
        <f>N78*K85</f>
        <v>17686.698273320253</v>
      </c>
      <c r="M85" s="855"/>
      <c r="N85" s="57"/>
    </row>
    <row r="86" spans="1:14" ht="15" thickBot="1">
      <c r="B86" s="817" t="s">
        <v>1037</v>
      </c>
      <c r="C86" s="818"/>
      <c r="D86" s="818"/>
      <c r="E86" s="818"/>
      <c r="F86" s="818"/>
      <c r="G86" s="818"/>
      <c r="H86" s="818"/>
      <c r="I86" s="818"/>
      <c r="J86" s="818"/>
      <c r="K86" s="818"/>
      <c r="L86" s="818"/>
      <c r="M86" s="819"/>
      <c r="N86" s="58">
        <f>L83+L84+L85</f>
        <v>106120.1896399215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459854.15510632657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25823</v>
      </c>
      <c r="L36" s="279"/>
      <c r="M36" s="280">
        <v>0.5</v>
      </c>
      <c r="N36" s="281">
        <f>K36/M36</f>
        <v>51646</v>
      </c>
    </row>
    <row r="37" spans="1:14">
      <c r="A37" s="114" t="s">
        <v>241</v>
      </c>
      <c r="B37" s="866" t="str">
        <f>VLOOKUP(A37,EQUIPOS!A7:D154,3,FALSE)</f>
        <v>Grúa (capacidad 15 ton)</v>
      </c>
      <c r="C37" s="867"/>
      <c r="D37" s="867"/>
      <c r="E37" s="867"/>
      <c r="F37" s="867"/>
      <c r="G37" s="867"/>
      <c r="H37" s="868"/>
      <c r="I37" s="276"/>
      <c r="J37" s="277"/>
      <c r="K37" s="278">
        <f>VLOOKUP(A37,EQUIPOS!A7:D164,4,FALSE)</f>
        <v>110436</v>
      </c>
      <c r="L37" s="279"/>
      <c r="M37" s="280">
        <v>0.5</v>
      </c>
      <c r="N37" s="281">
        <f>K37/M37</f>
        <v>220872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3191.70032538125</v>
      </c>
    </row>
    <row r="43" spans="1:14" ht="15" thickBot="1">
      <c r="B43" s="817" t="s">
        <v>1037</v>
      </c>
      <c r="C43" s="818"/>
      <c r="D43" s="818"/>
      <c r="E43" s="818"/>
      <c r="F43" s="818"/>
      <c r="G43" s="818"/>
      <c r="H43" s="818"/>
      <c r="I43" s="818"/>
      <c r="J43" s="818"/>
      <c r="K43" s="818"/>
      <c r="L43" s="818"/>
      <c r="M43" s="819"/>
      <c r="N43" s="403">
        <f>SUM(N36:N42)</f>
        <v>275709.70032538124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13746</v>
      </c>
      <c r="N49" s="281">
        <f>K49*M49</f>
        <v>13746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2179</v>
      </c>
      <c r="N50" s="281">
        <f>K50*M50</f>
        <v>2179</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28957</v>
      </c>
      <c r="N51" s="281">
        <f>K51*M51</f>
        <v>57914</v>
      </c>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82099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63834.006507624996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421642.70683300623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84328.541366601246</v>
      </c>
      <c r="M83" s="853"/>
      <c r="N83" s="57"/>
    </row>
    <row r="84" spans="1:14">
      <c r="B84" s="95" t="s">
        <v>1057</v>
      </c>
      <c r="C84" s="96"/>
      <c r="D84" s="96"/>
      <c r="E84" s="96"/>
      <c r="F84" s="96"/>
      <c r="G84" s="96"/>
      <c r="H84" s="96"/>
      <c r="I84" s="93"/>
      <c r="J84" s="94"/>
      <c r="K84" s="313">
        <v>0.05</v>
      </c>
      <c r="L84" s="852">
        <f>N78*K84</f>
        <v>21082.135341650312</v>
      </c>
      <c r="M84" s="853"/>
      <c r="N84" s="57"/>
    </row>
    <row r="85" spans="1:14" ht="15" thickBot="1">
      <c r="B85" s="97" t="s">
        <v>1058</v>
      </c>
      <c r="C85" s="98"/>
      <c r="D85" s="98"/>
      <c r="E85" s="98"/>
      <c r="F85" s="98"/>
      <c r="G85" s="98"/>
      <c r="H85" s="98"/>
      <c r="I85" s="99"/>
      <c r="J85" s="100"/>
      <c r="K85" s="314">
        <v>0.05</v>
      </c>
      <c r="L85" s="854">
        <f>N78*K85</f>
        <v>21082.135341650312</v>
      </c>
      <c r="M85" s="855"/>
      <c r="N85" s="57"/>
    </row>
    <row r="86" spans="1:14" ht="15" thickBot="1">
      <c r="B86" s="817" t="s">
        <v>1037</v>
      </c>
      <c r="C86" s="818"/>
      <c r="D86" s="818"/>
      <c r="E86" s="818"/>
      <c r="F86" s="818"/>
      <c r="G86" s="818"/>
      <c r="H86" s="818"/>
      <c r="I86" s="818"/>
      <c r="J86" s="818"/>
      <c r="K86" s="818"/>
      <c r="L86" s="818"/>
      <c r="M86" s="819"/>
      <c r="N86" s="58">
        <f>L83+L84+L85</f>
        <v>126492.81204990187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548135.51888290816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25823</v>
      </c>
      <c r="L36" s="279"/>
      <c r="M36" s="280">
        <v>0.4375</v>
      </c>
      <c r="N36" s="281">
        <f>K36/M36</f>
        <v>59024</v>
      </c>
    </row>
    <row r="37" spans="1:14">
      <c r="A37" s="114" t="s">
        <v>241</v>
      </c>
      <c r="B37" s="866" t="str">
        <f>VLOOKUP(A37,EQUIPOS!A7:D154,3,FALSE)</f>
        <v>Grúa (capacidad 15 ton)</v>
      </c>
      <c r="C37" s="867"/>
      <c r="D37" s="867"/>
      <c r="E37" s="867"/>
      <c r="F37" s="867"/>
      <c r="G37" s="867"/>
      <c r="H37" s="868"/>
      <c r="I37" s="276"/>
      <c r="J37" s="277"/>
      <c r="K37" s="278">
        <f>VLOOKUP(A37,EQUIPOS!A7:D164,4,FALSE)</f>
        <v>110436</v>
      </c>
      <c r="L37" s="279"/>
      <c r="M37" s="280">
        <v>0.4375</v>
      </c>
      <c r="N37" s="281">
        <f>K37/M37</f>
        <v>252425.14285714287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3647.657514721428</v>
      </c>
    </row>
    <row r="43" spans="1:14" ht="15" thickBot="1">
      <c r="B43" s="817" t="s">
        <v>1037</v>
      </c>
      <c r="C43" s="818"/>
      <c r="D43" s="818"/>
      <c r="E43" s="818"/>
      <c r="F43" s="818"/>
      <c r="G43" s="818"/>
      <c r="H43" s="818"/>
      <c r="I43" s="818"/>
      <c r="J43" s="818"/>
      <c r="K43" s="818"/>
      <c r="L43" s="818"/>
      <c r="M43" s="819"/>
      <c r="N43" s="403">
        <f>SUM(N36:N42)</f>
        <v>315096.80037186429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13746</v>
      </c>
      <c r="N49" s="281">
        <f>K49*M49</f>
        <v>13746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2179</v>
      </c>
      <c r="N50" s="281">
        <f>K50*M50</f>
        <v>2179</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28957</v>
      </c>
      <c r="N51" s="281">
        <f>K51*M51</f>
        <v>57914</v>
      </c>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82099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72953.15029442856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470148.95066629286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94029.790133258575</v>
      </c>
      <c r="M83" s="853"/>
      <c r="N83" s="57"/>
    </row>
    <row r="84" spans="1:14">
      <c r="B84" s="95" t="s">
        <v>1057</v>
      </c>
      <c r="C84" s="96"/>
      <c r="D84" s="96"/>
      <c r="E84" s="96"/>
      <c r="F84" s="96"/>
      <c r="G84" s="96"/>
      <c r="H84" s="96"/>
      <c r="I84" s="93"/>
      <c r="J84" s="94"/>
      <c r="K84" s="313">
        <v>0.05</v>
      </c>
      <c r="L84" s="852">
        <f>N78*K84</f>
        <v>23507.447533314644</v>
      </c>
      <c r="M84" s="853"/>
      <c r="N84" s="57"/>
    </row>
    <row r="85" spans="1:14" ht="15" thickBot="1">
      <c r="B85" s="97" t="s">
        <v>1058</v>
      </c>
      <c r="C85" s="98"/>
      <c r="D85" s="98"/>
      <c r="E85" s="98"/>
      <c r="F85" s="98"/>
      <c r="G85" s="98"/>
      <c r="H85" s="98"/>
      <c r="I85" s="99"/>
      <c r="J85" s="100"/>
      <c r="K85" s="314">
        <v>0.05</v>
      </c>
      <c r="L85" s="854">
        <f>N78*K85</f>
        <v>23507.447533314644</v>
      </c>
      <c r="M85" s="855"/>
      <c r="N85" s="57"/>
    </row>
    <row r="86" spans="1:14" ht="15" thickBot="1">
      <c r="B86" s="817" t="s">
        <v>1037</v>
      </c>
      <c r="C86" s="818"/>
      <c r="D86" s="818"/>
      <c r="E86" s="818"/>
      <c r="F86" s="818"/>
      <c r="G86" s="818"/>
      <c r="H86" s="818"/>
      <c r="I86" s="818"/>
      <c r="J86" s="818"/>
      <c r="K86" s="818"/>
      <c r="L86" s="818"/>
      <c r="M86" s="819"/>
      <c r="N86" s="58">
        <f>L83+L84+L85</f>
        <v>141044.68519988787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611193.63586618076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25823</v>
      </c>
      <c r="L36" s="279"/>
      <c r="M36" s="280">
        <v>0.875</v>
      </c>
      <c r="N36" s="281">
        <f>K36/M36</f>
        <v>29512</v>
      </c>
    </row>
    <row r="37" spans="1:14">
      <c r="A37" s="114" t="s">
        <v>241</v>
      </c>
      <c r="B37" s="866" t="str">
        <f>VLOOKUP(A37,EQUIPOS!A7:D154,3,FALSE)</f>
        <v>Grúa (capacidad 15 ton)</v>
      </c>
      <c r="C37" s="867"/>
      <c r="D37" s="867"/>
      <c r="E37" s="867"/>
      <c r="F37" s="867"/>
      <c r="G37" s="867"/>
      <c r="H37" s="868"/>
      <c r="I37" s="276"/>
      <c r="J37" s="277"/>
      <c r="K37" s="278">
        <f>VLOOKUP(A37,EQUIPOS!A7:D164,4,FALSE)</f>
        <v>110436</v>
      </c>
      <c r="L37" s="279"/>
      <c r="M37" s="280">
        <v>0.875</v>
      </c>
      <c r="N37" s="281">
        <f>K37/M37</f>
        <v>126212.57142857143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1459.0630058885715</v>
      </c>
    </row>
    <row r="43" spans="1:14" ht="15" thickBot="1">
      <c r="B43" s="817" t="s">
        <v>1037</v>
      </c>
      <c r="C43" s="818"/>
      <c r="D43" s="818"/>
      <c r="E43" s="818"/>
      <c r="F43" s="818"/>
      <c r="G43" s="818"/>
      <c r="H43" s="818"/>
      <c r="I43" s="818"/>
      <c r="J43" s="818"/>
      <c r="K43" s="818"/>
      <c r="L43" s="818"/>
      <c r="M43" s="819"/>
      <c r="N43" s="403">
        <f>SUM(N36:N42)</f>
        <v>157183.63443445999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13746</v>
      </c>
      <c r="N49" s="281">
        <f>K49*M49</f>
        <v>13746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29181.260117771428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210549.89455223142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42109.978910446283</v>
      </c>
      <c r="M83" s="853"/>
      <c r="N83" s="57"/>
    </row>
    <row r="84" spans="1:14">
      <c r="B84" s="95" t="s">
        <v>1057</v>
      </c>
      <c r="C84" s="96"/>
      <c r="D84" s="96"/>
      <c r="E84" s="96"/>
      <c r="F84" s="96"/>
      <c r="G84" s="96"/>
      <c r="H84" s="96"/>
      <c r="I84" s="93"/>
      <c r="J84" s="94"/>
      <c r="K84" s="313">
        <v>0.05</v>
      </c>
      <c r="L84" s="852">
        <f>N78*K84</f>
        <v>10527.494727611571</v>
      </c>
      <c r="M84" s="853"/>
      <c r="N84" s="57"/>
    </row>
    <row r="85" spans="1:14" ht="15" thickBot="1">
      <c r="B85" s="97" t="s">
        <v>1058</v>
      </c>
      <c r="C85" s="98"/>
      <c r="D85" s="98"/>
      <c r="E85" s="98"/>
      <c r="F85" s="98"/>
      <c r="G85" s="98"/>
      <c r="H85" s="98"/>
      <c r="I85" s="99"/>
      <c r="J85" s="100"/>
      <c r="K85" s="314">
        <v>0.05</v>
      </c>
      <c r="L85" s="854">
        <f>N78*K85</f>
        <v>10527.494727611571</v>
      </c>
      <c r="M85" s="855"/>
      <c r="N85" s="57"/>
    </row>
    <row r="86" spans="1:14" ht="15" thickBot="1">
      <c r="B86" s="817" t="s">
        <v>1037</v>
      </c>
      <c r="C86" s="818"/>
      <c r="D86" s="818"/>
      <c r="E86" s="818"/>
      <c r="F86" s="818"/>
      <c r="G86" s="818"/>
      <c r="H86" s="818"/>
      <c r="I86" s="818"/>
      <c r="J86" s="818"/>
      <c r="K86" s="818"/>
      <c r="L86" s="818"/>
      <c r="M86" s="819"/>
      <c r="N86" s="58">
        <f>L83+L84+L85</f>
        <v>63164.968365669425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273714.86291790084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25823</v>
      </c>
      <c r="L36" s="279"/>
      <c r="M36" s="280">
        <v>0.75</v>
      </c>
      <c r="N36" s="281">
        <f>K36/M36</f>
        <v>34430.666666666664</v>
      </c>
    </row>
    <row r="37" spans="1:14">
      <c r="A37" s="114" t="s">
        <v>241</v>
      </c>
      <c r="B37" s="866" t="str">
        <f>VLOOKUP(A37,EQUIPOS!A7:D154,3,FALSE)</f>
        <v>Grúa (capacidad 15 ton)</v>
      </c>
      <c r="C37" s="867"/>
      <c r="D37" s="867"/>
      <c r="E37" s="867"/>
      <c r="F37" s="867"/>
      <c r="G37" s="867"/>
      <c r="H37" s="868"/>
      <c r="I37" s="276"/>
      <c r="J37" s="277"/>
      <c r="K37" s="278">
        <f>VLOOKUP(A37,EQUIPOS!A7:D164,4,FALSE)</f>
        <v>110436</v>
      </c>
      <c r="L37" s="279"/>
      <c r="M37" s="280">
        <v>0.75</v>
      </c>
      <c r="N37" s="281">
        <f>K37/M37</f>
        <v>147248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1702.2401735366668</v>
      </c>
    </row>
    <row r="43" spans="1:14" ht="15" thickBot="1">
      <c r="B43" s="817" t="s">
        <v>1037</v>
      </c>
      <c r="C43" s="818"/>
      <c r="D43" s="818"/>
      <c r="E43" s="818"/>
      <c r="F43" s="818"/>
      <c r="G43" s="818"/>
      <c r="H43" s="818"/>
      <c r="I43" s="818"/>
      <c r="J43" s="818"/>
      <c r="K43" s="818"/>
      <c r="L43" s="818"/>
      <c r="M43" s="819"/>
      <c r="N43" s="403">
        <f>SUM(N36:N42)</f>
        <v>183380.90684020333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13746</v>
      </c>
      <c r="N49" s="281">
        <f>K49*M49</f>
        <v>13746</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34044.803470733335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241610.71031093667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48322.14206218734</v>
      </c>
      <c r="M83" s="853"/>
      <c r="N83" s="57"/>
    </row>
    <row r="84" spans="1:14">
      <c r="B84" s="95" t="s">
        <v>1057</v>
      </c>
      <c r="C84" s="96"/>
      <c r="D84" s="96"/>
      <c r="E84" s="96"/>
      <c r="F84" s="96"/>
      <c r="G84" s="96"/>
      <c r="H84" s="96"/>
      <c r="I84" s="93"/>
      <c r="J84" s="94"/>
      <c r="K84" s="313">
        <v>0.05</v>
      </c>
      <c r="L84" s="852">
        <f>N78*K84</f>
        <v>12080.535515546835</v>
      </c>
      <c r="M84" s="853"/>
      <c r="N84" s="57"/>
    </row>
    <row r="85" spans="1:14" ht="15" thickBot="1">
      <c r="B85" s="97" t="s">
        <v>1058</v>
      </c>
      <c r="C85" s="98"/>
      <c r="D85" s="98"/>
      <c r="E85" s="98"/>
      <c r="F85" s="98"/>
      <c r="G85" s="98"/>
      <c r="H85" s="98"/>
      <c r="I85" s="99"/>
      <c r="J85" s="100"/>
      <c r="K85" s="314">
        <v>0.05</v>
      </c>
      <c r="L85" s="854">
        <f>N78*K85</f>
        <v>12080.535515546835</v>
      </c>
      <c r="M85" s="855"/>
      <c r="N85" s="57"/>
    </row>
    <row r="86" spans="1:14" ht="15" thickBot="1">
      <c r="B86" s="817" t="s">
        <v>1037</v>
      </c>
      <c r="C86" s="818"/>
      <c r="D86" s="818"/>
      <c r="E86" s="818"/>
      <c r="F86" s="818"/>
      <c r="G86" s="818"/>
      <c r="H86" s="818"/>
      <c r="I86" s="818"/>
      <c r="J86" s="818"/>
      <c r="K86" s="818"/>
      <c r="L86" s="818"/>
      <c r="M86" s="819"/>
      <c r="N86" s="58">
        <f>L83+L84+L85</f>
        <v>72483.213093281011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314093.9234042177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25823</v>
      </c>
      <c r="L36" s="279"/>
      <c r="M36" s="280">
        <v>0.6875</v>
      </c>
      <c r="N36" s="281">
        <f>K36/M36</f>
        <v>37560.727272727272</v>
      </c>
    </row>
    <row r="37" spans="1:14">
      <c r="A37" s="114" t="s">
        <v>241</v>
      </c>
      <c r="B37" s="866" t="str">
        <f>VLOOKUP(A37,EQUIPOS!A7:D154,3,FALSE)</f>
        <v>Grúa (capacidad 15 ton)</v>
      </c>
      <c r="C37" s="867"/>
      <c r="D37" s="867"/>
      <c r="E37" s="867"/>
      <c r="F37" s="867"/>
      <c r="G37" s="867"/>
      <c r="H37" s="868"/>
      <c r="I37" s="276"/>
      <c r="J37" s="277"/>
      <c r="K37" s="278">
        <f>VLOOKUP(A37,EQUIPOS!A7:D164,4,FALSE)</f>
        <v>110436</v>
      </c>
      <c r="L37" s="279"/>
      <c r="M37" s="280">
        <v>0.6875</v>
      </c>
      <c r="N37" s="281">
        <f>K37/M37</f>
        <v>160634.18181818182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1856.9892802218183</v>
      </c>
    </row>
    <row r="43" spans="1:14" ht="15" thickBot="1">
      <c r="B43" s="817" t="s">
        <v>1037</v>
      </c>
      <c r="C43" s="818"/>
      <c r="D43" s="818"/>
      <c r="E43" s="818"/>
      <c r="F43" s="818"/>
      <c r="G43" s="818"/>
      <c r="H43" s="818"/>
      <c r="I43" s="818"/>
      <c r="J43" s="818"/>
      <c r="K43" s="818"/>
      <c r="L43" s="818"/>
      <c r="M43" s="819"/>
      <c r="N43" s="403">
        <f>SUM(N36:N42)</f>
        <v>200051.8983711309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13746</v>
      </c>
      <c r="N49" s="281">
        <f>K49*M49</f>
        <v>13746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37139.785604436365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261376.68397556726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52275.336795113457</v>
      </c>
      <c r="M83" s="853"/>
      <c r="N83" s="57"/>
    </row>
    <row r="84" spans="1:14">
      <c r="B84" s="95" t="s">
        <v>1057</v>
      </c>
      <c r="C84" s="96"/>
      <c r="D84" s="96"/>
      <c r="E84" s="96"/>
      <c r="F84" s="96"/>
      <c r="G84" s="96"/>
      <c r="H84" s="96"/>
      <c r="I84" s="93"/>
      <c r="J84" s="94"/>
      <c r="K84" s="313">
        <v>0.05</v>
      </c>
      <c r="L84" s="852">
        <f>N78*K84</f>
        <v>13068.834198778364</v>
      </c>
      <c r="M84" s="853"/>
      <c r="N84" s="57"/>
    </row>
    <row r="85" spans="1:14" ht="15" thickBot="1">
      <c r="B85" s="97" t="s">
        <v>1058</v>
      </c>
      <c r="C85" s="98"/>
      <c r="D85" s="98"/>
      <c r="E85" s="98"/>
      <c r="F85" s="98"/>
      <c r="G85" s="98"/>
      <c r="H85" s="98"/>
      <c r="I85" s="99"/>
      <c r="J85" s="100"/>
      <c r="K85" s="314">
        <v>0.05</v>
      </c>
      <c r="L85" s="854">
        <f>N78*K85</f>
        <v>13068.834198778364</v>
      </c>
      <c r="M85" s="855"/>
      <c r="N85" s="57"/>
    </row>
    <row r="86" spans="1:14" ht="15" thickBot="1">
      <c r="B86" s="817" t="s">
        <v>1037</v>
      </c>
      <c r="C86" s="818"/>
      <c r="D86" s="818"/>
      <c r="E86" s="818"/>
      <c r="F86" s="818"/>
      <c r="G86" s="818"/>
      <c r="H86" s="818"/>
      <c r="I86" s="818"/>
      <c r="J86" s="818"/>
      <c r="K86" s="818"/>
      <c r="L86" s="818"/>
      <c r="M86" s="819"/>
      <c r="N86" s="58">
        <f>L83+L84+L85</f>
        <v>78413.005192670185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339789.68916823744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8" t="s">
        <v>241</v>
      </c>
      <c r="B36" s="866" t="str">
        <f>VLOOKUP(A36,EQUIPOS!A6:D154,3,FALSE)</f>
        <v>Grúa (capacidad 15 ton)</v>
      </c>
      <c r="C36" s="867"/>
      <c r="D36" s="867"/>
      <c r="E36" s="867"/>
      <c r="F36" s="867"/>
      <c r="G36" s="867"/>
      <c r="H36" s="868"/>
      <c r="I36" s="276"/>
      <c r="J36" s="277"/>
      <c r="K36" s="278">
        <f>VLOOKUP(A36,EQUIPOS!A6:D163,4,FALSE)</f>
        <v>110436</v>
      </c>
      <c r="L36" s="279"/>
      <c r="M36" s="405">
        <v>1.125</v>
      </c>
      <c r="N36" s="281">
        <f>K36/M36</f>
        <v>98165.333333333328</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1134.8267823577778</v>
      </c>
    </row>
    <row r="43" spans="1:14" ht="15" thickBot="1">
      <c r="B43" s="817" t="s">
        <v>1037</v>
      </c>
      <c r="C43" s="818"/>
      <c r="D43" s="818"/>
      <c r="E43" s="818"/>
      <c r="F43" s="818"/>
      <c r="G43" s="818"/>
      <c r="H43" s="818"/>
      <c r="I43" s="818"/>
      <c r="J43" s="818"/>
      <c r="K43" s="818"/>
      <c r="L43" s="818"/>
      <c r="M43" s="819"/>
      <c r="N43" s="403">
        <f>SUM(N36:N42)</f>
        <v>99300.160115691106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826</v>
      </c>
      <c r="N48" s="281">
        <f>K48*M48</f>
        <v>8260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2179</v>
      </c>
      <c r="N49" s="281">
        <f>K49*M49</f>
        <v>2179</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13746</v>
      </c>
      <c r="N50" s="281">
        <f>K50*M50</f>
        <v>13746</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22696.535647155557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146181.69576284668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29236.339152569337</v>
      </c>
      <c r="M83" s="853"/>
      <c r="N83" s="57"/>
    </row>
    <row r="84" spans="1:14">
      <c r="B84" s="95" t="s">
        <v>1057</v>
      </c>
      <c r="C84" s="96"/>
      <c r="D84" s="96"/>
      <c r="E84" s="96"/>
      <c r="F84" s="96"/>
      <c r="G84" s="96"/>
      <c r="H84" s="96"/>
      <c r="I84" s="93"/>
      <c r="J84" s="94"/>
      <c r="K84" s="313">
        <v>0.05</v>
      </c>
      <c r="L84" s="852">
        <f>N78*K84</f>
        <v>7309.0847881423342</v>
      </c>
      <c r="M84" s="853"/>
      <c r="N84" s="57"/>
    </row>
    <row r="85" spans="1:14" ht="15" thickBot="1">
      <c r="B85" s="97" t="s">
        <v>1058</v>
      </c>
      <c r="C85" s="98"/>
      <c r="D85" s="98"/>
      <c r="E85" s="98"/>
      <c r="F85" s="98"/>
      <c r="G85" s="98"/>
      <c r="H85" s="98"/>
      <c r="I85" s="99"/>
      <c r="J85" s="100"/>
      <c r="K85" s="314">
        <v>0.05</v>
      </c>
      <c r="L85" s="854">
        <f>N78*K85</f>
        <v>7309.0847881423342</v>
      </c>
      <c r="M85" s="855"/>
      <c r="N85" s="57"/>
    </row>
    <row r="86" spans="1:14" ht="15" thickBot="1">
      <c r="B86" s="817" t="s">
        <v>1037</v>
      </c>
      <c r="C86" s="818"/>
      <c r="D86" s="818"/>
      <c r="E86" s="818"/>
      <c r="F86" s="818"/>
      <c r="G86" s="818"/>
      <c r="H86" s="818"/>
      <c r="I86" s="818"/>
      <c r="J86" s="818"/>
      <c r="K86" s="818"/>
      <c r="L86" s="818"/>
      <c r="M86" s="819"/>
      <c r="N86" s="58">
        <f>L83+L84+L85</f>
        <v>43854.508728854002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190036.20449170069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61" t="s">
        <v>241</v>
      </c>
      <c r="B36" s="866" t="str">
        <f>VLOOKUP(A36,EQUIPOS!A6:D154,3,FALSE)</f>
        <v>Grúa (capacidad 15 ton)</v>
      </c>
      <c r="C36" s="867"/>
      <c r="D36" s="867"/>
      <c r="E36" s="867"/>
      <c r="F36" s="867"/>
      <c r="G36" s="867"/>
      <c r="H36" s="868"/>
      <c r="I36" s="276"/>
      <c r="J36" s="277"/>
      <c r="K36" s="278">
        <f>VLOOKUP(A36,EQUIPOS!A6:D163,4,FALSE)</f>
        <v>110436</v>
      </c>
      <c r="L36" s="279"/>
      <c r="M36" s="471">
        <v>1</v>
      </c>
      <c r="N36" s="281">
        <f>K36/M36</f>
        <v>110436</v>
      </c>
    </row>
    <row r="37" spans="1:14">
      <c r="A37" s="161" t="s">
        <v>373</v>
      </c>
      <c r="B37" s="866" t="str">
        <f>VLOOKUP(A37,EQUIPOS!A7:D154,3,FALSE)</f>
        <v>Volqueta 6 m3</v>
      </c>
      <c r="C37" s="867"/>
      <c r="D37" s="867"/>
      <c r="E37" s="867"/>
      <c r="F37" s="867"/>
      <c r="G37" s="867"/>
      <c r="H37" s="868"/>
      <c r="I37" s="276"/>
      <c r="J37" s="277"/>
      <c r="K37" s="278">
        <f>VLOOKUP(A37,EQUIPOS!A7:D164,4,FALSE)</f>
        <v>50000</v>
      </c>
      <c r="L37" s="279"/>
      <c r="M37" s="472">
        <v>1</v>
      </c>
      <c r="N37" s="281">
        <f>K37/M37</f>
        <v>50000</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1276.6801301525002</v>
      </c>
    </row>
    <row r="43" spans="1:14" ht="15" thickBot="1">
      <c r="B43" s="817" t="s">
        <v>1037</v>
      </c>
      <c r="C43" s="818"/>
      <c r="D43" s="818"/>
      <c r="E43" s="818"/>
      <c r="F43" s="818"/>
      <c r="G43" s="818"/>
      <c r="H43" s="818"/>
      <c r="I43" s="818"/>
      <c r="J43" s="818"/>
      <c r="K43" s="818"/>
      <c r="L43" s="818"/>
      <c r="M43" s="819"/>
      <c r="N43" s="403">
        <f>SUM(N36:N42)</f>
        <v>161712.6801301525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826</v>
      </c>
      <c r="N48" s="281">
        <f>K48*M48</f>
        <v>8260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2179</v>
      </c>
      <c r="N49" s="281">
        <f>K49*M49</f>
        <v>2179</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13746</v>
      </c>
      <c r="N50" s="281">
        <f>K50*M50</f>
        <v>13746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25533.60260305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211431.2827332025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42286.256546640507</v>
      </c>
      <c r="M83" s="853"/>
      <c r="N83" s="57"/>
    </row>
    <row r="84" spans="1:14">
      <c r="B84" s="95" t="s">
        <v>1057</v>
      </c>
      <c r="C84" s="96"/>
      <c r="D84" s="96"/>
      <c r="E84" s="96"/>
      <c r="F84" s="96"/>
      <c r="G84" s="96"/>
      <c r="H84" s="96"/>
      <c r="I84" s="93"/>
      <c r="J84" s="94"/>
      <c r="K84" s="313">
        <v>0.05</v>
      </c>
      <c r="L84" s="852">
        <f>N78*K84</f>
        <v>10571.564136660127</v>
      </c>
      <c r="M84" s="853"/>
      <c r="N84" s="57"/>
    </row>
    <row r="85" spans="1:14" ht="15" thickBot="1">
      <c r="B85" s="97" t="s">
        <v>1058</v>
      </c>
      <c r="C85" s="98"/>
      <c r="D85" s="98"/>
      <c r="E85" s="98"/>
      <c r="F85" s="98"/>
      <c r="G85" s="98"/>
      <c r="H85" s="98"/>
      <c r="I85" s="99"/>
      <c r="J85" s="100"/>
      <c r="K85" s="314">
        <v>0.05</v>
      </c>
      <c r="L85" s="854">
        <f>N78*K85</f>
        <v>10571.564136660127</v>
      </c>
      <c r="M85" s="855"/>
      <c r="N85" s="57"/>
    </row>
    <row r="86" spans="1:14" ht="15" thickBot="1">
      <c r="B86" s="817" t="s">
        <v>1037</v>
      </c>
      <c r="C86" s="818"/>
      <c r="D86" s="818"/>
      <c r="E86" s="818"/>
      <c r="F86" s="818"/>
      <c r="G86" s="818"/>
      <c r="H86" s="818"/>
      <c r="I86" s="818"/>
      <c r="J86" s="818"/>
      <c r="K86" s="818"/>
      <c r="L86" s="818"/>
      <c r="M86" s="819"/>
      <c r="N86" s="58">
        <f>L83+L84+L85</f>
        <v>63429.38481996076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274860.66755316325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110436</v>
      </c>
      <c r="L36" s="279"/>
      <c r="M36" s="280">
        <v>0.9375</v>
      </c>
      <c r="N36" s="281">
        <f>K36/M36</f>
        <v>117798.39999999999</v>
      </c>
    </row>
    <row r="37" spans="1:14">
      <c r="A37" s="150" t="s">
        <v>373</v>
      </c>
      <c r="B37" s="866" t="str">
        <f>VLOOKUP(A37,EQUIPOS!A7:D154,3,FALSE)</f>
        <v>Volqueta 6 m3</v>
      </c>
      <c r="C37" s="867"/>
      <c r="D37" s="867"/>
      <c r="E37" s="867"/>
      <c r="F37" s="867"/>
      <c r="G37" s="867"/>
      <c r="H37" s="868"/>
      <c r="I37" s="276"/>
      <c r="J37" s="277"/>
      <c r="K37" s="278">
        <f>VLOOKUP(A37,EQUIPOS!A7:D164,4,FALSE)</f>
        <v>50000</v>
      </c>
      <c r="L37" s="279"/>
      <c r="M37" s="280">
        <v>0.9375</v>
      </c>
      <c r="N37" s="281">
        <f>K37/M37</f>
        <v>53333.333333333336</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1361.7921388293335</v>
      </c>
    </row>
    <row r="43" spans="1:14" ht="15" thickBot="1">
      <c r="B43" s="817" t="s">
        <v>1037</v>
      </c>
      <c r="C43" s="818"/>
      <c r="D43" s="818"/>
      <c r="E43" s="818"/>
      <c r="F43" s="818"/>
      <c r="G43" s="818"/>
      <c r="H43" s="818"/>
      <c r="I43" s="818"/>
      <c r="J43" s="818"/>
      <c r="K43" s="818"/>
      <c r="L43" s="818"/>
      <c r="M43" s="819"/>
      <c r="N43" s="403">
        <f>SUM(N36:N42)</f>
        <v>172493.52547216267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13746</v>
      </c>
      <c r="N49" s="281">
        <f>K49*M49</f>
        <v>13746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27235.842776586665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223914.36824874935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44782.873649749876</v>
      </c>
      <c r="M83" s="853"/>
      <c r="N83" s="57"/>
    </row>
    <row r="84" spans="1:14">
      <c r="B84" s="95" t="s">
        <v>1057</v>
      </c>
      <c r="C84" s="96"/>
      <c r="D84" s="96"/>
      <c r="E84" s="96"/>
      <c r="F84" s="96"/>
      <c r="G84" s="96"/>
      <c r="H84" s="96"/>
      <c r="I84" s="93"/>
      <c r="J84" s="94"/>
      <c r="K84" s="313">
        <v>0.05</v>
      </c>
      <c r="L84" s="852">
        <f>N78*K84</f>
        <v>11195.718412437469</v>
      </c>
      <c r="M84" s="853"/>
      <c r="N84" s="57"/>
    </row>
    <row r="85" spans="1:14" ht="15" thickBot="1">
      <c r="B85" s="97" t="s">
        <v>1058</v>
      </c>
      <c r="C85" s="98"/>
      <c r="D85" s="98"/>
      <c r="E85" s="98"/>
      <c r="F85" s="98"/>
      <c r="G85" s="98"/>
      <c r="H85" s="98"/>
      <c r="I85" s="99"/>
      <c r="J85" s="100"/>
      <c r="K85" s="314">
        <v>0.05</v>
      </c>
      <c r="L85" s="854">
        <f>N78*K85</f>
        <v>11195.718412437469</v>
      </c>
      <c r="M85" s="855"/>
      <c r="N85" s="57"/>
    </row>
    <row r="86" spans="1:14" ht="15" thickBot="1">
      <c r="B86" s="817" t="s">
        <v>1037</v>
      </c>
      <c r="C86" s="818"/>
      <c r="D86" s="818"/>
      <c r="E86" s="818"/>
      <c r="F86" s="818"/>
      <c r="G86" s="818"/>
      <c r="H86" s="818"/>
      <c r="I86" s="818"/>
      <c r="J86" s="818"/>
      <c r="K86" s="818"/>
      <c r="L86" s="818"/>
      <c r="M86" s="819"/>
      <c r="N86" s="58">
        <f>L83+L84+L85</f>
        <v>67174.310474624814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291088.67872337415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110436</v>
      </c>
      <c r="L36" s="279"/>
      <c r="M36" s="280">
        <v>1.5</v>
      </c>
      <c r="N36" s="281">
        <f>K36/M36</f>
        <v>73624</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851.12008676833341</v>
      </c>
    </row>
    <row r="43" spans="1:14" ht="15" thickBot="1">
      <c r="B43" s="817" t="s">
        <v>1037</v>
      </c>
      <c r="C43" s="818"/>
      <c r="D43" s="818"/>
      <c r="E43" s="818"/>
      <c r="F43" s="818"/>
      <c r="G43" s="818"/>
      <c r="H43" s="818"/>
      <c r="I43" s="818"/>
      <c r="J43" s="818"/>
      <c r="K43" s="818"/>
      <c r="L43" s="818"/>
      <c r="M43" s="819"/>
      <c r="N43" s="403">
        <f>SUM(N36:N42)</f>
        <v>74475.120086768336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13746</v>
      </c>
      <c r="N49" s="281">
        <f>K49*M49</f>
        <v>13746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17022.401735366668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115682.52182213501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23136.504364427004</v>
      </c>
      <c r="M83" s="853"/>
      <c r="N83" s="57"/>
    </row>
    <row r="84" spans="1:14">
      <c r="B84" s="95" t="s">
        <v>1057</v>
      </c>
      <c r="C84" s="96"/>
      <c r="D84" s="96"/>
      <c r="E84" s="96"/>
      <c r="F84" s="96"/>
      <c r="G84" s="96"/>
      <c r="H84" s="96"/>
      <c r="I84" s="93"/>
      <c r="J84" s="94"/>
      <c r="K84" s="313">
        <v>0.05</v>
      </c>
      <c r="L84" s="852">
        <f>N78*K84</f>
        <v>5784.1260911067511</v>
      </c>
      <c r="M84" s="853"/>
      <c r="N84" s="57"/>
    </row>
    <row r="85" spans="1:14" ht="15" thickBot="1">
      <c r="B85" s="97" t="s">
        <v>1058</v>
      </c>
      <c r="C85" s="98"/>
      <c r="D85" s="98"/>
      <c r="E85" s="98"/>
      <c r="F85" s="98"/>
      <c r="G85" s="98"/>
      <c r="H85" s="98"/>
      <c r="I85" s="99"/>
      <c r="J85" s="100"/>
      <c r="K85" s="314">
        <v>0.05</v>
      </c>
      <c r="L85" s="854">
        <f>N78*K85</f>
        <v>5784.1260911067511</v>
      </c>
      <c r="M85" s="855"/>
      <c r="N85" s="57"/>
    </row>
    <row r="86" spans="1:14" ht="15" thickBot="1">
      <c r="B86" s="817" t="s">
        <v>1037</v>
      </c>
      <c r="C86" s="818"/>
      <c r="D86" s="818"/>
      <c r="E86" s="818"/>
      <c r="F86" s="818"/>
      <c r="G86" s="818"/>
      <c r="H86" s="818"/>
      <c r="I86" s="818"/>
      <c r="J86" s="818"/>
      <c r="K86" s="818"/>
      <c r="L86" s="818"/>
      <c r="M86" s="819"/>
      <c r="N86" s="58">
        <f>L83+L84+L85</f>
        <v>34704.756546640507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150387.2783687755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110436</v>
      </c>
      <c r="L36" s="279"/>
      <c r="M36" s="280">
        <v>1.375</v>
      </c>
      <c r="N36" s="281">
        <f>K36/M36</f>
        <v>80317.090909090912</v>
      </c>
    </row>
    <row r="37" spans="1:14">
      <c r="A37" s="150" t="s">
        <v>373</v>
      </c>
      <c r="B37" s="866" t="str">
        <f>VLOOKUP(A37,EQUIPOS!A7:D154,3,FALSE)</f>
        <v>Volqueta 6 m3</v>
      </c>
      <c r="C37" s="867"/>
      <c r="D37" s="867"/>
      <c r="E37" s="867"/>
      <c r="F37" s="867"/>
      <c r="G37" s="867"/>
      <c r="H37" s="868"/>
      <c r="I37" s="276"/>
      <c r="J37" s="277"/>
      <c r="K37" s="278">
        <f>VLOOKUP(A37,EQUIPOS!A7:D164,4,FALSE)</f>
        <v>50000</v>
      </c>
      <c r="L37" s="279"/>
      <c r="M37" s="280">
        <v>1.375</v>
      </c>
      <c r="N37" s="281">
        <f>K37/M37</f>
        <v>36363.63636363636</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928.49464011090913</v>
      </c>
    </row>
    <row r="43" spans="1:14" ht="15" thickBot="1">
      <c r="B43" s="817" t="s">
        <v>1037</v>
      </c>
      <c r="C43" s="818"/>
      <c r="D43" s="818"/>
      <c r="E43" s="818"/>
      <c r="F43" s="818"/>
      <c r="G43" s="818"/>
      <c r="H43" s="818"/>
      <c r="I43" s="818"/>
      <c r="J43" s="818"/>
      <c r="K43" s="818"/>
      <c r="L43" s="818"/>
      <c r="M43" s="819"/>
      <c r="N43" s="403">
        <f>SUM(N36:N42)</f>
        <v>117609.22191283817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13746</v>
      </c>
      <c r="N49" s="281">
        <f>K49*M49</f>
        <v>13746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18569.892802218183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160364.11471505635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32072.82294301127</v>
      </c>
      <c r="M83" s="853"/>
      <c r="N83" s="57"/>
    </row>
    <row r="84" spans="1:14">
      <c r="B84" s="95" t="s">
        <v>1057</v>
      </c>
      <c r="C84" s="96"/>
      <c r="D84" s="96"/>
      <c r="E84" s="96"/>
      <c r="F84" s="96"/>
      <c r="G84" s="96"/>
      <c r="H84" s="96"/>
      <c r="I84" s="93"/>
      <c r="J84" s="94"/>
      <c r="K84" s="313">
        <v>0.05</v>
      </c>
      <c r="L84" s="852">
        <f>N78*K84</f>
        <v>8018.2057357528174</v>
      </c>
      <c r="M84" s="853"/>
      <c r="N84" s="57"/>
    </row>
    <row r="85" spans="1:14" ht="15" thickBot="1">
      <c r="B85" s="97" t="s">
        <v>1058</v>
      </c>
      <c r="C85" s="98"/>
      <c r="D85" s="98"/>
      <c r="E85" s="98"/>
      <c r="F85" s="98"/>
      <c r="G85" s="98"/>
      <c r="H85" s="98"/>
      <c r="I85" s="99"/>
      <c r="J85" s="100"/>
      <c r="K85" s="314">
        <v>0.05</v>
      </c>
      <c r="L85" s="854">
        <f>N78*K85</f>
        <v>8018.2057357528174</v>
      </c>
      <c r="M85" s="855"/>
      <c r="N85" s="57"/>
    </row>
    <row r="86" spans="1:14" ht="15" thickBot="1">
      <c r="B86" s="817" t="s">
        <v>1037</v>
      </c>
      <c r="C86" s="818"/>
      <c r="D86" s="818"/>
      <c r="E86" s="818"/>
      <c r="F86" s="818"/>
      <c r="G86" s="818"/>
      <c r="H86" s="818"/>
      <c r="I86" s="818"/>
      <c r="J86" s="818"/>
      <c r="K86" s="818"/>
      <c r="L86" s="818"/>
      <c r="M86" s="819"/>
      <c r="N86" s="58">
        <f>L83+L84+L85</f>
        <v>48109.234414516905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208473.34912957327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110436</v>
      </c>
      <c r="L36" s="279"/>
      <c r="M36" s="280">
        <v>1.3125</v>
      </c>
      <c r="N36" s="281">
        <f>K36/M36</f>
        <v>84141.71428571429</v>
      </c>
    </row>
    <row r="37" spans="1:14">
      <c r="A37" s="150" t="s">
        <v>373</v>
      </c>
      <c r="B37" s="866" t="str">
        <f>VLOOKUP(A37,EQUIPOS!A7:D154,3,FALSE)</f>
        <v>Volqueta 6 m3</v>
      </c>
      <c r="C37" s="867"/>
      <c r="D37" s="867"/>
      <c r="E37" s="867"/>
      <c r="F37" s="867"/>
      <c r="G37" s="867"/>
      <c r="H37" s="868"/>
      <c r="I37" s="276"/>
      <c r="J37" s="277"/>
      <c r="K37" s="278">
        <f>VLOOKUP(A37,EQUIPOS!A7:D164,4,FALSE)</f>
        <v>50000</v>
      </c>
      <c r="L37" s="279"/>
      <c r="M37" s="280">
        <v>1.3125</v>
      </c>
      <c r="N37" s="281">
        <f>K37/M37</f>
        <v>38095.238095238092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972.70867059238105</v>
      </c>
    </row>
    <row r="43" spans="1:14" ht="15" thickBot="1">
      <c r="B43" s="817" t="s">
        <v>1037</v>
      </c>
      <c r="C43" s="818"/>
      <c r="D43" s="818"/>
      <c r="E43" s="818"/>
      <c r="F43" s="818"/>
      <c r="G43" s="818"/>
      <c r="H43" s="818"/>
      <c r="I43" s="818"/>
      <c r="J43" s="818"/>
      <c r="K43" s="818"/>
      <c r="L43" s="818"/>
      <c r="M43" s="819"/>
      <c r="N43" s="403">
        <f>SUM(N36:N42)</f>
        <v>123209.66105154477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826</v>
      </c>
      <c r="N48" s="281">
        <f>K48*M48</f>
        <v>8260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13746</v>
      </c>
      <c r="N49" s="281">
        <f>K49*M49</f>
        <v>13746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19454.17341184762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166848.83446339238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33369.766892678475</v>
      </c>
      <c r="M83" s="853"/>
      <c r="N83" s="57"/>
    </row>
    <row r="84" spans="1:14">
      <c r="B84" s="95" t="s">
        <v>1057</v>
      </c>
      <c r="C84" s="96"/>
      <c r="D84" s="96"/>
      <c r="E84" s="96"/>
      <c r="F84" s="96"/>
      <c r="G84" s="96"/>
      <c r="H84" s="96"/>
      <c r="I84" s="93"/>
      <c r="J84" s="94"/>
      <c r="K84" s="313">
        <v>0.05</v>
      </c>
      <c r="L84" s="852">
        <f>N78*K84</f>
        <v>8342.4417231696189</v>
      </c>
      <c r="M84" s="853"/>
      <c r="N84" s="57"/>
    </row>
    <row r="85" spans="1:14" ht="15" thickBot="1">
      <c r="B85" s="97" t="s">
        <v>1058</v>
      </c>
      <c r="C85" s="98"/>
      <c r="D85" s="98"/>
      <c r="E85" s="98"/>
      <c r="F85" s="98"/>
      <c r="G85" s="98"/>
      <c r="H85" s="98"/>
      <c r="I85" s="99"/>
      <c r="J85" s="100"/>
      <c r="K85" s="314">
        <v>0.05</v>
      </c>
      <c r="L85" s="854">
        <f>N78*K85</f>
        <v>8342.4417231696189</v>
      </c>
      <c r="M85" s="855"/>
      <c r="N85" s="57"/>
    </row>
    <row r="86" spans="1:14" ht="15" thickBot="1">
      <c r="B86" s="817" t="s">
        <v>1037</v>
      </c>
      <c r="C86" s="818"/>
      <c r="D86" s="818"/>
      <c r="E86" s="818"/>
      <c r="F86" s="818"/>
      <c r="G86" s="818"/>
      <c r="H86" s="818"/>
      <c r="I86" s="818"/>
      <c r="J86" s="818"/>
      <c r="K86" s="818"/>
      <c r="L86" s="818"/>
      <c r="M86" s="819"/>
      <c r="N86" s="58">
        <f>L83+L84+L85</f>
        <v>50054.650339017717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216903.48480241009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312</v>
      </c>
      <c r="B36" s="866" t="str">
        <f>VLOOKUP(A36,EQUIPOS!A6:D154,3,FALSE)</f>
        <v>Retroexcavadora sobre oruga, potencia 138 HP, balde de 1,5 m3.</v>
      </c>
      <c r="C36" s="867"/>
      <c r="D36" s="867"/>
      <c r="E36" s="867"/>
      <c r="F36" s="867"/>
      <c r="G36" s="867"/>
      <c r="H36" s="868"/>
      <c r="I36" s="276"/>
      <c r="J36" s="277"/>
      <c r="K36" s="278">
        <f>VLOOKUP(A36,EQUIPOS!A6:D163,4,FALSE)</f>
        <v>186438</v>
      </c>
      <c r="L36" s="279"/>
      <c r="M36" s="280">
        <v>66</v>
      </c>
      <c r="N36" s="281">
        <f>K36/M36</f>
        <v>2824.818181818182</v>
      </c>
    </row>
    <row r="37" spans="1:14">
      <c r="A37" s="150"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185922</v>
      </c>
      <c r="L37" s="279"/>
      <c r="M37" s="280">
        <v>100</v>
      </c>
      <c r="N37" s="281">
        <f>K37/M37</f>
        <v>1859.22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0.967181916782197</v>
      </c>
    </row>
    <row r="43" spans="1:14" ht="15" thickBot="1">
      <c r="B43" s="817" t="s">
        <v>1037</v>
      </c>
      <c r="C43" s="818"/>
      <c r="D43" s="818"/>
      <c r="E43" s="818"/>
      <c r="F43" s="818"/>
      <c r="G43" s="818"/>
      <c r="H43" s="818"/>
      <c r="I43" s="818"/>
      <c r="J43" s="818"/>
      <c r="K43" s="818"/>
      <c r="L43" s="818"/>
      <c r="M43" s="819"/>
      <c r="N43" s="403">
        <f>SUM(N36:N42)</f>
        <v>4685.0053637349647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3686</v>
      </c>
      <c r="N48" s="281">
        <f>K48*M48</f>
        <v>3686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3686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96.718191678219696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8467.7235554131839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1693.5447110826369</v>
      </c>
      <c r="M83" s="853"/>
      <c r="N83" s="57"/>
    </row>
    <row r="84" spans="1:14">
      <c r="B84" s="95" t="s">
        <v>1057</v>
      </c>
      <c r="C84" s="96"/>
      <c r="D84" s="96"/>
      <c r="E84" s="96"/>
      <c r="F84" s="96"/>
      <c r="G84" s="96"/>
      <c r="H84" s="96"/>
      <c r="I84" s="93"/>
      <c r="J84" s="94"/>
      <c r="K84" s="313">
        <v>0.05</v>
      </c>
      <c r="L84" s="852">
        <f>N78*K84</f>
        <v>423.38617777065923</v>
      </c>
      <c r="M84" s="853"/>
      <c r="N84" s="57"/>
    </row>
    <row r="85" spans="1:14" ht="15" thickBot="1">
      <c r="B85" s="97" t="s">
        <v>1058</v>
      </c>
      <c r="C85" s="98"/>
      <c r="D85" s="98"/>
      <c r="E85" s="98"/>
      <c r="F85" s="98"/>
      <c r="G85" s="98"/>
      <c r="H85" s="98"/>
      <c r="I85" s="99"/>
      <c r="J85" s="100"/>
      <c r="K85" s="314">
        <v>0.05</v>
      </c>
      <c r="L85" s="854">
        <f>N78*K85</f>
        <v>423.38617777065923</v>
      </c>
      <c r="M85" s="855"/>
      <c r="N85" s="57"/>
    </row>
    <row r="86" spans="1:14" ht="15" thickBot="1">
      <c r="B86" s="817" t="s">
        <v>1037</v>
      </c>
      <c r="C86" s="818"/>
      <c r="D86" s="818"/>
      <c r="E86" s="818"/>
      <c r="F86" s="818"/>
      <c r="G86" s="818"/>
      <c r="H86" s="818"/>
      <c r="I86" s="818"/>
      <c r="J86" s="818"/>
      <c r="K86" s="818"/>
      <c r="L86" s="818"/>
      <c r="M86" s="819"/>
      <c r="N86" s="58">
        <f>L83+L84+L85</f>
        <v>2540.3170666239553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11008.040622037139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312</v>
      </c>
      <c r="B36" s="866" t="str">
        <f>VLOOKUP(A36,EQUIPOS!A6:D154,3,FALSE)</f>
        <v>Retroexcavadora sobre oruga, potencia 138 HP, balde de 1,5 m3.</v>
      </c>
      <c r="C36" s="867"/>
      <c r="D36" s="867"/>
      <c r="E36" s="867"/>
      <c r="F36" s="867"/>
      <c r="G36" s="867"/>
      <c r="H36" s="868"/>
      <c r="I36" s="276"/>
      <c r="J36" s="277"/>
      <c r="K36" s="278">
        <f>VLOOKUP(A36,EQUIPOS!A6:D163,4,FALSE)</f>
        <v>186438</v>
      </c>
      <c r="L36" s="279"/>
      <c r="M36" s="280">
        <v>66</v>
      </c>
      <c r="N36" s="281">
        <f>K36/M36</f>
        <v>2824.818181818182</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0.967181916782197</v>
      </c>
    </row>
    <row r="43" spans="1:14" ht="15" thickBot="1">
      <c r="B43" s="817" t="s">
        <v>1037</v>
      </c>
      <c r="C43" s="818"/>
      <c r="D43" s="818"/>
      <c r="E43" s="818"/>
      <c r="F43" s="818"/>
      <c r="G43" s="818"/>
      <c r="H43" s="818"/>
      <c r="I43" s="818"/>
      <c r="J43" s="818"/>
      <c r="K43" s="818"/>
      <c r="L43" s="818"/>
      <c r="M43" s="819"/>
      <c r="N43" s="403">
        <f>SUM(N36:N42)</f>
        <v>2825.785363734964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96.718191678219696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2922.5035554131837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584.50071108263671</v>
      </c>
      <c r="M83" s="853"/>
      <c r="N83" s="57"/>
    </row>
    <row r="84" spans="1:14">
      <c r="B84" s="95" t="s">
        <v>1057</v>
      </c>
      <c r="C84" s="96"/>
      <c r="D84" s="96"/>
      <c r="E84" s="96"/>
      <c r="F84" s="96"/>
      <c r="G84" s="96"/>
      <c r="H84" s="96"/>
      <c r="I84" s="93"/>
      <c r="J84" s="94"/>
      <c r="K84" s="313">
        <v>0.05</v>
      </c>
      <c r="L84" s="852">
        <f>N78*K84</f>
        <v>146.12517777065918</v>
      </c>
      <c r="M84" s="853"/>
      <c r="N84" s="57"/>
    </row>
    <row r="85" spans="1:14" ht="15" thickBot="1">
      <c r="B85" s="97" t="s">
        <v>1058</v>
      </c>
      <c r="C85" s="98"/>
      <c r="D85" s="98"/>
      <c r="E85" s="98"/>
      <c r="F85" s="98"/>
      <c r="G85" s="98"/>
      <c r="H85" s="98"/>
      <c r="I85" s="99"/>
      <c r="J85" s="100"/>
      <c r="K85" s="314">
        <v>0.05</v>
      </c>
      <c r="L85" s="854">
        <f>N78*K85</f>
        <v>146.12517777065918</v>
      </c>
      <c r="M85" s="855"/>
      <c r="N85" s="57"/>
    </row>
    <row r="86" spans="1:14" ht="15" thickBot="1">
      <c r="B86" s="817" t="s">
        <v>1037</v>
      </c>
      <c r="C86" s="818"/>
      <c r="D86" s="818"/>
      <c r="E86" s="818"/>
      <c r="F86" s="818"/>
      <c r="G86" s="818"/>
      <c r="H86" s="818"/>
      <c r="I86" s="818"/>
      <c r="J86" s="818"/>
      <c r="K86" s="818"/>
      <c r="L86" s="818"/>
      <c r="M86" s="819"/>
      <c r="N86" s="58">
        <f>L83+L84+L85</f>
        <v>876.75106662395513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3799.2546220371387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180</v>
      </c>
      <c r="B36" s="866" t="str">
        <f>VLOOKUP(A36,EQUIPOS!A6:D154,3,FALSE)</f>
        <v>Compresor 120 HP, con martillo.</v>
      </c>
      <c r="C36" s="867"/>
      <c r="D36" s="867"/>
      <c r="E36" s="867"/>
      <c r="F36" s="867"/>
      <c r="G36" s="867"/>
      <c r="H36" s="868"/>
      <c r="I36" s="276"/>
      <c r="J36" s="277"/>
      <c r="K36" s="278">
        <f>VLOOKUP(A36,EQUIPOS!A6:D163,4,FALSE)</f>
        <v>93943</v>
      </c>
      <c r="L36" s="279"/>
      <c r="M36" s="280">
        <v>66</v>
      </c>
      <c r="N36" s="281">
        <f>K36/M36</f>
        <v>1423.378787878788</v>
      </c>
    </row>
    <row r="37" spans="1:14">
      <c r="A37" s="114"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185922</v>
      </c>
      <c r="L37" s="279"/>
      <c r="M37" s="280">
        <v>100</v>
      </c>
      <c r="N37" s="281">
        <f>K37/M37</f>
        <v>1859.22</v>
      </c>
    </row>
    <row r="38" spans="1:14">
      <c r="A38" t="s">
        <v>312</v>
      </c>
      <c r="B38" s="866" t="str">
        <f>VLOOKUP(A38,EQUIPOS!A8:D154,3,FALSE)</f>
        <v>Retroexcavadora sobre oruga, potencia 138 HP, balde de 1,5 m3.</v>
      </c>
      <c r="C38" s="867"/>
      <c r="D38" s="867"/>
      <c r="E38" s="867"/>
      <c r="F38" s="867"/>
      <c r="G38" s="867"/>
      <c r="H38" s="868"/>
      <c r="I38" s="276"/>
      <c r="J38" s="277"/>
      <c r="K38" s="278">
        <f>VLOOKUP(A38,EQUIPOS!A8:D165,4,FALSE)</f>
        <v>186438</v>
      </c>
      <c r="L38" s="279"/>
      <c r="M38" s="280">
        <v>66</v>
      </c>
      <c r="N38" s="281">
        <f>K38/M38</f>
        <v>2824.818181818182</v>
      </c>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N78*L42</f>
        <v>5.8030915006931822</v>
      </c>
    </row>
    <row r="43" spans="1:14" ht="15" thickBot="1">
      <c r="B43" s="817" t="s">
        <v>1037</v>
      </c>
      <c r="C43" s="818"/>
      <c r="D43" s="818"/>
      <c r="E43" s="818"/>
      <c r="F43" s="818"/>
      <c r="G43" s="818"/>
      <c r="H43" s="818"/>
      <c r="I43" s="818"/>
      <c r="J43" s="818"/>
      <c r="K43" s="818"/>
      <c r="L43" s="818"/>
      <c r="M43" s="819"/>
      <c r="N43" s="403">
        <f>SUM(N36:N42)</f>
        <v>6113.2200611976632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4694</v>
      </c>
      <c r="N48" s="281">
        <f>K48*M48</f>
        <v>938.80000000000007</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1999</v>
      </c>
      <c r="N49" s="281">
        <f t="shared" ref="N49:N54" si="0">K49*M49</f>
        <v>5997</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9821</v>
      </c>
      <c r="N50" s="281">
        <f t="shared" si="0"/>
        <v>2946.2999999999997</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1182</v>
      </c>
      <c r="N51" s="281">
        <f t="shared" si="0"/>
        <v>236.4</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715</v>
      </c>
      <c r="N52" s="281">
        <f t="shared" si="0"/>
        <v>357.5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v>
      </c>
      <c r="N53" s="281">
        <f t="shared" si="0"/>
        <v>0</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3686</v>
      </c>
      <c r="N54" s="281">
        <f t="shared" si="0"/>
        <v>3686</v>
      </c>
    </row>
    <row r="55" spans="1:14" ht="15" thickBot="1">
      <c r="B55" s="899"/>
      <c r="C55" s="900"/>
      <c r="D55" s="900"/>
      <c r="E55" s="900"/>
      <c r="F55" s="900"/>
      <c r="G55" s="900"/>
      <c r="H55" s="900"/>
      <c r="I55" s="870"/>
      <c r="J55" s="48"/>
      <c r="K55" s="50"/>
      <c r="L55" s="901"/>
      <c r="M55" s="902"/>
      <c r="N55" s="51"/>
    </row>
    <row r="56" spans="1:14" ht="15" thickBot="1">
      <c r="B56" s="817" t="s">
        <v>1037</v>
      </c>
      <c r="C56" s="818"/>
      <c r="D56" s="818"/>
      <c r="E56" s="818"/>
      <c r="F56" s="818"/>
      <c r="G56" s="818"/>
      <c r="H56" s="818"/>
      <c r="I56" s="818"/>
      <c r="J56" s="818"/>
      <c r="K56" s="818"/>
      <c r="L56" s="818"/>
      <c r="M56" s="819"/>
      <c r="N56" s="403">
        <f>SUM(N48:N55)</f>
        <v>14162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817" t="s">
        <v>1037</v>
      </c>
      <c r="C78" s="818"/>
      <c r="D78" s="818"/>
      <c r="E78" s="818"/>
      <c r="F78" s="818"/>
      <c r="G78" s="818"/>
      <c r="H78" s="818"/>
      <c r="I78" s="860"/>
      <c r="J78" s="860"/>
      <c r="K78" s="860"/>
      <c r="L78" s="860"/>
      <c r="M78" s="861"/>
      <c r="N78" s="310">
        <f>SUM(N72:N77)</f>
        <v>290.1545750346591</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20565.374636232322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4113.0749272464645</v>
      </c>
      <c r="M85" s="853"/>
      <c r="N85" s="57"/>
    </row>
    <row r="86" spans="1:14">
      <c r="B86" s="95" t="s">
        <v>1057</v>
      </c>
      <c r="C86" s="96"/>
      <c r="D86" s="96"/>
      <c r="E86" s="96"/>
      <c r="F86" s="96"/>
      <c r="G86" s="96"/>
      <c r="H86" s="96"/>
      <c r="I86" s="93"/>
      <c r="J86" s="94"/>
      <c r="K86" s="313">
        <v>0.05</v>
      </c>
      <c r="L86" s="852">
        <f>N80*K86</f>
        <v>1028.2687318116161</v>
      </c>
      <c r="M86" s="853"/>
      <c r="N86" s="57"/>
    </row>
    <row r="87" spans="1:14" ht="15" thickBot="1">
      <c r="B87" s="97" t="s">
        <v>1058</v>
      </c>
      <c r="C87" s="98"/>
      <c r="D87" s="98"/>
      <c r="E87" s="98"/>
      <c r="F87" s="98"/>
      <c r="G87" s="98"/>
      <c r="H87" s="98"/>
      <c r="I87" s="99"/>
      <c r="J87" s="100"/>
      <c r="K87" s="314">
        <v>0.05</v>
      </c>
      <c r="L87" s="854">
        <f>N80*K87</f>
        <v>1028.2687318116161</v>
      </c>
      <c r="M87" s="855"/>
      <c r="N87" s="57"/>
    </row>
    <row r="88" spans="1:14" ht="15" thickBot="1">
      <c r="B88" s="817" t="s">
        <v>1037</v>
      </c>
      <c r="C88" s="818"/>
      <c r="D88" s="818"/>
      <c r="E88" s="818"/>
      <c r="F88" s="818"/>
      <c r="G88" s="818"/>
      <c r="H88" s="818"/>
      <c r="I88" s="818"/>
      <c r="J88" s="818"/>
      <c r="K88" s="818"/>
      <c r="L88" s="818"/>
      <c r="M88" s="819"/>
      <c r="N88" s="58">
        <f>L85+L86+L87</f>
        <v>6169.6123908696964</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26734.987027102019</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20" t="s">
        <v>2324</v>
      </c>
      <c r="C107" s="821"/>
      <c r="D107" s="821"/>
      <c r="E107" s="821"/>
      <c r="F107" s="821"/>
      <c r="G107" s="821"/>
      <c r="H107" s="821"/>
      <c r="I107" s="821"/>
      <c r="J107" s="821"/>
      <c r="K107" s="821"/>
      <c r="L107" s="821"/>
      <c r="M107" s="821"/>
      <c r="N107" s="822"/>
    </row>
    <row r="108" spans="2:14" ht="15" customHeight="1">
      <c r="B108" s="820"/>
      <c r="C108" s="821"/>
      <c r="D108" s="821"/>
      <c r="E108" s="821"/>
      <c r="F108" s="821"/>
      <c r="G108" s="821"/>
      <c r="H108" s="821"/>
      <c r="I108" s="821"/>
      <c r="J108" s="821"/>
      <c r="K108" s="821"/>
      <c r="L108" s="821"/>
      <c r="M108" s="821"/>
      <c r="N108" s="822"/>
    </row>
    <row r="109" spans="2:14" ht="30" customHeight="1">
      <c r="B109" s="823" t="s">
        <v>2325</v>
      </c>
      <c r="C109" s="824"/>
      <c r="D109" s="824"/>
      <c r="E109" s="824"/>
      <c r="F109" s="824"/>
      <c r="G109" s="824"/>
      <c r="H109" s="824"/>
      <c r="I109" s="824"/>
      <c r="J109" s="824"/>
      <c r="K109" s="824"/>
      <c r="L109" s="824"/>
      <c r="M109" s="824"/>
      <c r="N109" s="825"/>
    </row>
    <row r="110" spans="2:14">
      <c r="B110" s="823"/>
      <c r="C110" s="824"/>
      <c r="D110" s="824"/>
      <c r="E110" s="824"/>
      <c r="F110" s="824"/>
      <c r="G110" s="824"/>
      <c r="H110" s="824"/>
      <c r="I110" s="824"/>
      <c r="J110" s="824"/>
      <c r="K110" s="824"/>
      <c r="L110" s="824"/>
      <c r="M110" s="824"/>
      <c r="N110" s="82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3"/>
      <c r="K120" s="883"/>
      <c r="L120" s="883"/>
      <c r="M120" s="883"/>
      <c r="N120" s="884"/>
    </row>
    <row r="121" spans="2:14" ht="15" thickBot="1">
      <c r="B121" s="270" t="s">
        <v>2327</v>
      </c>
      <c r="C121" s="402"/>
      <c r="D121" s="402"/>
      <c r="E121" s="63"/>
      <c r="F121" s="63"/>
      <c r="G121" s="63"/>
      <c r="H121" s="63"/>
      <c r="I121" s="63"/>
      <c r="J121" s="885"/>
      <c r="K121" s="885"/>
      <c r="L121" s="885"/>
      <c r="M121" s="885"/>
      <c r="N121" s="886"/>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186438</v>
      </c>
      <c r="L36" s="279"/>
      <c r="M36" s="280">
        <v>66</v>
      </c>
      <c r="N36" s="281">
        <f>K36/M36</f>
        <v>2824.818181818182</v>
      </c>
    </row>
    <row r="37" spans="1:14">
      <c r="A37" s="114"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185922</v>
      </c>
      <c r="L37" s="279"/>
      <c r="M37" s="280">
        <v>100</v>
      </c>
      <c r="N37" s="281">
        <f>K37/M37</f>
        <v>1859.22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0.967181916782197</v>
      </c>
    </row>
    <row r="43" spans="1:14" ht="15" thickBot="1">
      <c r="B43" s="817" t="s">
        <v>1037</v>
      </c>
      <c r="C43" s="818"/>
      <c r="D43" s="818"/>
      <c r="E43" s="818"/>
      <c r="F43" s="818"/>
      <c r="G43" s="818"/>
      <c r="H43" s="818"/>
      <c r="I43" s="818"/>
      <c r="J43" s="818"/>
      <c r="K43" s="818"/>
      <c r="L43" s="818"/>
      <c r="M43" s="819"/>
      <c r="N43" s="403">
        <f>SUM(N36:N42)</f>
        <v>4685.0053637349647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3686</v>
      </c>
      <c r="N48" s="281">
        <f>K48*M48</f>
        <v>3686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3686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96.718191678219696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8467.7235554131839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1693.5447110826369</v>
      </c>
      <c r="M83" s="853"/>
      <c r="N83" s="57"/>
    </row>
    <row r="84" spans="1:14">
      <c r="B84" s="95" t="s">
        <v>1057</v>
      </c>
      <c r="C84" s="96"/>
      <c r="D84" s="96"/>
      <c r="E84" s="96"/>
      <c r="F84" s="96"/>
      <c r="G84" s="96"/>
      <c r="H84" s="96"/>
      <c r="I84" s="93"/>
      <c r="J84" s="94"/>
      <c r="K84" s="313">
        <v>0.05</v>
      </c>
      <c r="L84" s="852">
        <f>N78*K84</f>
        <v>423.38617777065923</v>
      </c>
      <c r="M84" s="853"/>
      <c r="N84" s="57"/>
    </row>
    <row r="85" spans="1:14" ht="15" thickBot="1">
      <c r="B85" s="97" t="s">
        <v>1058</v>
      </c>
      <c r="C85" s="98"/>
      <c r="D85" s="98"/>
      <c r="E85" s="98"/>
      <c r="F85" s="98"/>
      <c r="G85" s="98"/>
      <c r="H85" s="98"/>
      <c r="I85" s="99"/>
      <c r="J85" s="100"/>
      <c r="K85" s="314">
        <v>0.05</v>
      </c>
      <c r="L85" s="854">
        <f>N78*K85</f>
        <v>423.38617777065923</v>
      </c>
      <c r="M85" s="855"/>
      <c r="N85" s="57"/>
    </row>
    <row r="86" spans="1:14" ht="15" thickBot="1">
      <c r="B86" s="817" t="s">
        <v>1037</v>
      </c>
      <c r="C86" s="818"/>
      <c r="D86" s="818"/>
      <c r="E86" s="818"/>
      <c r="F86" s="818"/>
      <c r="G86" s="818"/>
      <c r="H86" s="818"/>
      <c r="I86" s="818"/>
      <c r="J86" s="818"/>
      <c r="K86" s="818"/>
      <c r="L86" s="818"/>
      <c r="M86" s="819"/>
      <c r="N86" s="58">
        <f>L83+L84+L85</f>
        <v>2540.3170666239553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11008.040622037139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34"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186438</v>
      </c>
      <c r="L36" s="279"/>
      <c r="M36" s="280">
        <v>66</v>
      </c>
      <c r="N36" s="281">
        <f>K36/M36</f>
        <v>2824.818181818182</v>
      </c>
    </row>
    <row r="37" spans="1:14">
      <c r="A37" s="114" t="s">
        <v>180</v>
      </c>
      <c r="B37" s="866" t="str">
        <f>VLOOKUP(A37,EQUIPOS!A7:D154,3,FALSE)</f>
        <v>Compresor 120 HP, con martillo.</v>
      </c>
      <c r="C37" s="867"/>
      <c r="D37" s="867"/>
      <c r="E37" s="867"/>
      <c r="F37" s="867"/>
      <c r="G37" s="867"/>
      <c r="H37" s="868"/>
      <c r="I37" s="276"/>
      <c r="J37" s="277"/>
      <c r="K37" s="278">
        <f>VLOOKUP(A37,EQUIPOS!A7:D164,4,FALSE)</f>
        <v>93943</v>
      </c>
      <c r="L37" s="279"/>
      <c r="M37" s="280">
        <v>66</v>
      </c>
      <c r="N37" s="281">
        <f>K37/M37</f>
        <v>1423.378787878788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N79*L42</f>
        <v>5.8030915006931822</v>
      </c>
    </row>
    <row r="43" spans="1:14" ht="15" thickBot="1">
      <c r="B43" s="817" t="s">
        <v>1037</v>
      </c>
      <c r="C43" s="818"/>
      <c r="D43" s="818"/>
      <c r="E43" s="818"/>
      <c r="F43" s="818"/>
      <c r="G43" s="818"/>
      <c r="H43" s="818"/>
      <c r="I43" s="818"/>
      <c r="J43" s="818"/>
      <c r="K43" s="818"/>
      <c r="L43" s="818"/>
      <c r="M43" s="819"/>
      <c r="N43" s="403">
        <f>SUM(N36:N42)</f>
        <v>4254.0000611976629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4694</v>
      </c>
      <c r="N48" s="281">
        <f t="shared" ref="N48:N53" si="0">K48*M48</f>
        <v>938.80000000000007</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1999</v>
      </c>
      <c r="N49" s="281">
        <f t="shared" si="0"/>
        <v>5997</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9821</v>
      </c>
      <c r="N50" s="281">
        <f t="shared" si="0"/>
        <v>2946.2999999999997</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1182</v>
      </c>
      <c r="N51" s="281">
        <f t="shared" si="0"/>
        <v>236.4</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715</v>
      </c>
      <c r="N52" s="281">
        <f t="shared" si="0"/>
        <v>357.5</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v>
      </c>
      <c r="N53" s="281">
        <f t="shared" si="0"/>
        <v>0</v>
      </c>
    </row>
    <row r="54" spans="1:14" ht="15" thickBot="1">
      <c r="B54" s="899"/>
      <c r="C54" s="900"/>
      <c r="D54" s="900"/>
      <c r="E54" s="900"/>
      <c r="F54" s="900"/>
      <c r="G54" s="900"/>
      <c r="H54" s="900"/>
      <c r="I54" s="870"/>
      <c r="J54" s="48"/>
      <c r="K54" s="50"/>
      <c r="L54" s="901"/>
      <c r="M54" s="902"/>
      <c r="N54" s="51"/>
    </row>
    <row r="55" spans="1:14" ht="15" thickBot="1">
      <c r="B55" s="817" t="s">
        <v>1037</v>
      </c>
      <c r="C55" s="818"/>
      <c r="D55" s="818"/>
      <c r="E55" s="818"/>
      <c r="F55" s="818"/>
      <c r="G55" s="818"/>
      <c r="H55" s="818"/>
      <c r="I55" s="818"/>
      <c r="J55" s="818"/>
      <c r="K55" s="818"/>
      <c r="L55" s="818"/>
      <c r="M55" s="819"/>
      <c r="N55" s="403">
        <f>SUM(N48:N54)</f>
        <v>10476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944"/>
      <c r="C65" s="945"/>
      <c r="D65" s="945"/>
      <c r="E65" s="945"/>
      <c r="F65" s="945"/>
      <c r="G65" s="946"/>
      <c r="H65" s="320"/>
      <c r="I65" s="288"/>
      <c r="J65" s="295"/>
      <c r="K65" s="288"/>
      <c r="L65" s="904"/>
      <c r="M65" s="905"/>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95"/>
      <c r="M67" s="896"/>
      <c r="N67" s="133"/>
    </row>
    <row r="68" spans="1:15" ht="15" thickBot="1">
      <c r="B68" s="906" t="s">
        <v>1037</v>
      </c>
      <c r="C68" s="860"/>
      <c r="D68" s="860"/>
      <c r="E68" s="860"/>
      <c r="F68" s="860"/>
      <c r="G68" s="860"/>
      <c r="H68" s="860"/>
      <c r="I68" s="860"/>
      <c r="J68" s="860"/>
      <c r="K68" s="860"/>
      <c r="L68" s="860"/>
      <c r="M68" s="861"/>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6" t="s">
        <v>1047</v>
      </c>
      <c r="C72" s="857"/>
      <c r="D72" s="857"/>
      <c r="E72" s="857"/>
      <c r="F72" s="857"/>
      <c r="G72" s="857"/>
      <c r="H72" s="857"/>
      <c r="I72" s="79" t="s">
        <v>1048</v>
      </c>
      <c r="J72" s="81" t="s">
        <v>1494</v>
      </c>
      <c r="K72" s="80" t="s">
        <v>1050</v>
      </c>
      <c r="L72" s="858" t="s">
        <v>1034</v>
      </c>
      <c r="M72" s="859"/>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93"/>
      <c r="C78" s="894"/>
      <c r="D78" s="894"/>
      <c r="E78" s="894"/>
      <c r="F78" s="894"/>
      <c r="G78" s="894"/>
      <c r="H78" s="894"/>
      <c r="I78" s="132"/>
      <c r="J78" s="132"/>
      <c r="K78" s="132"/>
      <c r="L78" s="907"/>
      <c r="M78" s="907"/>
      <c r="N78" s="51"/>
    </row>
    <row r="79" spans="1:15" ht="15" thickBot="1">
      <c r="B79" s="906" t="s">
        <v>1037</v>
      </c>
      <c r="C79" s="860"/>
      <c r="D79" s="860"/>
      <c r="E79" s="860"/>
      <c r="F79" s="860"/>
      <c r="G79" s="860"/>
      <c r="H79" s="860"/>
      <c r="I79" s="860"/>
      <c r="J79" s="860"/>
      <c r="K79" s="860"/>
      <c r="L79" s="860"/>
      <c r="M79" s="861"/>
      <c r="N79" s="310">
        <f>SUM(N73:N78)</f>
        <v>290.1545750346591</v>
      </c>
    </row>
    <row r="80" spans="1:15" ht="15" thickBot="1">
      <c r="B80" s="39"/>
      <c r="C80" s="40"/>
      <c r="D80" s="40"/>
      <c r="E80" s="40"/>
      <c r="F80" s="40"/>
      <c r="G80" s="40"/>
      <c r="H80" s="40"/>
      <c r="I80" s="40"/>
      <c r="J80" s="40"/>
      <c r="K80" s="40"/>
      <c r="L80" s="40"/>
      <c r="M80" s="40"/>
      <c r="N80" s="41"/>
    </row>
    <row r="81" spans="1:14" ht="15" thickBot="1">
      <c r="B81" s="817" t="s">
        <v>1051</v>
      </c>
      <c r="C81" s="818"/>
      <c r="D81" s="818"/>
      <c r="E81" s="818"/>
      <c r="F81" s="818"/>
      <c r="G81" s="818"/>
      <c r="H81" s="818"/>
      <c r="I81" s="818"/>
      <c r="J81" s="818"/>
      <c r="K81" s="818"/>
      <c r="L81" s="818"/>
      <c r="M81" s="819"/>
      <c r="N81" s="105">
        <f>N43+N55+N68+N79</f>
        <v>15020.154636232322</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2" t="s">
        <v>1053</v>
      </c>
      <c r="C85" s="863"/>
      <c r="D85" s="863"/>
      <c r="E85" s="863"/>
      <c r="F85" s="863"/>
      <c r="G85" s="863"/>
      <c r="H85" s="863"/>
      <c r="I85" s="323"/>
      <c r="J85" s="343"/>
      <c r="K85" s="311" t="s">
        <v>1054</v>
      </c>
      <c r="L85" s="864" t="s">
        <v>1055</v>
      </c>
      <c r="M85" s="865"/>
      <c r="N85" s="312"/>
    </row>
    <row r="86" spans="1:14">
      <c r="B86" s="850" t="s">
        <v>1056</v>
      </c>
      <c r="C86" s="851"/>
      <c r="D86" s="851"/>
      <c r="E86" s="851"/>
      <c r="F86" s="851"/>
      <c r="G86" s="851"/>
      <c r="H86" s="851"/>
      <c r="I86" s="93"/>
      <c r="J86" s="94"/>
      <c r="K86" s="313">
        <v>0.2</v>
      </c>
      <c r="L86" s="852">
        <f>N81*K86</f>
        <v>3004.0309272464647</v>
      </c>
      <c r="M86" s="853"/>
      <c r="N86" s="57"/>
    </row>
    <row r="87" spans="1:14">
      <c r="B87" s="95" t="s">
        <v>1057</v>
      </c>
      <c r="C87" s="96"/>
      <c r="D87" s="96"/>
      <c r="E87" s="96"/>
      <c r="F87" s="96"/>
      <c r="G87" s="96"/>
      <c r="H87" s="96"/>
      <c r="I87" s="93"/>
      <c r="J87" s="94"/>
      <c r="K87" s="313">
        <v>0.05</v>
      </c>
      <c r="L87" s="852">
        <f>N81*K87</f>
        <v>751.00773181161617</v>
      </c>
      <c r="M87" s="853"/>
      <c r="N87" s="57"/>
    </row>
    <row r="88" spans="1:14" ht="15" thickBot="1">
      <c r="B88" s="97" t="s">
        <v>1058</v>
      </c>
      <c r="C88" s="98"/>
      <c r="D88" s="98"/>
      <c r="E88" s="98"/>
      <c r="F88" s="98"/>
      <c r="G88" s="98"/>
      <c r="H88" s="98"/>
      <c r="I88" s="99"/>
      <c r="J88" s="100"/>
      <c r="K88" s="314">
        <v>0.05</v>
      </c>
      <c r="L88" s="854">
        <f>N81*K88</f>
        <v>751.00773181161617</v>
      </c>
      <c r="M88" s="855"/>
      <c r="N88" s="57"/>
    </row>
    <row r="89" spans="1:14" ht="15" thickBot="1">
      <c r="B89" s="817" t="s">
        <v>1037</v>
      </c>
      <c r="C89" s="818"/>
      <c r="D89" s="818"/>
      <c r="E89" s="818"/>
      <c r="F89" s="818"/>
      <c r="G89" s="818"/>
      <c r="H89" s="818"/>
      <c r="I89" s="818"/>
      <c r="J89" s="818"/>
      <c r="K89" s="818"/>
      <c r="L89" s="818"/>
      <c r="M89" s="819"/>
      <c r="N89" s="58">
        <f>L86+L87+L88</f>
        <v>4506.0463908696975</v>
      </c>
    </row>
    <row r="90" spans="1:14" ht="15" thickBot="1">
      <c r="B90" s="39"/>
      <c r="C90" s="40"/>
      <c r="D90" s="40"/>
      <c r="E90" s="40"/>
      <c r="F90" s="40"/>
      <c r="G90" s="40"/>
      <c r="H90" s="40"/>
      <c r="I90" s="40"/>
      <c r="J90" s="40"/>
      <c r="K90" s="40"/>
      <c r="L90" s="40"/>
      <c r="M90" s="40"/>
      <c r="N90" s="41"/>
    </row>
    <row r="91" spans="1:14" ht="15" thickBot="1">
      <c r="A91" t="s">
        <v>2122</v>
      </c>
      <c r="B91" s="817" t="s">
        <v>1059</v>
      </c>
      <c r="C91" s="818"/>
      <c r="D91" s="818"/>
      <c r="E91" s="818"/>
      <c r="F91" s="818"/>
      <c r="G91" s="818"/>
      <c r="H91" s="818"/>
      <c r="I91" s="818"/>
      <c r="J91" s="818"/>
      <c r="K91" s="818"/>
      <c r="L91" s="818"/>
      <c r="M91" s="819"/>
      <c r="N91" s="196">
        <f>N81+N89</f>
        <v>19526.201027102019</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20" t="s">
        <v>2324</v>
      </c>
      <c r="C108" s="821"/>
      <c r="D108" s="821"/>
      <c r="E108" s="821"/>
      <c r="F108" s="821"/>
      <c r="G108" s="821"/>
      <c r="H108" s="821"/>
      <c r="I108" s="821"/>
      <c r="J108" s="821"/>
      <c r="K108" s="821"/>
      <c r="L108" s="821"/>
      <c r="M108" s="821"/>
      <c r="N108" s="822"/>
    </row>
    <row r="109" spans="2:14" ht="15" customHeight="1">
      <c r="B109" s="820"/>
      <c r="C109" s="821"/>
      <c r="D109" s="821"/>
      <c r="E109" s="821"/>
      <c r="F109" s="821"/>
      <c r="G109" s="821"/>
      <c r="H109" s="821"/>
      <c r="I109" s="821"/>
      <c r="J109" s="821"/>
      <c r="K109" s="821"/>
      <c r="L109" s="821"/>
      <c r="M109" s="821"/>
      <c r="N109" s="822"/>
    </row>
    <row r="110" spans="2:14" ht="32.25" customHeight="1">
      <c r="B110" s="823" t="s">
        <v>2325</v>
      </c>
      <c r="C110" s="824"/>
      <c r="D110" s="824"/>
      <c r="E110" s="824"/>
      <c r="F110" s="824"/>
      <c r="G110" s="824"/>
      <c r="H110" s="824"/>
      <c r="I110" s="824"/>
      <c r="J110" s="824"/>
      <c r="K110" s="824"/>
      <c r="L110" s="824"/>
      <c r="M110" s="824"/>
      <c r="N110" s="825"/>
    </row>
    <row r="111" spans="2:14">
      <c r="B111" s="823"/>
      <c r="C111" s="824"/>
      <c r="D111" s="824"/>
      <c r="E111" s="824"/>
      <c r="F111" s="824"/>
      <c r="G111" s="824"/>
      <c r="H111" s="824"/>
      <c r="I111" s="824"/>
      <c r="J111" s="824"/>
      <c r="K111" s="824"/>
      <c r="L111" s="824"/>
      <c r="M111" s="824"/>
      <c r="N111" s="825"/>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3"/>
      <c r="K121" s="883"/>
      <c r="L121" s="883"/>
      <c r="M121" s="883"/>
      <c r="N121" s="884"/>
    </row>
    <row r="122" spans="2:14" ht="15" thickBot="1">
      <c r="B122" s="270" t="s">
        <v>2327</v>
      </c>
      <c r="C122" s="402"/>
      <c r="D122" s="402"/>
      <c r="E122" s="63"/>
      <c r="F122" s="63"/>
      <c r="G122" s="63"/>
      <c r="H122" s="63"/>
      <c r="I122" s="63"/>
      <c r="J122" s="885"/>
      <c r="K122" s="885"/>
      <c r="L122" s="885"/>
      <c r="M122" s="885"/>
      <c r="N122" s="886"/>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186438</v>
      </c>
      <c r="L36" s="279"/>
      <c r="M36" s="280">
        <v>66</v>
      </c>
      <c r="N36" s="281">
        <f>K36/M36</f>
        <v>2824.818181818182</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0.967181916782197</v>
      </c>
    </row>
    <row r="43" spans="1:14" ht="15" thickBot="1">
      <c r="B43" s="817" t="s">
        <v>1037</v>
      </c>
      <c r="C43" s="818"/>
      <c r="D43" s="818"/>
      <c r="E43" s="818"/>
      <c r="F43" s="818"/>
      <c r="G43" s="818"/>
      <c r="H43" s="818"/>
      <c r="I43" s="818"/>
      <c r="J43" s="818"/>
      <c r="K43" s="818"/>
      <c r="L43" s="818"/>
      <c r="M43" s="819"/>
      <c r="N43" s="403">
        <f>SUM(N36:N42)</f>
        <v>2825.785363734964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96.718191678219696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2922.5035554131837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584.50071108263671</v>
      </c>
      <c r="M83" s="853"/>
      <c r="N83" s="57"/>
    </row>
    <row r="84" spans="1:14">
      <c r="B84" s="95" t="s">
        <v>1057</v>
      </c>
      <c r="C84" s="96"/>
      <c r="D84" s="96"/>
      <c r="E84" s="96"/>
      <c r="F84" s="96"/>
      <c r="G84" s="96"/>
      <c r="H84" s="96"/>
      <c r="I84" s="93"/>
      <c r="J84" s="94"/>
      <c r="K84" s="313">
        <v>0.05</v>
      </c>
      <c r="L84" s="852">
        <f>N78*K84</f>
        <v>146.12517777065918</v>
      </c>
      <c r="M84" s="853"/>
      <c r="N84" s="57"/>
    </row>
    <row r="85" spans="1:14" ht="15" thickBot="1">
      <c r="B85" s="97" t="s">
        <v>1058</v>
      </c>
      <c r="C85" s="98"/>
      <c r="D85" s="98"/>
      <c r="E85" s="98"/>
      <c r="F85" s="98"/>
      <c r="G85" s="98"/>
      <c r="H85" s="98"/>
      <c r="I85" s="99"/>
      <c r="J85" s="100"/>
      <c r="K85" s="314">
        <v>0.05</v>
      </c>
      <c r="L85" s="854">
        <f>N78*K85</f>
        <v>146.12517777065918</v>
      </c>
      <c r="M85" s="855"/>
      <c r="N85" s="57"/>
    </row>
    <row r="86" spans="1:14" ht="15" thickBot="1">
      <c r="B86" s="817" t="s">
        <v>1037</v>
      </c>
      <c r="C86" s="818"/>
      <c r="D86" s="818"/>
      <c r="E86" s="818"/>
      <c r="F86" s="818"/>
      <c r="G86" s="818"/>
      <c r="H86" s="818"/>
      <c r="I86" s="818"/>
      <c r="J86" s="818"/>
      <c r="K86" s="818"/>
      <c r="L86" s="818"/>
      <c r="M86" s="819"/>
      <c r="N86" s="58">
        <f>L83+L84+L85</f>
        <v>876.75106662395513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3799.2546220371387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148</v>
      </c>
      <c r="B36" s="866" t="str">
        <f>VLOOKUP(A36,EQUIPOS!A6:D154,3,FALSE)</f>
        <v>Cargador : Potencia en el volante 110 hp, Clasificación de RPM del motor 2300.</v>
      </c>
      <c r="C36" s="867"/>
      <c r="D36" s="867"/>
      <c r="E36" s="867"/>
      <c r="F36" s="867"/>
      <c r="G36" s="867"/>
      <c r="H36" s="868"/>
      <c r="I36" s="276"/>
      <c r="J36" s="277"/>
      <c r="K36" s="278">
        <f>VLOOKUP(A36,EQUIPOS!A6:D163,4,FALSE)</f>
        <v>156484</v>
      </c>
      <c r="L36" s="279"/>
      <c r="M36" s="280">
        <v>66</v>
      </c>
      <c r="N36" s="281">
        <f>K36/M36</f>
        <v>2370.969696969697</v>
      </c>
    </row>
    <row r="37" spans="1:14">
      <c r="A37" s="114"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185922</v>
      </c>
      <c r="L37" s="279"/>
      <c r="M37" s="280">
        <v>100</v>
      </c>
      <c r="N37" s="281">
        <f>K37/M37</f>
        <v>1859.22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1.934363833564394</v>
      </c>
    </row>
    <row r="43" spans="1:14" ht="15" thickBot="1">
      <c r="B43" s="817" t="s">
        <v>1037</v>
      </c>
      <c r="C43" s="818"/>
      <c r="D43" s="818"/>
      <c r="E43" s="818"/>
      <c r="F43" s="818"/>
      <c r="G43" s="818"/>
      <c r="H43" s="818"/>
      <c r="I43" s="818"/>
      <c r="J43" s="818"/>
      <c r="K43" s="818"/>
      <c r="L43" s="818"/>
      <c r="M43" s="819"/>
      <c r="N43" s="403">
        <f>SUM(N36:N42)</f>
        <v>4232.1240608032613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2515</v>
      </c>
      <c r="N48" s="281">
        <f>K48*M48</f>
        <v>2515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2515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193.43638335643939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6940.5604441597006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1388.1120888319401</v>
      </c>
      <c r="M83" s="853"/>
      <c r="N83" s="57"/>
    </row>
    <row r="84" spans="1:14">
      <c r="B84" s="95" t="s">
        <v>1057</v>
      </c>
      <c r="C84" s="96"/>
      <c r="D84" s="96"/>
      <c r="E84" s="96"/>
      <c r="F84" s="96"/>
      <c r="G84" s="96"/>
      <c r="H84" s="96"/>
      <c r="I84" s="93"/>
      <c r="J84" s="94"/>
      <c r="K84" s="313">
        <v>0.05</v>
      </c>
      <c r="L84" s="852">
        <f>N78*K84</f>
        <v>347.02802220798503</v>
      </c>
      <c r="M84" s="853"/>
      <c r="N84" s="57"/>
    </row>
    <row r="85" spans="1:14" ht="15" thickBot="1">
      <c r="B85" s="97" t="s">
        <v>1058</v>
      </c>
      <c r="C85" s="98"/>
      <c r="D85" s="98"/>
      <c r="E85" s="98"/>
      <c r="F85" s="98"/>
      <c r="G85" s="98"/>
      <c r="H85" s="98"/>
      <c r="I85" s="99"/>
      <c r="J85" s="100"/>
      <c r="K85" s="314">
        <v>0.05</v>
      </c>
      <c r="L85" s="854">
        <f>N78*K85</f>
        <v>347.02802220798503</v>
      </c>
      <c r="M85" s="855"/>
      <c r="N85" s="57"/>
    </row>
    <row r="86" spans="1:14" ht="15" thickBot="1">
      <c r="B86" s="817" t="s">
        <v>1037</v>
      </c>
      <c r="C86" s="818"/>
      <c r="D86" s="818"/>
      <c r="E86" s="818"/>
      <c r="F86" s="818"/>
      <c r="G86" s="818"/>
      <c r="H86" s="818"/>
      <c r="I86" s="818"/>
      <c r="J86" s="818"/>
      <c r="K86" s="818"/>
      <c r="L86" s="818"/>
      <c r="M86" s="819"/>
      <c r="N86" s="58">
        <f>L83+L84+L85</f>
        <v>2082.1681332479102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9022.7285774076117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185922</v>
      </c>
      <c r="L36" s="473"/>
      <c r="M36" s="292">
        <v>50</v>
      </c>
      <c r="N36" s="281">
        <f>K36/M36</f>
        <v>3718.44</v>
      </c>
    </row>
    <row r="37" spans="1:14">
      <c r="A37" s="114" t="s">
        <v>152</v>
      </c>
      <c r="B37" s="866" t="str">
        <f>VLOOKUP(A37,EQUIPOS!A7:D154,3,FALSE)</f>
        <v xml:space="preserve">Carrotanque de agua(1000 Galones) </v>
      </c>
      <c r="C37" s="867"/>
      <c r="D37" s="867"/>
      <c r="E37" s="867"/>
      <c r="F37" s="867"/>
      <c r="G37" s="867"/>
      <c r="H37" s="868"/>
      <c r="I37" s="276"/>
      <c r="J37" s="277"/>
      <c r="K37" s="278">
        <f>VLOOKUP(A37,EQUIPOS!A7:D164,4,FALSE)</f>
        <v>65073</v>
      </c>
      <c r="L37" s="473"/>
      <c r="M37" s="292">
        <v>50</v>
      </c>
      <c r="N37" s="281">
        <f>K37/M37</f>
        <v>1301.46</v>
      </c>
    </row>
    <row r="38" spans="1:14">
      <c r="A38" s="214" t="s">
        <v>269</v>
      </c>
      <c r="B38" s="866" t="str">
        <f>VLOOKUP(A38,EQUIPOS!A8:D154,3,FALSE)</f>
        <v>Motoniveladora  potencia 215 HP, ancho de cuchilla 4,27 m, peso 18 ton.</v>
      </c>
      <c r="C38" s="867"/>
      <c r="D38" s="867"/>
      <c r="E38" s="867"/>
      <c r="F38" s="867"/>
      <c r="G38" s="867"/>
      <c r="H38" s="868"/>
      <c r="I38" s="276"/>
      <c r="J38" s="277"/>
      <c r="K38" s="278">
        <f>VLOOKUP(A38,EQUIPOS!A8:D165,4,FALSE)</f>
        <v>174767</v>
      </c>
      <c r="L38" s="473"/>
      <c r="M38" s="292">
        <v>50</v>
      </c>
      <c r="N38" s="281">
        <f>K38/M38</f>
        <v>3495.34</v>
      </c>
    </row>
    <row r="39" spans="1:14">
      <c r="A39" s="214" t="s">
        <v>365</v>
      </c>
      <c r="B39" s="866" t="str">
        <f>VLOOKUP(A39,EQUIPOS!A9:D154,3,FALSE)</f>
        <v xml:space="preserve">Vibrocompatador, potencia 153 HP, peso 10 Ton. </v>
      </c>
      <c r="C39" s="867"/>
      <c r="D39" s="867"/>
      <c r="E39" s="867"/>
      <c r="F39" s="867"/>
      <c r="G39" s="867"/>
      <c r="H39" s="868"/>
      <c r="I39" s="869"/>
      <c r="J39" s="870"/>
      <c r="K39" s="278">
        <f>VLOOKUP(A39,EQUIPOS!A9:D166,4,FALSE)</f>
        <v>139442</v>
      </c>
      <c r="L39" s="947">
        <v>50</v>
      </c>
      <c r="M39" s="948"/>
      <c r="N39" s="281">
        <f>K39/L39</f>
        <v>2788.84</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11304.08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383.00403904575001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11687.084039045751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2337.4168078091502</v>
      </c>
      <c r="M83" s="853"/>
      <c r="N83" s="57"/>
    </row>
    <row r="84" spans="1:14">
      <c r="B84" s="95" t="s">
        <v>1057</v>
      </c>
      <c r="C84" s="96"/>
      <c r="D84" s="96"/>
      <c r="E84" s="96"/>
      <c r="F84" s="96"/>
      <c r="G84" s="96"/>
      <c r="H84" s="96"/>
      <c r="I84" s="93"/>
      <c r="J84" s="94"/>
      <c r="K84" s="313">
        <v>0.05</v>
      </c>
      <c r="L84" s="852">
        <f>N78*K84</f>
        <v>584.35420195228755</v>
      </c>
      <c r="M84" s="853"/>
      <c r="N84" s="57"/>
    </row>
    <row r="85" spans="1:14" ht="15" thickBot="1">
      <c r="B85" s="97" t="s">
        <v>1058</v>
      </c>
      <c r="C85" s="98"/>
      <c r="D85" s="98"/>
      <c r="E85" s="98"/>
      <c r="F85" s="98"/>
      <c r="G85" s="98"/>
      <c r="H85" s="98"/>
      <c r="I85" s="99"/>
      <c r="J85" s="100"/>
      <c r="K85" s="314">
        <v>0.05</v>
      </c>
      <c r="L85" s="854">
        <f>N78*K85</f>
        <v>584.35420195228755</v>
      </c>
      <c r="M85" s="855"/>
      <c r="N85" s="57"/>
    </row>
    <row r="86" spans="1:14" ht="15" thickBot="1">
      <c r="B86" s="817" t="s">
        <v>1037</v>
      </c>
      <c r="C86" s="818"/>
      <c r="D86" s="818"/>
      <c r="E86" s="818"/>
      <c r="F86" s="818"/>
      <c r="G86" s="818"/>
      <c r="H86" s="818"/>
      <c r="I86" s="818"/>
      <c r="J86" s="818"/>
      <c r="K86" s="818"/>
      <c r="L86" s="818"/>
      <c r="M86" s="819"/>
      <c r="N86" s="58">
        <f>L83+L84+L85</f>
        <v>3506.1252117137251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15193.209250759475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185922</v>
      </c>
      <c r="L36" s="279"/>
      <c r="M36" s="280">
        <v>40</v>
      </c>
      <c r="N36" s="281">
        <f>K36/M36</f>
        <v>4648.05</v>
      </c>
    </row>
    <row r="37" spans="1:14">
      <c r="A37" s="119" t="s">
        <v>365</v>
      </c>
      <c r="B37" s="866" t="str">
        <f>VLOOKUP(A37,EQUIPOS!A7:D154,3,FALSE)</f>
        <v xml:space="preserve">Vibrocompatador, potencia 153 HP, peso 10 Ton. </v>
      </c>
      <c r="C37" s="867"/>
      <c r="D37" s="867"/>
      <c r="E37" s="867"/>
      <c r="F37" s="867"/>
      <c r="G37" s="867"/>
      <c r="H37" s="868"/>
      <c r="I37" s="276"/>
      <c r="J37" s="277"/>
      <c r="K37" s="278">
        <f>VLOOKUP(A37,EQUIPOS!A7:D164,4,FALSE)</f>
        <v>139442</v>
      </c>
      <c r="L37" s="279"/>
      <c r="M37" s="280">
        <v>40</v>
      </c>
      <c r="N37" s="281">
        <f>K37/M37</f>
        <v>3486.05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8134.1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478.75504880718745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8612.8550488071887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1722.5710097614378</v>
      </c>
      <c r="M83" s="853"/>
      <c r="N83" s="57"/>
    </row>
    <row r="84" spans="1:14">
      <c r="B84" s="95" t="s">
        <v>1057</v>
      </c>
      <c r="C84" s="96"/>
      <c r="D84" s="96"/>
      <c r="E84" s="96"/>
      <c r="F84" s="96"/>
      <c r="G84" s="96"/>
      <c r="H84" s="96"/>
      <c r="I84" s="93"/>
      <c r="J84" s="94"/>
      <c r="K84" s="313">
        <v>0.05</v>
      </c>
      <c r="L84" s="852">
        <f>N78*K84</f>
        <v>430.64275244035946</v>
      </c>
      <c r="M84" s="853"/>
      <c r="N84" s="57"/>
    </row>
    <row r="85" spans="1:14" ht="15" thickBot="1">
      <c r="B85" s="97" t="s">
        <v>1058</v>
      </c>
      <c r="C85" s="98"/>
      <c r="D85" s="98"/>
      <c r="E85" s="98"/>
      <c r="F85" s="98"/>
      <c r="G85" s="98"/>
      <c r="H85" s="98"/>
      <c r="I85" s="99"/>
      <c r="J85" s="100"/>
      <c r="K85" s="314">
        <v>0.05</v>
      </c>
      <c r="L85" s="854">
        <f>N78*K85</f>
        <v>430.64275244035946</v>
      </c>
      <c r="M85" s="855"/>
      <c r="N85" s="57"/>
    </row>
    <row r="86" spans="1:14" ht="15" thickBot="1">
      <c r="B86" s="817" t="s">
        <v>1037</v>
      </c>
      <c r="C86" s="818"/>
      <c r="D86" s="818"/>
      <c r="E86" s="818"/>
      <c r="F86" s="818"/>
      <c r="G86" s="818"/>
      <c r="H86" s="818"/>
      <c r="I86" s="818"/>
      <c r="J86" s="818"/>
      <c r="K86" s="818"/>
      <c r="L86" s="818"/>
      <c r="M86" s="819"/>
      <c r="N86" s="58">
        <f>L83+L84+L85</f>
        <v>2583.8565146421565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11196.711563449346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185922</v>
      </c>
      <c r="L36" s="279"/>
      <c r="M36" s="280">
        <v>40</v>
      </c>
      <c r="N36" s="281">
        <f>K36/M36</f>
        <v>4648.05</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4648.05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478.75504880718745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5126.8050488071876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1025.3610097614376</v>
      </c>
      <c r="M83" s="853"/>
      <c r="N83" s="57"/>
    </row>
    <row r="84" spans="1:14">
      <c r="B84" s="95" t="s">
        <v>1057</v>
      </c>
      <c r="C84" s="96"/>
      <c r="D84" s="96"/>
      <c r="E84" s="96"/>
      <c r="F84" s="96"/>
      <c r="G84" s="96"/>
      <c r="H84" s="96"/>
      <c r="I84" s="93"/>
      <c r="J84" s="94"/>
      <c r="K84" s="313">
        <v>0.05</v>
      </c>
      <c r="L84" s="852">
        <f>N78*K84</f>
        <v>256.34025244035939</v>
      </c>
      <c r="M84" s="853"/>
      <c r="N84" s="57"/>
    </row>
    <row r="85" spans="1:14" ht="15" thickBot="1">
      <c r="B85" s="97" t="s">
        <v>1058</v>
      </c>
      <c r="C85" s="98"/>
      <c r="D85" s="98"/>
      <c r="E85" s="98"/>
      <c r="F85" s="98"/>
      <c r="G85" s="98"/>
      <c r="H85" s="98"/>
      <c r="I85" s="99"/>
      <c r="J85" s="100"/>
      <c r="K85" s="314">
        <v>0.05</v>
      </c>
      <c r="L85" s="854">
        <f>N78*K85</f>
        <v>256.34025244035939</v>
      </c>
      <c r="M85" s="855"/>
      <c r="N85" s="57"/>
    </row>
    <row r="86" spans="1:14" ht="15" thickBot="1">
      <c r="B86" s="817" t="s">
        <v>1037</v>
      </c>
      <c r="C86" s="818"/>
      <c r="D86" s="818"/>
      <c r="E86" s="818"/>
      <c r="F86" s="818"/>
      <c r="G86" s="818"/>
      <c r="H86" s="818"/>
      <c r="I86" s="818"/>
      <c r="J86" s="818"/>
      <c r="K86" s="818"/>
      <c r="L86" s="818"/>
      <c r="M86" s="819"/>
      <c r="N86" s="58">
        <f>L83+L84+L85</f>
        <v>1538.0415146421562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6664.8465634493441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2.0426882082439999</v>
      </c>
    </row>
    <row r="43" spans="1:14" ht="1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2406</v>
      </c>
      <c r="N48" s="281">
        <f>K48*M48</f>
        <v>3127.8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3127.8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53"/>
      <c r="D59" s="53"/>
      <c r="E59" s="53"/>
      <c r="F59" s="53"/>
      <c r="G59" s="53"/>
      <c r="H59" s="297"/>
      <c r="I59" s="288"/>
      <c r="J59" s="288"/>
      <c r="K59" s="288"/>
      <c r="L59" s="904"/>
      <c r="M59" s="905"/>
      <c r="N59" s="300"/>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204.2688208244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3334.1115090326439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666.8223018065288</v>
      </c>
      <c r="M83" s="853"/>
      <c r="N83" s="57"/>
    </row>
    <row r="84" spans="1:14">
      <c r="B84" s="95" t="s">
        <v>1057</v>
      </c>
      <c r="C84" s="96"/>
      <c r="D84" s="96"/>
      <c r="E84" s="96"/>
      <c r="F84" s="96"/>
      <c r="G84" s="96"/>
      <c r="H84" s="96"/>
      <c r="I84" s="93"/>
      <c r="J84" s="94"/>
      <c r="K84" s="313">
        <v>0.05</v>
      </c>
      <c r="L84" s="852">
        <f>N78*K84</f>
        <v>166.7055754516322</v>
      </c>
      <c r="M84" s="853"/>
      <c r="N84" s="57"/>
    </row>
    <row r="85" spans="1:14" ht="15" thickBot="1">
      <c r="B85" s="97" t="s">
        <v>1058</v>
      </c>
      <c r="C85" s="98"/>
      <c r="D85" s="98"/>
      <c r="E85" s="98"/>
      <c r="F85" s="98"/>
      <c r="G85" s="98"/>
      <c r="H85" s="98"/>
      <c r="I85" s="99"/>
      <c r="J85" s="100"/>
      <c r="K85" s="314">
        <v>0.05</v>
      </c>
      <c r="L85" s="854">
        <f>N78*K85</f>
        <v>166.7055754516322</v>
      </c>
      <c r="M85" s="855"/>
      <c r="N85" s="57"/>
    </row>
    <row r="86" spans="1:14" ht="15" thickBot="1">
      <c r="B86" s="817" t="s">
        <v>1037</v>
      </c>
      <c r="C86" s="818"/>
      <c r="D86" s="818"/>
      <c r="E86" s="818"/>
      <c r="F86" s="818"/>
      <c r="G86" s="818"/>
      <c r="H86" s="818"/>
      <c r="I86" s="818"/>
      <c r="J86" s="818"/>
      <c r="K86" s="818"/>
      <c r="L86" s="818"/>
      <c r="M86" s="819"/>
      <c r="N86" s="58">
        <f>L83+L84+L85</f>
        <v>1000.2334527097931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4334.3449617424367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2.0426882082439999</v>
      </c>
    </row>
    <row r="43" spans="1:14" ht="1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9513</v>
      </c>
      <c r="N48" s="281">
        <f>K48*M48</f>
        <v>11415.6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11415.6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53"/>
      <c r="D59" s="53"/>
      <c r="E59" s="53"/>
      <c r="F59" s="53"/>
      <c r="G59" s="53"/>
      <c r="H59" s="297"/>
      <c r="I59" s="288"/>
      <c r="J59" s="288"/>
      <c r="K59" s="288"/>
      <c r="L59" s="904"/>
      <c r="M59" s="905"/>
      <c r="N59" s="300"/>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204.2688208244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11621.911509032645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2324.3823018065291</v>
      </c>
      <c r="M83" s="853"/>
      <c r="N83" s="57"/>
    </row>
    <row r="84" spans="1:14">
      <c r="B84" s="95" t="s">
        <v>1057</v>
      </c>
      <c r="C84" s="96"/>
      <c r="D84" s="96"/>
      <c r="E84" s="96"/>
      <c r="F84" s="96"/>
      <c r="G84" s="96"/>
      <c r="H84" s="96"/>
      <c r="I84" s="93"/>
      <c r="J84" s="94"/>
      <c r="K84" s="313">
        <v>0.05</v>
      </c>
      <c r="L84" s="852">
        <f>N78*K84</f>
        <v>581.09557545163227</v>
      </c>
      <c r="M84" s="853"/>
      <c r="N84" s="57"/>
    </row>
    <row r="85" spans="1:14" ht="15" thickBot="1">
      <c r="B85" s="97" t="s">
        <v>1058</v>
      </c>
      <c r="C85" s="98"/>
      <c r="D85" s="98"/>
      <c r="E85" s="98"/>
      <c r="F85" s="98"/>
      <c r="G85" s="98"/>
      <c r="H85" s="98"/>
      <c r="I85" s="99"/>
      <c r="J85" s="100"/>
      <c r="K85" s="314">
        <v>0.05</v>
      </c>
      <c r="L85" s="854">
        <f>N78*K85</f>
        <v>581.09557545163227</v>
      </c>
      <c r="M85" s="855"/>
      <c r="N85" s="57"/>
    </row>
    <row r="86" spans="1:14" ht="15" thickBot="1">
      <c r="B86" s="817" t="s">
        <v>1037</v>
      </c>
      <c r="C86" s="818"/>
      <c r="D86" s="818"/>
      <c r="E86" s="818"/>
      <c r="F86" s="818"/>
      <c r="G86" s="818"/>
      <c r="H86" s="818"/>
      <c r="I86" s="818"/>
      <c r="J86" s="818"/>
      <c r="K86" s="818"/>
      <c r="L86" s="818"/>
      <c r="M86" s="819"/>
      <c r="N86" s="58">
        <f>L83+L84+L85</f>
        <v>3486.5734527097934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15108.484961742439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VLOOKUP(A36,EQUIPOS!A6:D186,3,FALSE)</f>
        <v xml:space="preserve">Buldozer, Potencia al volante de 140 HP, motor de 2200 RPM, longitud de hoja 4,80m. </v>
      </c>
      <c r="C36" s="867"/>
      <c r="D36" s="867"/>
      <c r="E36" s="867"/>
      <c r="F36" s="867"/>
      <c r="G36" s="867"/>
      <c r="H36" s="868"/>
      <c r="I36" s="276"/>
      <c r="J36" s="277"/>
      <c r="K36" s="278">
        <f>VLOOKUP(A36,EQUIPOS!A6:D186,4,FALSE)</f>
        <v>185922</v>
      </c>
      <c r="L36" s="279"/>
      <c r="M36" s="280">
        <v>45</v>
      </c>
      <c r="N36" s="281">
        <f>K36/M36</f>
        <v>4131.6000000000004</v>
      </c>
    </row>
    <row r="37" spans="1:14">
      <c r="A37" s="119" t="s">
        <v>152</v>
      </c>
      <c r="B37" s="866" t="str">
        <f>VLOOKUP(A37,EQUIPOS!A7:D187,3,FALSE)</f>
        <v xml:space="preserve">Carrotanque de agua(1000 Galones) </v>
      </c>
      <c r="C37" s="867"/>
      <c r="D37" s="867"/>
      <c r="E37" s="867"/>
      <c r="F37" s="867"/>
      <c r="G37" s="867"/>
      <c r="H37" s="868"/>
      <c r="I37" s="276"/>
      <c r="J37" s="277"/>
      <c r="K37" s="278">
        <f>VLOOKUP(A37,EQUIPOS!A7:D187,4,FALSE)</f>
        <v>65073</v>
      </c>
      <c r="L37" s="279"/>
      <c r="M37" s="280">
        <v>45</v>
      </c>
      <c r="N37" s="281">
        <f>K37/M37</f>
        <v>1446.0666666666666</v>
      </c>
    </row>
    <row r="38" spans="1:14">
      <c r="A38" t="s">
        <v>269</v>
      </c>
      <c r="B38" s="866" t="str">
        <f>VLOOKUP(A38,EQUIPOS!A8:D188,3,FALSE)</f>
        <v>Motoniveladora  potencia 215 HP, ancho de cuchilla 4,27 m, peso 18 ton.</v>
      </c>
      <c r="C38" s="867"/>
      <c r="D38" s="867"/>
      <c r="E38" s="867"/>
      <c r="F38" s="867"/>
      <c r="G38" s="867"/>
      <c r="H38" s="868"/>
      <c r="I38" s="276"/>
      <c r="J38" s="277"/>
      <c r="K38" s="278">
        <f>VLOOKUP(A38,EQUIPOS!A8:D188,4,FALSE)</f>
        <v>174767</v>
      </c>
      <c r="L38" s="279"/>
      <c r="M38" s="280">
        <v>45</v>
      </c>
      <c r="N38" s="281">
        <f>K38/M38</f>
        <v>3883.7111111111112</v>
      </c>
    </row>
    <row r="39" spans="1:14">
      <c r="A39" t="s">
        <v>365</v>
      </c>
      <c r="B39" s="866" t="str">
        <f>VLOOKUP(A39,EQUIPOS!A9:D189,3,FALSE)</f>
        <v xml:space="preserve">Vibrocompatador, potencia 153 HP, peso 10 Ton. </v>
      </c>
      <c r="C39" s="867"/>
      <c r="D39" s="867"/>
      <c r="E39" s="867"/>
      <c r="F39" s="867"/>
      <c r="G39" s="867"/>
      <c r="H39" s="868"/>
      <c r="I39" s="869"/>
      <c r="J39" s="870"/>
      <c r="K39" s="278">
        <f>VLOOKUP(A39,EQUIPOS!A9:D189,4,FALSE)</f>
        <v>139442</v>
      </c>
      <c r="L39" s="871">
        <v>45</v>
      </c>
      <c r="M39" s="872"/>
      <c r="N39" s="281">
        <f>K39/L39</f>
        <v>3098.7111111111112</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11.348267823577778</v>
      </c>
    </row>
    <row r="43" spans="1:14" ht="15" thickBot="1">
      <c r="B43" s="817" t="s">
        <v>1037</v>
      </c>
      <c r="C43" s="818"/>
      <c r="D43" s="818"/>
      <c r="E43" s="818"/>
      <c r="F43" s="818"/>
      <c r="G43" s="818"/>
      <c r="H43" s="818"/>
      <c r="I43" s="818"/>
      <c r="J43" s="818"/>
      <c r="K43" s="818"/>
      <c r="L43" s="818"/>
      <c r="M43" s="819"/>
      <c r="N43" s="403">
        <f>SUM(N36:N42)</f>
        <v>12571.437156712467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22850</v>
      </c>
      <c r="N48" s="281">
        <f>K48*M48</f>
        <v>28562.5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28562.5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4">
        <f>VLOOKUP(A59,TRANSPORTE!A5:D123,4,FALSE)</f>
        <v>1369</v>
      </c>
      <c r="M59" s="905"/>
      <c r="N59" s="300">
        <f>K59*L59</f>
        <v>1711.25</v>
      </c>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SUM(N59:N64)</f>
        <v>1711.25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43412.600547891358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8682.5201095782722</v>
      </c>
      <c r="M83" s="853"/>
      <c r="N83" s="57"/>
    </row>
    <row r="84" spans="1:14">
      <c r="B84" s="95" t="s">
        <v>1057</v>
      </c>
      <c r="C84" s="96"/>
      <c r="D84" s="96"/>
      <c r="E84" s="96"/>
      <c r="F84" s="96"/>
      <c r="G84" s="96"/>
      <c r="H84" s="96"/>
      <c r="I84" s="93"/>
      <c r="J84" s="94"/>
      <c r="K84" s="313">
        <v>0.05</v>
      </c>
      <c r="L84" s="852">
        <f>N78*K84</f>
        <v>2170.6300273945681</v>
      </c>
      <c r="M84" s="853"/>
      <c r="N84" s="57"/>
    </row>
    <row r="85" spans="1:14" ht="15" thickBot="1">
      <c r="B85" s="97" t="s">
        <v>1058</v>
      </c>
      <c r="C85" s="98"/>
      <c r="D85" s="98"/>
      <c r="E85" s="98"/>
      <c r="F85" s="98"/>
      <c r="G85" s="98"/>
      <c r="H85" s="98"/>
      <c r="I85" s="99"/>
      <c r="J85" s="100"/>
      <c r="K85" s="314">
        <v>0.05</v>
      </c>
      <c r="L85" s="854">
        <f>N78*K85</f>
        <v>2170.6300273945681</v>
      </c>
      <c r="M85" s="855"/>
      <c r="N85" s="57"/>
    </row>
    <row r="86" spans="1:14" ht="15" thickBot="1">
      <c r="B86" s="817" t="s">
        <v>1037</v>
      </c>
      <c r="C86" s="818"/>
      <c r="D86" s="818"/>
      <c r="E86" s="818"/>
      <c r="F86" s="818"/>
      <c r="G86" s="818"/>
      <c r="H86" s="818"/>
      <c r="I86" s="818"/>
      <c r="J86" s="818"/>
      <c r="K86" s="818"/>
      <c r="L86" s="818"/>
      <c r="M86" s="819"/>
      <c r="N86" s="58">
        <f>L83+L84+L85</f>
        <v>13023.780164367407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ROUND((N78+N86),0)</f>
        <v>56436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VLOOKUP(A36,EQUIPOS!A6:D186,3,FALSE)</f>
        <v xml:space="preserve">Buldozer, Potencia al volante de 140 HP, motor de 2200 RPM, longitud de hoja 4,80m. </v>
      </c>
      <c r="C36" s="867"/>
      <c r="D36" s="867"/>
      <c r="E36" s="867"/>
      <c r="F36" s="867"/>
      <c r="G36" s="867"/>
      <c r="H36" s="868"/>
      <c r="I36" s="276"/>
      <c r="J36" s="277"/>
      <c r="K36" s="278">
        <f>VLOOKUP(A36,EQUIPOS!A6:D186,4,FALSE)</f>
        <v>185922</v>
      </c>
      <c r="L36" s="279"/>
      <c r="M36" s="280">
        <v>45</v>
      </c>
      <c r="N36" s="281">
        <f>K36/M36</f>
        <v>4131.6000000000004</v>
      </c>
    </row>
    <row r="37" spans="1:14">
      <c r="A37" s="119" t="s">
        <v>152</v>
      </c>
      <c r="B37" s="866" t="str">
        <f>VLOOKUP(A37,EQUIPOS!A7:D187,3,FALSE)</f>
        <v xml:space="preserve">Carrotanque de agua(1000 Galones) </v>
      </c>
      <c r="C37" s="867"/>
      <c r="D37" s="867"/>
      <c r="E37" s="867"/>
      <c r="F37" s="867"/>
      <c r="G37" s="867"/>
      <c r="H37" s="868"/>
      <c r="I37" s="276"/>
      <c r="J37" s="277"/>
      <c r="K37" s="278">
        <f>VLOOKUP(A37,EQUIPOS!A7:D187,4,FALSE)</f>
        <v>65073</v>
      </c>
      <c r="L37" s="279"/>
      <c r="M37" s="280">
        <v>45</v>
      </c>
      <c r="N37" s="281">
        <f>K37/M37</f>
        <v>1446.0666666666666</v>
      </c>
    </row>
    <row r="38" spans="1:14">
      <c r="A38" t="s">
        <v>269</v>
      </c>
      <c r="B38" s="866" t="str">
        <f>VLOOKUP(A38,EQUIPOS!A8:D188,3,FALSE)</f>
        <v>Motoniveladora  potencia 215 HP, ancho de cuchilla 4,27 m, peso 18 ton.</v>
      </c>
      <c r="C38" s="867"/>
      <c r="D38" s="867"/>
      <c r="E38" s="867"/>
      <c r="F38" s="867"/>
      <c r="G38" s="867"/>
      <c r="H38" s="868"/>
      <c r="I38" s="276"/>
      <c r="J38" s="277"/>
      <c r="K38" s="278">
        <f>VLOOKUP(A38,EQUIPOS!A8:D188,4,FALSE)</f>
        <v>174767</v>
      </c>
      <c r="L38" s="279"/>
      <c r="M38" s="280">
        <v>45</v>
      </c>
      <c r="N38" s="281">
        <f>K38/M38</f>
        <v>3883.7111111111112</v>
      </c>
    </row>
    <row r="39" spans="1:14">
      <c r="A39" t="s">
        <v>365</v>
      </c>
      <c r="B39" s="866" t="str">
        <f>VLOOKUP(A39,EQUIPOS!A9:D189,3,FALSE)</f>
        <v xml:space="preserve">Vibrocompatador, potencia 153 HP, peso 10 Ton. </v>
      </c>
      <c r="C39" s="867"/>
      <c r="D39" s="867"/>
      <c r="E39" s="867"/>
      <c r="F39" s="867"/>
      <c r="G39" s="867"/>
      <c r="H39" s="868"/>
      <c r="I39" s="869"/>
      <c r="J39" s="870"/>
      <c r="K39" s="278">
        <f>VLOOKUP(A39,EQUIPOS!A9:D189,4,FALSE)</f>
        <v>139442</v>
      </c>
      <c r="L39" s="871">
        <v>45</v>
      </c>
      <c r="M39" s="872"/>
      <c r="N39" s="281">
        <f>K39/L39</f>
        <v>3098.7111111111112</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11.348267823577778</v>
      </c>
    </row>
    <row r="43" spans="1:14" ht="15" thickBot="1">
      <c r="B43" s="817" t="s">
        <v>1037</v>
      </c>
      <c r="C43" s="818"/>
      <c r="D43" s="818"/>
      <c r="E43" s="818"/>
      <c r="F43" s="818"/>
      <c r="G43" s="818"/>
      <c r="H43" s="818"/>
      <c r="I43" s="818"/>
      <c r="J43" s="818"/>
      <c r="K43" s="818"/>
      <c r="L43" s="818"/>
      <c r="M43" s="819"/>
      <c r="N43" s="403">
        <f>SUM(N36:N42)</f>
        <v>12571.437156712467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33452</v>
      </c>
      <c r="N48" s="281">
        <f>K48*M48</f>
        <v>41815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41815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4">
        <f>VLOOKUP(A59,TRANSPORTE!A5:D123,4,FALSE)</f>
        <v>1369</v>
      </c>
      <c r="M59" s="905"/>
      <c r="N59" s="300">
        <f>K59*L59</f>
        <v>1711.25</v>
      </c>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SUM(N59:N64)</f>
        <v>1711.25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56665.100547891358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11333.020109578272</v>
      </c>
      <c r="M83" s="853"/>
      <c r="N83" s="57"/>
    </row>
    <row r="84" spans="1:14">
      <c r="B84" s="95" t="s">
        <v>1057</v>
      </c>
      <c r="C84" s="96"/>
      <c r="D84" s="96"/>
      <c r="E84" s="96"/>
      <c r="F84" s="96"/>
      <c r="G84" s="96"/>
      <c r="H84" s="96"/>
      <c r="I84" s="93"/>
      <c r="J84" s="94"/>
      <c r="K84" s="313">
        <v>0.05</v>
      </c>
      <c r="L84" s="852">
        <f>N78*K84</f>
        <v>2833.2550273945681</v>
      </c>
      <c r="M84" s="853"/>
      <c r="N84" s="57"/>
    </row>
    <row r="85" spans="1:14" ht="15" thickBot="1">
      <c r="B85" s="97" t="s">
        <v>1058</v>
      </c>
      <c r="C85" s="98"/>
      <c r="D85" s="98"/>
      <c r="E85" s="98"/>
      <c r="F85" s="98"/>
      <c r="G85" s="98"/>
      <c r="H85" s="98"/>
      <c r="I85" s="99"/>
      <c r="J85" s="100"/>
      <c r="K85" s="314">
        <v>0.05</v>
      </c>
      <c r="L85" s="854">
        <f>N78*K85</f>
        <v>2833.2550273945681</v>
      </c>
      <c r="M85" s="855"/>
      <c r="N85" s="57"/>
    </row>
    <row r="86" spans="1:14" ht="15" thickBot="1">
      <c r="B86" s="817" t="s">
        <v>1037</v>
      </c>
      <c r="C86" s="818"/>
      <c r="D86" s="818"/>
      <c r="E86" s="818"/>
      <c r="F86" s="818"/>
      <c r="G86" s="818"/>
      <c r="H86" s="818"/>
      <c r="I86" s="818"/>
      <c r="J86" s="818"/>
      <c r="K86" s="818"/>
      <c r="L86" s="818"/>
      <c r="M86" s="819"/>
      <c r="N86" s="58">
        <f>L83+L84+L85</f>
        <v>16999.530164367407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73664.63071225876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VLOOKUP(A36,EQUIPOS!A6:D186,3,FALSE)</f>
        <v xml:space="preserve">Buldozer, Potencia al volante de 140 HP, motor de 2200 RPM, longitud de hoja 4,80m. </v>
      </c>
      <c r="C36" s="867"/>
      <c r="D36" s="867"/>
      <c r="E36" s="867"/>
      <c r="F36" s="867"/>
      <c r="G36" s="867"/>
      <c r="H36" s="868"/>
      <c r="I36" s="276"/>
      <c r="J36" s="277"/>
      <c r="K36" s="278">
        <f>VLOOKUP(A36,EQUIPOS!A6:D186,4,FALSE)</f>
        <v>185922</v>
      </c>
      <c r="L36" s="279"/>
      <c r="M36" s="280">
        <v>45</v>
      </c>
      <c r="N36" s="281">
        <f>K36/M36</f>
        <v>4131.6000000000004</v>
      </c>
    </row>
    <row r="37" spans="1:14">
      <c r="A37" s="119" t="s">
        <v>152</v>
      </c>
      <c r="B37" s="866" t="str">
        <f>VLOOKUP(A37,EQUIPOS!A7:D187,3,FALSE)</f>
        <v xml:space="preserve">Carrotanque de agua(1000 Galones) </v>
      </c>
      <c r="C37" s="867"/>
      <c r="D37" s="867"/>
      <c r="E37" s="867"/>
      <c r="F37" s="867"/>
      <c r="G37" s="867"/>
      <c r="H37" s="868"/>
      <c r="I37" s="276"/>
      <c r="J37" s="277"/>
      <c r="K37" s="278">
        <f>VLOOKUP(A37,EQUIPOS!A7:D187,4,FALSE)</f>
        <v>65073</v>
      </c>
      <c r="L37" s="279"/>
      <c r="M37" s="280">
        <v>45</v>
      </c>
      <c r="N37" s="281">
        <f>K37/M37</f>
        <v>1446.0666666666666</v>
      </c>
    </row>
    <row r="38" spans="1:14">
      <c r="A38" t="s">
        <v>269</v>
      </c>
      <c r="B38" s="866" t="str">
        <f>VLOOKUP(A38,EQUIPOS!A8:D188,3,FALSE)</f>
        <v>Motoniveladora  potencia 215 HP, ancho de cuchilla 4,27 m, peso 18 ton.</v>
      </c>
      <c r="C38" s="867"/>
      <c r="D38" s="867"/>
      <c r="E38" s="867"/>
      <c r="F38" s="867"/>
      <c r="G38" s="867"/>
      <c r="H38" s="868"/>
      <c r="I38" s="276"/>
      <c r="J38" s="277"/>
      <c r="K38" s="278">
        <f>VLOOKUP(A38,EQUIPOS!A8:D188,4,FALSE)</f>
        <v>174767</v>
      </c>
      <c r="L38" s="279"/>
      <c r="M38" s="280">
        <v>45</v>
      </c>
      <c r="N38" s="281">
        <f>K38/M38</f>
        <v>3883.7111111111112</v>
      </c>
    </row>
    <row r="39" spans="1:14">
      <c r="A39" t="s">
        <v>365</v>
      </c>
      <c r="B39" s="866" t="str">
        <f>VLOOKUP(A39,EQUIPOS!A9:D189,3,FALSE)</f>
        <v xml:space="preserve">Vibrocompatador, potencia 153 HP, peso 10 Ton. </v>
      </c>
      <c r="C39" s="867"/>
      <c r="D39" s="867"/>
      <c r="E39" s="867"/>
      <c r="F39" s="867"/>
      <c r="G39" s="867"/>
      <c r="H39" s="868"/>
      <c r="I39" s="869"/>
      <c r="J39" s="870"/>
      <c r="K39" s="278">
        <f>VLOOKUP(A39,EQUIPOS!A9:D189,4,FALSE)</f>
        <v>139442</v>
      </c>
      <c r="L39" s="871">
        <v>45</v>
      </c>
      <c r="M39" s="872"/>
      <c r="N39" s="281">
        <f>K39/L39</f>
        <v>3098.7111111111112</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11.348267823577778</v>
      </c>
    </row>
    <row r="43" spans="1:14" ht="15" thickBot="1">
      <c r="B43" s="817" t="s">
        <v>1037</v>
      </c>
      <c r="C43" s="818"/>
      <c r="D43" s="818"/>
      <c r="E43" s="818"/>
      <c r="F43" s="818"/>
      <c r="G43" s="818"/>
      <c r="H43" s="818"/>
      <c r="I43" s="818"/>
      <c r="J43" s="818"/>
      <c r="K43" s="818"/>
      <c r="L43" s="818"/>
      <c r="M43" s="819"/>
      <c r="N43" s="403">
        <f>SUM(N36:N42)</f>
        <v>12571.437156712467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45448</v>
      </c>
      <c r="N48" s="281">
        <f>K48*M48</f>
        <v>56810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56810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4">
        <f>VLOOKUP(A59,TRANSPORTE!A5:D123,4,FALSE)</f>
        <v>1369</v>
      </c>
      <c r="M59" s="905"/>
      <c r="N59" s="300">
        <f>K59*L59</f>
        <v>1711.25</v>
      </c>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SUM(N59:N64)</f>
        <v>1711.25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71660.100547891358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14332.020109578272</v>
      </c>
      <c r="M83" s="853"/>
      <c r="N83" s="57"/>
    </row>
    <row r="84" spans="1:14">
      <c r="B84" s="95" t="s">
        <v>1057</v>
      </c>
      <c r="C84" s="96"/>
      <c r="D84" s="96"/>
      <c r="E84" s="96"/>
      <c r="F84" s="96"/>
      <c r="G84" s="96"/>
      <c r="H84" s="96"/>
      <c r="I84" s="93"/>
      <c r="J84" s="94"/>
      <c r="K84" s="313">
        <v>0.05</v>
      </c>
      <c r="L84" s="852">
        <f>N78*K84</f>
        <v>3583.0050273945681</v>
      </c>
      <c r="M84" s="853"/>
      <c r="N84" s="57"/>
    </row>
    <row r="85" spans="1:14" ht="15" thickBot="1">
      <c r="B85" s="97" t="s">
        <v>1058</v>
      </c>
      <c r="C85" s="98"/>
      <c r="D85" s="98"/>
      <c r="E85" s="98"/>
      <c r="F85" s="98"/>
      <c r="G85" s="98"/>
      <c r="H85" s="98"/>
      <c r="I85" s="99"/>
      <c r="J85" s="100"/>
      <c r="K85" s="314">
        <v>0.05</v>
      </c>
      <c r="L85" s="854">
        <f>N78*K85</f>
        <v>3583.0050273945681</v>
      </c>
      <c r="M85" s="855"/>
      <c r="N85" s="57"/>
    </row>
    <row r="86" spans="1:14" ht="15" thickBot="1">
      <c r="B86" s="817" t="s">
        <v>1037</v>
      </c>
      <c r="C86" s="818"/>
      <c r="D86" s="818"/>
      <c r="E86" s="818"/>
      <c r="F86" s="818"/>
      <c r="G86" s="818"/>
      <c r="H86" s="818"/>
      <c r="I86" s="818"/>
      <c r="J86" s="818"/>
      <c r="K86" s="818"/>
      <c r="L86" s="818"/>
      <c r="M86" s="819"/>
      <c r="N86" s="58">
        <f>L83+L84+L85</f>
        <v>21498.030164367407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93158.13071225876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185922</v>
      </c>
      <c r="L36" s="279"/>
      <c r="M36" s="280">
        <v>400</v>
      </c>
      <c r="N36" s="281">
        <f>K36/M36</f>
        <v>464.80500000000001</v>
      </c>
    </row>
    <row r="37" spans="1:14">
      <c r="A37" s="119" t="s">
        <v>152</v>
      </c>
      <c r="B37" s="866" t="str">
        <f>VLOOKUP(A37,EQUIPOS!A7:D154,3,FALSE)</f>
        <v xml:space="preserve">Carrotanque de agua(1000 Galones) </v>
      </c>
      <c r="C37" s="867"/>
      <c r="D37" s="867"/>
      <c r="E37" s="867"/>
      <c r="F37" s="867"/>
      <c r="G37" s="867"/>
      <c r="H37" s="868"/>
      <c r="I37" s="276"/>
      <c r="J37" s="277"/>
      <c r="K37" s="278">
        <f>VLOOKUP(A37,EQUIPOS!A7:D164,4,FALSE)</f>
        <v>65073</v>
      </c>
      <c r="L37" s="279"/>
      <c r="M37" s="280">
        <v>200</v>
      </c>
      <c r="N37" s="281">
        <f>K37/M37</f>
        <v>325.36500000000001</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174767</v>
      </c>
      <c r="L38" s="279"/>
      <c r="M38" s="280">
        <v>200</v>
      </c>
      <c r="N38" s="281">
        <f>K38/M38</f>
        <v>873.83500000000004</v>
      </c>
    </row>
    <row r="39" spans="1:14">
      <c r="A39" t="s">
        <v>365</v>
      </c>
      <c r="B39" s="866" t="str">
        <f>VLOOKUP(A39,EQUIPOS!A9:D155,3,FALSE)</f>
        <v xml:space="preserve">Vibrocompatador, potencia 153 HP, peso 10 Ton. </v>
      </c>
      <c r="C39" s="867"/>
      <c r="D39" s="867"/>
      <c r="E39" s="867"/>
      <c r="F39" s="867"/>
      <c r="G39" s="867"/>
      <c r="H39" s="868"/>
      <c r="I39" s="869"/>
      <c r="J39" s="870"/>
      <c r="K39" s="278">
        <f>VLOOKUP(A39,EQUIPOS!A9:D166,4,FALSE)</f>
        <v>139442</v>
      </c>
      <c r="L39" s="871">
        <v>200</v>
      </c>
      <c r="M39" s="872"/>
      <c r="N39" s="281">
        <f>K39/L39</f>
        <v>697.21</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2.5533602603049999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2363.7683602603051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127.66801301525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2491.4363732755551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498.28727465511105</v>
      </c>
      <c r="M83" s="853"/>
      <c r="N83" s="57"/>
    </row>
    <row r="84" spans="1:14">
      <c r="B84" s="95" t="s">
        <v>1057</v>
      </c>
      <c r="C84" s="96"/>
      <c r="D84" s="96"/>
      <c r="E84" s="96"/>
      <c r="F84" s="96"/>
      <c r="G84" s="96"/>
      <c r="H84" s="96"/>
      <c r="I84" s="93"/>
      <c r="J84" s="94"/>
      <c r="K84" s="313">
        <v>0.05</v>
      </c>
      <c r="L84" s="852">
        <f>N78*K84</f>
        <v>124.57181866377776</v>
      </c>
      <c r="M84" s="853"/>
      <c r="N84" s="57"/>
    </row>
    <row r="85" spans="1:14" ht="15" thickBot="1">
      <c r="B85" s="97" t="s">
        <v>1058</v>
      </c>
      <c r="C85" s="98"/>
      <c r="D85" s="98"/>
      <c r="E85" s="98"/>
      <c r="F85" s="98"/>
      <c r="G85" s="98"/>
      <c r="H85" s="98"/>
      <c r="I85" s="99"/>
      <c r="J85" s="100"/>
      <c r="K85" s="314">
        <v>0.05</v>
      </c>
      <c r="L85" s="854">
        <f>N78*K85</f>
        <v>124.57181866377776</v>
      </c>
      <c r="M85" s="855"/>
      <c r="N85" s="57"/>
    </row>
    <row r="86" spans="1:14" ht="15" thickBot="1">
      <c r="B86" s="817" t="s">
        <v>1037</v>
      </c>
      <c r="C86" s="818"/>
      <c r="D86" s="818"/>
      <c r="E86" s="818"/>
      <c r="F86" s="818"/>
      <c r="G86" s="818"/>
      <c r="H86" s="818"/>
      <c r="I86" s="818"/>
      <c r="J86" s="818"/>
      <c r="K86" s="818"/>
      <c r="L86" s="818"/>
      <c r="M86" s="819"/>
      <c r="N86" s="58">
        <f>L83+L84+L85</f>
        <v>747.43091198266654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3238.8672852582217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2.0426882082439999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2406</v>
      </c>
      <c r="N48" s="281">
        <f>K48*M48</f>
        <v>2887.2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2887.2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204.2688208244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3093.5115090326435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618.70230180652879</v>
      </c>
      <c r="M83" s="853"/>
      <c r="N83" s="57"/>
    </row>
    <row r="84" spans="1:14">
      <c r="B84" s="95" t="s">
        <v>1057</v>
      </c>
      <c r="C84" s="96"/>
      <c r="D84" s="96"/>
      <c r="E84" s="96"/>
      <c r="F84" s="96"/>
      <c r="G84" s="96"/>
      <c r="H84" s="96"/>
      <c r="I84" s="93"/>
      <c r="J84" s="94"/>
      <c r="K84" s="313">
        <v>0.05</v>
      </c>
      <c r="L84" s="852">
        <f>N78*K84</f>
        <v>154.6755754516322</v>
      </c>
      <c r="M84" s="853"/>
      <c r="N84" s="57"/>
    </row>
    <row r="85" spans="1:14" ht="15" thickBot="1">
      <c r="B85" s="97" t="s">
        <v>1058</v>
      </c>
      <c r="C85" s="98"/>
      <c r="D85" s="98"/>
      <c r="E85" s="98"/>
      <c r="F85" s="98"/>
      <c r="G85" s="98"/>
      <c r="H85" s="98"/>
      <c r="I85" s="99"/>
      <c r="J85" s="100"/>
      <c r="K85" s="314">
        <v>0.05</v>
      </c>
      <c r="L85" s="854">
        <f>N78*K85</f>
        <v>154.6755754516322</v>
      </c>
      <c r="M85" s="855"/>
      <c r="N85" s="57"/>
    </row>
    <row r="86" spans="1:14" ht="15" thickBot="1">
      <c r="B86" s="817" t="s">
        <v>1037</v>
      </c>
      <c r="C86" s="818"/>
      <c r="D86" s="818"/>
      <c r="E86" s="818"/>
      <c r="F86" s="818"/>
      <c r="G86" s="818"/>
      <c r="H86" s="818"/>
      <c r="I86" s="818"/>
      <c r="J86" s="818"/>
      <c r="K86" s="818"/>
      <c r="L86" s="818"/>
      <c r="M86" s="819"/>
      <c r="N86" s="58">
        <f>L83+L84+L85</f>
        <v>928.05345270979319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4021.5649617424369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2.0426882082439999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204.2688208244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1158.3343018065289</v>
      </c>
      <c r="M83" s="853"/>
      <c r="N83" s="57"/>
    </row>
    <row r="84" spans="1:14">
      <c r="B84" s="95" t="s">
        <v>1057</v>
      </c>
      <c r="C84" s="96"/>
      <c r="D84" s="96"/>
      <c r="E84" s="96"/>
      <c r="F84" s="96"/>
      <c r="G84" s="96"/>
      <c r="H84" s="96"/>
      <c r="I84" s="93"/>
      <c r="J84" s="94"/>
      <c r="K84" s="313">
        <v>0.05</v>
      </c>
      <c r="L84" s="852">
        <f>N78*K84</f>
        <v>289.58357545163221</v>
      </c>
      <c r="M84" s="853"/>
      <c r="N84" s="57"/>
    </row>
    <row r="85" spans="1:14" ht="15" thickBot="1">
      <c r="B85" s="97" t="s">
        <v>1058</v>
      </c>
      <c r="C85" s="98"/>
      <c r="D85" s="98"/>
      <c r="E85" s="98"/>
      <c r="F85" s="98"/>
      <c r="G85" s="98"/>
      <c r="H85" s="98"/>
      <c r="I85" s="99"/>
      <c r="J85" s="100"/>
      <c r="K85" s="314">
        <v>0.05</v>
      </c>
      <c r="L85" s="854">
        <f>N78*K85</f>
        <v>289.58357545163221</v>
      </c>
      <c r="M85" s="855"/>
      <c r="N85" s="57"/>
    </row>
    <row r="86" spans="1:14" ht="15" thickBot="1">
      <c r="B86" s="817" t="s">
        <v>1037</v>
      </c>
      <c r="C86" s="818"/>
      <c r="D86" s="818"/>
      <c r="E86" s="818"/>
      <c r="F86" s="818"/>
      <c r="G86" s="818"/>
      <c r="H86" s="818"/>
      <c r="I86" s="818"/>
      <c r="J86" s="818"/>
      <c r="K86" s="818"/>
      <c r="L86" s="818"/>
      <c r="M86" s="819"/>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31"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2.0426882082439999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8307</v>
      </c>
      <c r="N48" s="281">
        <f>K48*M48</f>
        <v>9968.4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9968.4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204.2688208244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10174.711509032644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2034.942301806529</v>
      </c>
      <c r="M83" s="853"/>
      <c r="N83" s="57"/>
    </row>
    <row r="84" spans="1:14">
      <c r="B84" s="95" t="s">
        <v>1057</v>
      </c>
      <c r="C84" s="96"/>
      <c r="D84" s="96"/>
      <c r="E84" s="96"/>
      <c r="F84" s="96"/>
      <c r="G84" s="96"/>
      <c r="H84" s="96"/>
      <c r="I84" s="93"/>
      <c r="J84" s="94"/>
      <c r="K84" s="313">
        <v>0.05</v>
      </c>
      <c r="L84" s="852">
        <f>N78*K84</f>
        <v>508.73557545163226</v>
      </c>
      <c r="M84" s="853"/>
      <c r="N84" s="57"/>
    </row>
    <row r="85" spans="1:14" ht="15" thickBot="1">
      <c r="B85" s="97" t="s">
        <v>1058</v>
      </c>
      <c r="C85" s="98"/>
      <c r="D85" s="98"/>
      <c r="E85" s="98"/>
      <c r="F85" s="98"/>
      <c r="G85" s="98"/>
      <c r="H85" s="98"/>
      <c r="I85" s="99"/>
      <c r="J85" s="100"/>
      <c r="K85" s="314">
        <v>0.05</v>
      </c>
      <c r="L85" s="854">
        <f>N78*K85</f>
        <v>508.73557545163226</v>
      </c>
      <c r="M85" s="855"/>
      <c r="N85" s="57"/>
    </row>
    <row r="86" spans="1:14" ht="15" thickBot="1">
      <c r="B86" s="817" t="s">
        <v>1037</v>
      </c>
      <c r="C86" s="818"/>
      <c r="D86" s="818"/>
      <c r="E86" s="818"/>
      <c r="F86" s="818"/>
      <c r="G86" s="818"/>
      <c r="H86" s="818"/>
      <c r="I86" s="818"/>
      <c r="J86" s="818"/>
      <c r="K86" s="818"/>
      <c r="L86" s="818"/>
      <c r="M86" s="819"/>
      <c r="N86" s="58">
        <f>L83+L84+L85</f>
        <v>3052.4134527097931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13227.124961742436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2.0426882082439999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12077</v>
      </c>
      <c r="N48" s="281">
        <f>K48*M48</f>
        <v>15700.1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15700.1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204.2688208244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15906.411509032645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3181.2823018065292</v>
      </c>
      <c r="M83" s="853"/>
      <c r="N83" s="57"/>
    </row>
    <row r="84" spans="1:14">
      <c r="B84" s="95" t="s">
        <v>1057</v>
      </c>
      <c r="C84" s="96"/>
      <c r="D84" s="96"/>
      <c r="E84" s="96"/>
      <c r="F84" s="96"/>
      <c r="G84" s="96"/>
      <c r="H84" s="96"/>
      <c r="I84" s="93"/>
      <c r="J84" s="94"/>
      <c r="K84" s="313">
        <v>0.05</v>
      </c>
      <c r="L84" s="852">
        <f>N78*K84</f>
        <v>795.32057545163229</v>
      </c>
      <c r="M84" s="853"/>
      <c r="N84" s="57"/>
    </row>
    <row r="85" spans="1:14" ht="15" thickBot="1">
      <c r="B85" s="97" t="s">
        <v>1058</v>
      </c>
      <c r="C85" s="98"/>
      <c r="D85" s="98"/>
      <c r="E85" s="98"/>
      <c r="F85" s="98"/>
      <c r="G85" s="98"/>
      <c r="H85" s="98"/>
      <c r="I85" s="99"/>
      <c r="J85" s="100"/>
      <c r="K85" s="314">
        <v>0.05</v>
      </c>
      <c r="L85" s="854">
        <f>N78*K85</f>
        <v>795.32057545163229</v>
      </c>
      <c r="M85" s="855"/>
      <c r="N85" s="57"/>
    </row>
    <row r="86" spans="1:14" ht="15" thickBot="1">
      <c r="B86" s="817" t="s">
        <v>1037</v>
      </c>
      <c r="C86" s="818"/>
      <c r="D86" s="818"/>
      <c r="E86" s="818"/>
      <c r="F86" s="818"/>
      <c r="G86" s="818"/>
      <c r="H86" s="818"/>
      <c r="I86" s="818"/>
      <c r="J86" s="818"/>
      <c r="K86" s="818"/>
      <c r="L86" s="818"/>
      <c r="M86" s="819"/>
      <c r="N86" s="58">
        <f>L83+L84+L85</f>
        <v>4771.9234527097933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20678.334961742439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303</v>
      </c>
      <c r="B36" s="866" t="str">
        <f>VLOOKUP(A36,EQUIPOS!A6:D154,3,FALSE)</f>
        <v>Retrocargador, pala de 1,1 m3 de capacidad, profundidad de excavación de 4.400 mm y una altura de 5.680 mm</v>
      </c>
      <c r="C36" s="867"/>
      <c r="D36" s="867"/>
      <c r="E36" s="867"/>
      <c r="F36" s="867"/>
      <c r="G36" s="867"/>
      <c r="H36" s="868"/>
      <c r="I36" s="276"/>
      <c r="J36" s="277"/>
      <c r="K36" s="278">
        <f>VLOOKUP(A36,EQUIPOS!A6:D163,4,FALSE)</f>
        <v>116718</v>
      </c>
      <c r="L36" s="279"/>
      <c r="M36" s="280">
        <v>250</v>
      </c>
      <c r="N36" s="281">
        <f>K36/M36</f>
        <v>466.87200000000001</v>
      </c>
    </row>
    <row r="37" spans="1:14">
      <c r="A37" s="119" t="s">
        <v>373</v>
      </c>
      <c r="B37" s="866" t="str">
        <f>VLOOKUP(A37,EQUIPOS!A7:D154,3,FALSE)</f>
        <v>Volqueta 6 m3</v>
      </c>
      <c r="C37" s="867"/>
      <c r="D37" s="867"/>
      <c r="E37" s="867"/>
      <c r="F37" s="867"/>
      <c r="G37" s="867"/>
      <c r="H37" s="868"/>
      <c r="I37" s="276"/>
      <c r="J37" s="277"/>
      <c r="K37" s="278">
        <f>VLOOKUP(A37,EQUIPOS!A7:D164,4,FALSE)</f>
        <v>50000</v>
      </c>
      <c r="L37" s="279"/>
      <c r="M37" s="280">
        <v>250</v>
      </c>
      <c r="N37" s="281">
        <f>K37/M37</f>
        <v>200</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5.1067205206100006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671.97872052061007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102.1344104122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774.11313093281001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154.82262618656202</v>
      </c>
      <c r="M83" s="853"/>
      <c r="N83" s="57"/>
    </row>
    <row r="84" spans="1:14">
      <c r="B84" s="95" t="s">
        <v>1057</v>
      </c>
      <c r="C84" s="96"/>
      <c r="D84" s="96"/>
      <c r="E84" s="96"/>
      <c r="F84" s="96"/>
      <c r="G84" s="96"/>
      <c r="H84" s="96"/>
      <c r="I84" s="93"/>
      <c r="J84" s="94"/>
      <c r="K84" s="313">
        <v>0.05</v>
      </c>
      <c r="L84" s="852">
        <f>N78*K84</f>
        <v>38.705656546640505</v>
      </c>
      <c r="M84" s="853"/>
      <c r="N84" s="57"/>
    </row>
    <row r="85" spans="1:14" ht="15" thickBot="1">
      <c r="B85" s="97" t="s">
        <v>1058</v>
      </c>
      <c r="C85" s="98"/>
      <c r="D85" s="98"/>
      <c r="E85" s="98"/>
      <c r="F85" s="98"/>
      <c r="G85" s="98"/>
      <c r="H85" s="98"/>
      <c r="I85" s="99"/>
      <c r="J85" s="100"/>
      <c r="K85" s="314">
        <v>0.05</v>
      </c>
      <c r="L85" s="854">
        <f>N78*K85</f>
        <v>38.705656546640505</v>
      </c>
      <c r="M85" s="855"/>
      <c r="N85" s="57"/>
    </row>
    <row r="86" spans="1:14" ht="15" thickBot="1">
      <c r="B86" s="817" t="s">
        <v>1037</v>
      </c>
      <c r="C86" s="818"/>
      <c r="D86" s="818"/>
      <c r="E86" s="818"/>
      <c r="F86" s="818"/>
      <c r="G86" s="818"/>
      <c r="H86" s="818"/>
      <c r="I86" s="818"/>
      <c r="J86" s="818"/>
      <c r="K86" s="818"/>
      <c r="L86" s="818"/>
      <c r="M86" s="819"/>
      <c r="N86" s="58">
        <f>L83+L84+L85</f>
        <v>232.23393927984304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1006.3470702126531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35</v>
      </c>
      <c r="N36" s="281">
        <f>K36/M36</f>
        <v>1859.2285714285715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35</v>
      </c>
      <c r="N37" s="281">
        <f>K37/M37</f>
        <v>4993.3428571428567</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35</v>
      </c>
      <c r="N38" s="281">
        <f>K38/M38</f>
        <v>3984.0571428571429</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14.590630058885715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10851.219201487456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65</v>
      </c>
      <c r="N48" s="281">
        <f>K48*M48</f>
        <v>1625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500</v>
      </c>
      <c r="N49" s="281">
        <f>K49*M49</f>
        <v>40000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41625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729.53150294428576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53205.750704431746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10641.15014088635</v>
      </c>
      <c r="M83" s="853"/>
      <c r="N83" s="57"/>
    </row>
    <row r="84" spans="1:14">
      <c r="B84" s="95" t="s">
        <v>1057</v>
      </c>
      <c r="C84" s="96"/>
      <c r="D84" s="96"/>
      <c r="E84" s="96"/>
      <c r="F84" s="96"/>
      <c r="G84" s="96"/>
      <c r="H84" s="96"/>
      <c r="I84" s="93"/>
      <c r="J84" s="94"/>
      <c r="K84" s="313">
        <v>0.05</v>
      </c>
      <c r="L84" s="852">
        <f>N78*K84</f>
        <v>2660.2875352215874</v>
      </c>
      <c r="M84" s="853"/>
      <c r="N84" s="57"/>
    </row>
    <row r="85" spans="1:14" ht="15" thickBot="1">
      <c r="B85" s="97" t="s">
        <v>1058</v>
      </c>
      <c r="C85" s="98"/>
      <c r="D85" s="98"/>
      <c r="E85" s="98"/>
      <c r="F85" s="98"/>
      <c r="G85" s="98"/>
      <c r="H85" s="98"/>
      <c r="I85" s="99"/>
      <c r="J85" s="100"/>
      <c r="K85" s="314">
        <v>0.05</v>
      </c>
      <c r="L85" s="854">
        <f>N78*K85</f>
        <v>2660.2875352215874</v>
      </c>
      <c r="M85" s="855"/>
      <c r="N85" s="57"/>
    </row>
    <row r="86" spans="1:14" ht="15" thickBot="1">
      <c r="B86" s="817" t="s">
        <v>1037</v>
      </c>
      <c r="C86" s="818"/>
      <c r="D86" s="818"/>
      <c r="E86" s="818"/>
      <c r="F86" s="818"/>
      <c r="G86" s="818"/>
      <c r="H86" s="818"/>
      <c r="I86" s="818"/>
      <c r="J86" s="818"/>
      <c r="K86" s="818"/>
      <c r="L86" s="818"/>
      <c r="M86" s="819"/>
      <c r="N86" s="58">
        <f>L83+L84+L85</f>
        <v>15961.725211329524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69167.475915761272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35</v>
      </c>
      <c r="N36" s="281">
        <f>K36/M36</f>
        <v>1859.2285714285715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35</v>
      </c>
      <c r="N37" s="281">
        <f>K37/M37</f>
        <v>4993.3428571428567</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35</v>
      </c>
      <c r="N38" s="281">
        <f>K38/M38</f>
        <v>3984.0571428571429</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14.590630058885715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10851.219201487456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65</v>
      </c>
      <c r="N48" s="281">
        <f>K48*M48</f>
        <v>1625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729.53150294428576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13205.750704431743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2641.1501408863487</v>
      </c>
      <c r="M83" s="853"/>
      <c r="N83" s="57"/>
    </row>
    <row r="84" spans="1:14">
      <c r="B84" s="95" t="s">
        <v>1057</v>
      </c>
      <c r="C84" s="96"/>
      <c r="D84" s="96"/>
      <c r="E84" s="96"/>
      <c r="F84" s="96"/>
      <c r="G84" s="96"/>
      <c r="H84" s="96"/>
      <c r="I84" s="93"/>
      <c r="J84" s="94"/>
      <c r="K84" s="313">
        <v>0.05</v>
      </c>
      <c r="L84" s="852">
        <f>N78*K84</f>
        <v>660.28753522158718</v>
      </c>
      <c r="M84" s="853"/>
      <c r="N84" s="57"/>
    </row>
    <row r="85" spans="1:14" ht="15" thickBot="1">
      <c r="B85" s="97" t="s">
        <v>1058</v>
      </c>
      <c r="C85" s="98"/>
      <c r="D85" s="98"/>
      <c r="E85" s="98"/>
      <c r="F85" s="98"/>
      <c r="G85" s="98"/>
      <c r="H85" s="98"/>
      <c r="I85" s="99"/>
      <c r="J85" s="100"/>
      <c r="K85" s="314">
        <v>0.05</v>
      </c>
      <c r="L85" s="854">
        <f>N78*K85</f>
        <v>660.28753522158718</v>
      </c>
      <c r="M85" s="855"/>
      <c r="N85" s="57"/>
    </row>
    <row r="86" spans="1:14" ht="15" thickBot="1">
      <c r="B86" s="817" t="s">
        <v>1037</v>
      </c>
      <c r="C86" s="818"/>
      <c r="D86" s="818"/>
      <c r="E86" s="818"/>
      <c r="F86" s="818"/>
      <c r="G86" s="818"/>
      <c r="H86" s="818"/>
      <c r="I86" s="818"/>
      <c r="J86" s="818"/>
      <c r="K86" s="818"/>
      <c r="L86" s="818"/>
      <c r="M86" s="819"/>
      <c r="N86" s="58">
        <f>L83+L84+L85</f>
        <v>3961.7252113295226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17167.475915761264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500</v>
      </c>
      <c r="N48" s="281">
        <f>K48*M48</f>
        <v>500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f>SUM(N70:N75)</f>
        <v>0</v>
      </c>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500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100</v>
      </c>
      <c r="M83" s="853"/>
      <c r="N83" s="57"/>
    </row>
    <row r="84" spans="1:14">
      <c r="B84" s="95" t="s">
        <v>1057</v>
      </c>
      <c r="C84" s="96"/>
      <c r="D84" s="96"/>
      <c r="E84" s="96"/>
      <c r="F84" s="96"/>
      <c r="G84" s="96"/>
      <c r="H84" s="96"/>
      <c r="I84" s="93"/>
      <c r="J84" s="94"/>
      <c r="K84" s="313">
        <v>0.05</v>
      </c>
      <c r="L84" s="852">
        <f>N78*K84</f>
        <v>25</v>
      </c>
      <c r="M84" s="853"/>
      <c r="N84" s="57"/>
    </row>
    <row r="85" spans="1:14" ht="15" thickBot="1">
      <c r="B85" s="97" t="s">
        <v>1058</v>
      </c>
      <c r="C85" s="98"/>
      <c r="D85" s="98"/>
      <c r="E85" s="98"/>
      <c r="F85" s="98"/>
      <c r="G85" s="98"/>
      <c r="H85" s="98"/>
      <c r="I85" s="99"/>
      <c r="J85" s="100"/>
      <c r="K85" s="314">
        <v>0.05</v>
      </c>
      <c r="L85" s="854">
        <f>N78*K85</f>
        <v>25</v>
      </c>
      <c r="M85" s="855"/>
      <c r="N85" s="57"/>
    </row>
    <row r="86" spans="1:14" ht="15" thickBot="1">
      <c r="B86" s="817" t="s">
        <v>1037</v>
      </c>
      <c r="C86" s="818"/>
      <c r="D86" s="818"/>
      <c r="E86" s="818"/>
      <c r="F86" s="818"/>
      <c r="G86" s="818"/>
      <c r="H86" s="818"/>
      <c r="I86" s="818"/>
      <c r="J86" s="818"/>
      <c r="K86" s="818"/>
      <c r="L86" s="818"/>
      <c r="M86" s="819"/>
      <c r="N86" s="58">
        <f>L83+L84+L85</f>
        <v>150</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650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35</v>
      </c>
      <c r="N36" s="281">
        <f>K36/M36</f>
        <v>1859.2285714285715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35</v>
      </c>
      <c r="N37" s="281">
        <f>K37/M37</f>
        <v>4993.3428571428567</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35</v>
      </c>
      <c r="N38" s="281">
        <f>K38/M38</f>
        <v>3984.0571428571429</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14.590630058885715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10851.219201487456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1200</v>
      </c>
      <c r="N48" s="281">
        <f>K48*M48</f>
        <v>96000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65</v>
      </c>
      <c r="N49" s="281">
        <f>K49*M49</f>
        <v>1625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97625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729.53150294428576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109205.75070443175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21841.150140886351</v>
      </c>
      <c r="M83" s="853"/>
      <c r="N83" s="57"/>
    </row>
    <row r="84" spans="1:14">
      <c r="B84" s="95" t="s">
        <v>1057</v>
      </c>
      <c r="C84" s="96"/>
      <c r="D84" s="96"/>
      <c r="E84" s="96"/>
      <c r="F84" s="96"/>
      <c r="G84" s="96"/>
      <c r="H84" s="96"/>
      <c r="I84" s="93"/>
      <c r="J84" s="94"/>
      <c r="K84" s="313">
        <v>0.05</v>
      </c>
      <c r="L84" s="852">
        <f>N78*K84</f>
        <v>5460.2875352215879</v>
      </c>
      <c r="M84" s="853"/>
      <c r="N84" s="57"/>
    </row>
    <row r="85" spans="1:14" ht="15" thickBot="1">
      <c r="B85" s="97" t="s">
        <v>1058</v>
      </c>
      <c r="C85" s="98"/>
      <c r="D85" s="98"/>
      <c r="E85" s="98"/>
      <c r="F85" s="98"/>
      <c r="G85" s="98"/>
      <c r="H85" s="98"/>
      <c r="I85" s="99"/>
      <c r="J85" s="100"/>
      <c r="K85" s="314">
        <v>0.05</v>
      </c>
      <c r="L85" s="854">
        <f>N78*K85</f>
        <v>5460.2875352215879</v>
      </c>
      <c r="M85" s="855"/>
      <c r="N85" s="57"/>
    </row>
    <row r="86" spans="1:14" ht="15" thickBot="1">
      <c r="B86" s="817" t="s">
        <v>1037</v>
      </c>
      <c r="C86" s="818"/>
      <c r="D86" s="818"/>
      <c r="E86" s="818"/>
      <c r="F86" s="818"/>
      <c r="G86" s="818"/>
      <c r="H86" s="818"/>
      <c r="I86" s="818"/>
      <c r="J86" s="818"/>
      <c r="K86" s="818"/>
      <c r="L86" s="818"/>
      <c r="M86" s="819"/>
      <c r="N86" s="58">
        <f>L83+L84+L85</f>
        <v>32761.725211329529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141967.47591576129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35</v>
      </c>
      <c r="N36" s="281">
        <f>K36/M36</f>
        <v>1859.2285714285715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35</v>
      </c>
      <c r="N37" s="281">
        <f>K37/M37</f>
        <v>4993.3428571428567</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35</v>
      </c>
      <c r="N38" s="281">
        <f>K38/M38</f>
        <v>3984.0571428571429</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N75*M41</f>
        <v>14.590630058885715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10851.219201487456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65</v>
      </c>
      <c r="N48" s="281">
        <f>K48*M48</f>
        <v>1625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817" t="s">
        <v>1037</v>
      </c>
      <c r="C75" s="818"/>
      <c r="D75" s="818"/>
      <c r="E75" s="818"/>
      <c r="F75" s="818"/>
      <c r="G75" s="818"/>
      <c r="H75" s="818"/>
      <c r="I75" s="860"/>
      <c r="J75" s="860"/>
      <c r="K75" s="860"/>
      <c r="L75" s="860"/>
      <c r="M75" s="861"/>
      <c r="N75" s="310">
        <f>SUM(N69:N74)</f>
        <v>729.53150294428576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13205.750704431743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2641.1501408863487</v>
      </c>
      <c r="M82" s="853"/>
      <c r="N82" s="57"/>
    </row>
    <row r="83" spans="1:14">
      <c r="B83" s="95" t="s">
        <v>1057</v>
      </c>
      <c r="C83" s="96"/>
      <c r="D83" s="96"/>
      <c r="E83" s="96"/>
      <c r="F83" s="96"/>
      <c r="G83" s="96"/>
      <c r="H83" s="96"/>
      <c r="I83" s="93"/>
      <c r="J83" s="94"/>
      <c r="K83" s="313">
        <v>0.05</v>
      </c>
      <c r="L83" s="852">
        <f>N77*K83</f>
        <v>660.28753522158718</v>
      </c>
      <c r="M83" s="853"/>
      <c r="N83" s="57"/>
    </row>
    <row r="84" spans="1:14" ht="15" thickBot="1">
      <c r="B84" s="97" t="s">
        <v>1058</v>
      </c>
      <c r="C84" s="98"/>
      <c r="D84" s="98"/>
      <c r="E84" s="98"/>
      <c r="F84" s="98"/>
      <c r="G84" s="98"/>
      <c r="H84" s="98"/>
      <c r="I84" s="99"/>
      <c r="J84" s="100"/>
      <c r="K84" s="314">
        <v>0.05</v>
      </c>
      <c r="L84" s="854">
        <f>N77*K84</f>
        <v>660.28753522158718</v>
      </c>
      <c r="M84" s="855"/>
      <c r="N84" s="57"/>
    </row>
    <row r="85" spans="1:14" ht="15" thickBot="1">
      <c r="B85" s="817" t="s">
        <v>1037</v>
      </c>
      <c r="C85" s="818"/>
      <c r="D85" s="818"/>
      <c r="E85" s="818"/>
      <c r="F85" s="818"/>
      <c r="G85" s="818"/>
      <c r="H85" s="818"/>
      <c r="I85" s="818"/>
      <c r="J85" s="818"/>
      <c r="K85" s="818"/>
      <c r="L85" s="818"/>
      <c r="M85" s="819"/>
      <c r="N85" s="58">
        <f>L82+L83+L84</f>
        <v>3961.7252113295226</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17167.475915761264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ht="21"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1200</v>
      </c>
      <c r="N48" s="281">
        <f>K48*M48</f>
        <v>1200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1200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1200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240</v>
      </c>
      <c r="M83" s="853"/>
      <c r="N83" s="57"/>
    </row>
    <row r="84" spans="1:14">
      <c r="B84" s="95" t="s">
        <v>1057</v>
      </c>
      <c r="C84" s="96"/>
      <c r="D84" s="96"/>
      <c r="E84" s="96"/>
      <c r="F84" s="96"/>
      <c r="G84" s="96"/>
      <c r="H84" s="96"/>
      <c r="I84" s="93"/>
      <c r="J84" s="94"/>
      <c r="K84" s="313">
        <v>0.05</v>
      </c>
      <c r="L84" s="852">
        <f>N78*K84</f>
        <v>60</v>
      </c>
      <c r="M84" s="853"/>
      <c r="N84" s="57"/>
    </row>
    <row r="85" spans="1:14" ht="15" thickBot="1">
      <c r="B85" s="97" t="s">
        <v>1058</v>
      </c>
      <c r="C85" s="98"/>
      <c r="D85" s="98"/>
      <c r="E85" s="98"/>
      <c r="F85" s="98"/>
      <c r="G85" s="98"/>
      <c r="H85" s="98"/>
      <c r="I85" s="99"/>
      <c r="J85" s="100"/>
      <c r="K85" s="314">
        <v>0.05</v>
      </c>
      <c r="L85" s="854">
        <f>N78*K85</f>
        <v>60</v>
      </c>
      <c r="M85" s="855"/>
      <c r="N85" s="57"/>
    </row>
    <row r="86" spans="1:14" ht="15" thickBot="1">
      <c r="B86" s="817" t="s">
        <v>1037</v>
      </c>
      <c r="C86" s="818"/>
      <c r="D86" s="818"/>
      <c r="E86" s="818"/>
      <c r="F86" s="818"/>
      <c r="G86" s="818"/>
      <c r="H86" s="818"/>
      <c r="I86" s="818"/>
      <c r="J86" s="818"/>
      <c r="K86" s="818"/>
      <c r="L86" s="818"/>
      <c r="M86" s="819"/>
      <c r="N86" s="58">
        <f>L83+L84+L85</f>
        <v>360</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1560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7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600</v>
      </c>
      <c r="N36" s="281">
        <f>K36/M36</f>
        <v>108.455</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600</v>
      </c>
      <c r="N37" s="281">
        <f>K37/M37</f>
        <v>291.27833333333331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600</v>
      </c>
      <c r="N38" s="281">
        <f>K38/M38</f>
        <v>232.40333333333334</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0.42556004338416664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632.56222671005082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65</v>
      </c>
      <c r="N48" s="281">
        <f>K48*M48</f>
        <v>195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817" t="s">
        <v>1037</v>
      </c>
      <c r="C75" s="818"/>
      <c r="D75" s="818"/>
      <c r="E75" s="818"/>
      <c r="F75" s="818"/>
      <c r="G75" s="818"/>
      <c r="H75" s="818"/>
      <c r="I75" s="860"/>
      <c r="J75" s="860"/>
      <c r="K75" s="860"/>
      <c r="L75" s="860"/>
      <c r="M75" s="861"/>
      <c r="N75" s="310">
        <f>SUM(N69:N74)</f>
        <v>42.556004338416663</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870.11823104846746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174.02364620969351</v>
      </c>
      <c r="M82" s="853"/>
      <c r="N82" s="57"/>
    </row>
    <row r="83" spans="1:14">
      <c r="B83" s="95" t="s">
        <v>1057</v>
      </c>
      <c r="C83" s="96"/>
      <c r="D83" s="96"/>
      <c r="E83" s="96"/>
      <c r="F83" s="96"/>
      <c r="G83" s="96"/>
      <c r="H83" s="96"/>
      <c r="I83" s="93"/>
      <c r="J83" s="94"/>
      <c r="K83" s="313">
        <v>0.05</v>
      </c>
      <c r="L83" s="852">
        <f>N77*K83</f>
        <v>43.505911552423377</v>
      </c>
      <c r="M83" s="853"/>
      <c r="N83" s="57"/>
    </row>
    <row r="84" spans="1:14" ht="15" thickBot="1">
      <c r="B84" s="97" t="s">
        <v>1058</v>
      </c>
      <c r="C84" s="98"/>
      <c r="D84" s="98"/>
      <c r="E84" s="98"/>
      <c r="F84" s="98"/>
      <c r="G84" s="98"/>
      <c r="H84" s="98"/>
      <c r="I84" s="99"/>
      <c r="J84" s="100"/>
      <c r="K84" s="314">
        <v>0.05</v>
      </c>
      <c r="L84" s="854">
        <f>N77*K84</f>
        <v>43.505911552423377</v>
      </c>
      <c r="M84" s="855"/>
      <c r="N84" s="57"/>
    </row>
    <row r="85" spans="1:14" ht="15" thickBot="1">
      <c r="B85" s="817" t="s">
        <v>1037</v>
      </c>
      <c r="C85" s="818"/>
      <c r="D85" s="818"/>
      <c r="E85" s="818"/>
      <c r="F85" s="818"/>
      <c r="G85" s="818"/>
      <c r="H85" s="818"/>
      <c r="I85" s="818"/>
      <c r="J85" s="818"/>
      <c r="K85" s="818"/>
      <c r="L85" s="818"/>
      <c r="M85" s="819"/>
      <c r="N85" s="58">
        <f>L82+L83+L84</f>
        <v>261.03546931454025</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1131.1537003630078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45</v>
      </c>
      <c r="N37" s="281">
        <f>K37/M37</f>
        <v>3883.7111111111112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N75*M41</f>
        <v>11.348267823577778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8439.8371567124668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65</v>
      </c>
      <c r="N48" s="281">
        <f>K48*M48</f>
        <v>1625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21691</v>
      </c>
      <c r="N49" s="281">
        <f>K49*M49</f>
        <v>27113.75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28738.75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4">
        <f>VLOOKUP(A58,TRANSPORTE!A5:D117,4,FALSE)</f>
        <v>1369</v>
      </c>
      <c r="M58" s="905"/>
      <c r="N58" s="296">
        <f>K58*L58</f>
        <v>1711.25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1711.25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817" t="s">
        <v>1037</v>
      </c>
      <c r="C75" s="818"/>
      <c r="D75" s="818"/>
      <c r="E75" s="818"/>
      <c r="F75" s="818"/>
      <c r="G75" s="818"/>
      <c r="H75" s="818"/>
      <c r="I75" s="860"/>
      <c r="J75" s="860"/>
      <c r="K75" s="860"/>
      <c r="L75" s="860"/>
      <c r="M75" s="861"/>
      <c r="N75" s="310">
        <f>SUM(N69:N74)</f>
        <v>567.4133911788889</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39457.250547891359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7891.4501095782725</v>
      </c>
      <c r="M82" s="853"/>
      <c r="N82" s="57"/>
    </row>
    <row r="83" spans="1:14">
      <c r="B83" s="95" t="s">
        <v>1057</v>
      </c>
      <c r="C83" s="96"/>
      <c r="D83" s="96"/>
      <c r="E83" s="96"/>
      <c r="F83" s="96"/>
      <c r="G83" s="96"/>
      <c r="H83" s="96"/>
      <c r="I83" s="93"/>
      <c r="J83" s="94"/>
      <c r="K83" s="313">
        <v>0.05</v>
      </c>
      <c r="L83" s="852">
        <f>N77*K83</f>
        <v>1972.8625273945681</v>
      </c>
      <c r="M83" s="853"/>
      <c r="N83" s="57"/>
    </row>
    <row r="84" spans="1:14" ht="15" thickBot="1">
      <c r="B84" s="97" t="s">
        <v>1058</v>
      </c>
      <c r="C84" s="98"/>
      <c r="D84" s="98"/>
      <c r="E84" s="98"/>
      <c r="F84" s="98"/>
      <c r="G84" s="98"/>
      <c r="H84" s="98"/>
      <c r="I84" s="99"/>
      <c r="J84" s="100"/>
      <c r="K84" s="314">
        <v>0.05</v>
      </c>
      <c r="L84" s="854">
        <f>N77*K84</f>
        <v>1972.8625273945681</v>
      </c>
      <c r="M84" s="855"/>
      <c r="N84" s="57"/>
    </row>
    <row r="85" spans="1:14" ht="15" thickBot="1">
      <c r="B85" s="817" t="s">
        <v>1037</v>
      </c>
      <c r="C85" s="818"/>
      <c r="D85" s="818"/>
      <c r="E85" s="818"/>
      <c r="F85" s="818"/>
      <c r="G85" s="818"/>
      <c r="H85" s="818"/>
      <c r="I85" s="818"/>
      <c r="J85" s="818"/>
      <c r="K85" s="818"/>
      <c r="L85" s="818"/>
      <c r="M85" s="819"/>
      <c r="N85" s="58">
        <f>L82+L83+L84</f>
        <v>11837.175164367411</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51294.425712258773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29.25"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5355</v>
      </c>
      <c r="N48" s="281">
        <f>K48*M48</f>
        <v>5355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5355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5355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1071</v>
      </c>
      <c r="M83" s="853"/>
      <c r="N83" s="57"/>
    </row>
    <row r="84" spans="1:14">
      <c r="B84" s="95" t="s">
        <v>1057</v>
      </c>
      <c r="C84" s="96"/>
      <c r="D84" s="96"/>
      <c r="E84" s="96"/>
      <c r="F84" s="96"/>
      <c r="G84" s="96"/>
      <c r="H84" s="96"/>
      <c r="I84" s="93"/>
      <c r="J84" s="94"/>
      <c r="K84" s="313">
        <v>0.05</v>
      </c>
      <c r="L84" s="852">
        <f>N78*K84</f>
        <v>267.75</v>
      </c>
      <c r="M84" s="853"/>
      <c r="N84" s="57"/>
    </row>
    <row r="85" spans="1:14" ht="15" thickBot="1">
      <c r="B85" s="97" t="s">
        <v>1058</v>
      </c>
      <c r="C85" s="98"/>
      <c r="D85" s="98"/>
      <c r="E85" s="98"/>
      <c r="F85" s="98"/>
      <c r="G85" s="98"/>
      <c r="H85" s="98"/>
      <c r="I85" s="99"/>
      <c r="J85" s="100"/>
      <c r="K85" s="314">
        <v>0.05</v>
      </c>
      <c r="L85" s="854">
        <f>N78*K85</f>
        <v>267.75</v>
      </c>
      <c r="M85" s="855"/>
      <c r="N85" s="57"/>
    </row>
    <row r="86" spans="1:14" ht="15" thickBot="1">
      <c r="B86" s="817" t="s">
        <v>1037</v>
      </c>
      <c r="C86" s="818"/>
      <c r="D86" s="818"/>
      <c r="E86" s="818"/>
      <c r="F86" s="818"/>
      <c r="G86" s="818"/>
      <c r="H86" s="818"/>
      <c r="I86" s="818"/>
      <c r="J86" s="818"/>
      <c r="K86" s="818"/>
      <c r="L86" s="818"/>
      <c r="M86" s="819"/>
      <c r="N86" s="58">
        <f>L83+L84+L85</f>
        <v>1606.5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6961.5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3458</v>
      </c>
      <c r="N48" s="281">
        <f>K48*M48</f>
        <v>3458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3458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3458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691.6</v>
      </c>
      <c r="M83" s="853"/>
      <c r="N83" s="57"/>
    </row>
    <row r="84" spans="1:14">
      <c r="B84" s="95" t="s">
        <v>1057</v>
      </c>
      <c r="C84" s="96"/>
      <c r="D84" s="96"/>
      <c r="E84" s="96"/>
      <c r="F84" s="96"/>
      <c r="G84" s="96"/>
      <c r="H84" s="96"/>
      <c r="I84" s="93"/>
      <c r="J84" s="94"/>
      <c r="K84" s="313">
        <v>0.05</v>
      </c>
      <c r="L84" s="852">
        <f>N78*K84</f>
        <v>172.9</v>
      </c>
      <c r="M84" s="853"/>
      <c r="N84" s="57"/>
    </row>
    <row r="85" spans="1:14" ht="15" thickBot="1">
      <c r="B85" s="97" t="s">
        <v>1058</v>
      </c>
      <c r="C85" s="98"/>
      <c r="D85" s="98"/>
      <c r="E85" s="98"/>
      <c r="F85" s="98"/>
      <c r="G85" s="98"/>
      <c r="H85" s="98"/>
      <c r="I85" s="99"/>
      <c r="J85" s="100"/>
      <c r="K85" s="314">
        <v>0.05</v>
      </c>
      <c r="L85" s="854">
        <f>N78*K85</f>
        <v>172.9</v>
      </c>
      <c r="M85" s="855"/>
      <c r="N85" s="57"/>
    </row>
    <row r="86" spans="1:14" ht="15" thickBot="1">
      <c r="B86" s="817" t="s">
        <v>1037</v>
      </c>
      <c r="C86" s="818"/>
      <c r="D86" s="818"/>
      <c r="E86" s="818"/>
      <c r="F86" s="818"/>
      <c r="G86" s="818"/>
      <c r="H86" s="818"/>
      <c r="I86" s="818"/>
      <c r="J86" s="818"/>
      <c r="K86" s="818"/>
      <c r="L86" s="818"/>
      <c r="M86" s="819"/>
      <c r="N86" s="58">
        <f>L83+L84+L85</f>
        <v>1037.4000000000001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4495.3999999999996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1"/>
      <c r="C1" s="923"/>
      <c r="D1" s="924"/>
      <c r="E1" s="924"/>
      <c r="F1" s="924"/>
      <c r="G1" s="924"/>
      <c r="H1" s="924"/>
      <c r="I1" s="924"/>
      <c r="J1" s="925"/>
      <c r="K1" s="926" t="s">
        <v>1017</v>
      </c>
      <c r="L1" s="928" t="s">
        <v>2304</v>
      </c>
      <c r="M1" s="929"/>
      <c r="N1" s="930"/>
    </row>
    <row r="2" spans="2:14" ht="18.7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65</v>
      </c>
      <c r="N48" s="281">
        <f>K48*M48</f>
        <v>65</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3458</v>
      </c>
      <c r="N49" s="281">
        <f>K49*M49</f>
        <v>1244.8799999999999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1309.8799999999999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6" t="s">
        <v>1047</v>
      </c>
      <c r="C68" s="857"/>
      <c r="D68" s="857"/>
      <c r="E68" s="857"/>
      <c r="F68" s="857"/>
      <c r="G68" s="857"/>
      <c r="H68" s="857"/>
      <c r="I68" s="79" t="s">
        <v>1048</v>
      </c>
      <c r="J68" s="81" t="s">
        <v>1494</v>
      </c>
      <c r="K68" s="80" t="s">
        <v>1050</v>
      </c>
      <c r="L68" s="858" t="s">
        <v>1034</v>
      </c>
      <c r="M68" s="859"/>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93"/>
      <c r="C74" s="894"/>
      <c r="D74" s="894"/>
      <c r="E74" s="894"/>
      <c r="F74" s="894"/>
      <c r="G74" s="894"/>
      <c r="H74" s="894"/>
      <c r="I74" s="132"/>
      <c r="J74" s="132"/>
      <c r="K74" s="132"/>
      <c r="L74" s="907"/>
      <c r="M74" s="907"/>
      <c r="N74" s="51"/>
    </row>
    <row r="75" spans="2:15" ht="15" thickBot="1">
      <c r="B75" s="817" t="s">
        <v>1037</v>
      </c>
      <c r="C75" s="818"/>
      <c r="D75" s="818"/>
      <c r="E75" s="818"/>
      <c r="F75" s="818"/>
      <c r="G75" s="818"/>
      <c r="H75" s="818"/>
      <c r="I75" s="860"/>
      <c r="J75" s="860"/>
      <c r="K75" s="860"/>
      <c r="L75" s="860"/>
      <c r="M75" s="861"/>
      <c r="N75" s="310"/>
    </row>
    <row r="76" spans="2:15" ht="15" thickBot="1">
      <c r="B76" s="39"/>
      <c r="C76" s="40"/>
      <c r="D76" s="40"/>
      <c r="E76" s="40"/>
      <c r="F76" s="40"/>
      <c r="G76" s="40"/>
      <c r="H76" s="40"/>
      <c r="I76" s="40"/>
      <c r="J76" s="40"/>
      <c r="K76" s="40"/>
      <c r="L76" s="40"/>
      <c r="M76" s="40"/>
      <c r="N76" s="41"/>
    </row>
    <row r="77" spans="2:15" ht="15" thickBot="1">
      <c r="B77" s="817" t="s">
        <v>1051</v>
      </c>
      <c r="C77" s="818"/>
      <c r="D77" s="818"/>
      <c r="E77" s="818"/>
      <c r="F77" s="818"/>
      <c r="G77" s="818"/>
      <c r="H77" s="818"/>
      <c r="I77" s="818"/>
      <c r="J77" s="818"/>
      <c r="K77" s="818"/>
      <c r="L77" s="818"/>
      <c r="M77" s="819"/>
      <c r="N77" s="105">
        <f>N43+N53+N64+N75</f>
        <v>1309.8799999999999</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261.976</v>
      </c>
      <c r="M82" s="853"/>
      <c r="N82" s="57"/>
    </row>
    <row r="83" spans="1:14">
      <c r="B83" s="95" t="s">
        <v>1057</v>
      </c>
      <c r="C83" s="96"/>
      <c r="D83" s="96"/>
      <c r="E83" s="96"/>
      <c r="F83" s="96"/>
      <c r="G83" s="96"/>
      <c r="H83" s="96"/>
      <c r="I83" s="93"/>
      <c r="J83" s="94"/>
      <c r="K83" s="313">
        <v>0.05</v>
      </c>
      <c r="L83" s="852">
        <f>N77*K83</f>
        <v>65.494</v>
      </c>
      <c r="M83" s="853"/>
      <c r="N83" s="57"/>
    </row>
    <row r="84" spans="1:14" ht="15" thickBot="1">
      <c r="B84" s="97" t="s">
        <v>1058</v>
      </c>
      <c r="C84" s="98"/>
      <c r="D84" s="98"/>
      <c r="E84" s="98"/>
      <c r="F84" s="98"/>
      <c r="G84" s="98"/>
      <c r="H84" s="98"/>
      <c r="I84" s="99"/>
      <c r="J84" s="100"/>
      <c r="K84" s="314">
        <v>0.05</v>
      </c>
      <c r="L84" s="854">
        <f>N77*K84</f>
        <v>65.494</v>
      </c>
      <c r="M84" s="855"/>
      <c r="N84" s="57"/>
    </row>
    <row r="85" spans="1:14" ht="15" thickBot="1">
      <c r="B85" s="817" t="s">
        <v>1037</v>
      </c>
      <c r="C85" s="818"/>
      <c r="D85" s="818"/>
      <c r="E85" s="818"/>
      <c r="F85" s="818"/>
      <c r="G85" s="818"/>
      <c r="H85" s="818"/>
      <c r="I85" s="818"/>
      <c r="J85" s="818"/>
      <c r="K85" s="818"/>
      <c r="L85" s="818"/>
      <c r="M85" s="819"/>
      <c r="N85" s="58">
        <f>L82+L83+L84</f>
        <v>392.96400000000006</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1702.8440000000001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45</v>
      </c>
      <c r="N37" s="281">
        <f>K37/M37</f>
        <v>3883.7111111111112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8434.1630228006779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21691</v>
      </c>
      <c r="N48" s="281">
        <f>K48*M48</f>
        <v>27113.75</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65</v>
      </c>
      <c r="N49" s="281">
        <f>K49*M49</f>
        <v>1625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28738.75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4">
        <f>VLOOKUP(A59,TRANSPORTE!A5:D123,4,FALSE)</f>
        <v>1369</v>
      </c>
      <c r="M59" s="905"/>
      <c r="N59" s="296">
        <f>K59*L59</f>
        <v>1711.25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1711.25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39451.576413979565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7890.3152827959129</v>
      </c>
      <c r="M83" s="853"/>
      <c r="N83" s="57"/>
    </row>
    <row r="84" spans="1:14">
      <c r="B84" s="95" t="s">
        <v>1057</v>
      </c>
      <c r="C84" s="96"/>
      <c r="D84" s="96"/>
      <c r="E84" s="96"/>
      <c r="F84" s="96"/>
      <c r="G84" s="96"/>
      <c r="H84" s="96"/>
      <c r="I84" s="93"/>
      <c r="J84" s="94"/>
      <c r="K84" s="313">
        <v>0.05</v>
      </c>
      <c r="L84" s="852">
        <f>N78*K84</f>
        <v>1972.5788206989782</v>
      </c>
      <c r="M84" s="853"/>
      <c r="N84" s="57"/>
    </row>
    <row r="85" spans="1:14" ht="15" thickBot="1">
      <c r="B85" s="97" t="s">
        <v>1058</v>
      </c>
      <c r="C85" s="98"/>
      <c r="D85" s="98"/>
      <c r="E85" s="98"/>
      <c r="F85" s="98"/>
      <c r="G85" s="98"/>
      <c r="H85" s="98"/>
      <c r="I85" s="99"/>
      <c r="J85" s="100"/>
      <c r="K85" s="314">
        <v>0.05</v>
      </c>
      <c r="L85" s="854">
        <f>N78*K85</f>
        <v>1972.5788206989782</v>
      </c>
      <c r="M85" s="855"/>
      <c r="N85" s="57"/>
    </row>
    <row r="86" spans="1:14" ht="15" thickBot="1">
      <c r="B86" s="817" t="s">
        <v>1037</v>
      </c>
      <c r="C86" s="818"/>
      <c r="D86" s="818"/>
      <c r="E86" s="818"/>
      <c r="F86" s="818"/>
      <c r="G86" s="818"/>
      <c r="H86" s="818"/>
      <c r="I86" s="818"/>
      <c r="J86" s="818"/>
      <c r="K86" s="818"/>
      <c r="L86" s="818"/>
      <c r="M86" s="819"/>
      <c r="N86" s="58">
        <f>L83+L84+L85</f>
        <v>11835.472924193869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51287.049338173434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45</v>
      </c>
      <c r="N37" s="281">
        <f>K37/M37</f>
        <v>3883.7111111111112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8434.1630228006779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30229</v>
      </c>
      <c r="N48" s="281">
        <f>K48*M48</f>
        <v>39297.700000000004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40857.700000000004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51638.976413979566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10327.795282795914</v>
      </c>
      <c r="M83" s="853"/>
      <c r="N83" s="57"/>
    </row>
    <row r="84" spans="1:14">
      <c r="B84" s="95" t="s">
        <v>1057</v>
      </c>
      <c r="C84" s="96"/>
      <c r="D84" s="96"/>
      <c r="E84" s="96"/>
      <c r="F84" s="96"/>
      <c r="G84" s="96"/>
      <c r="H84" s="96"/>
      <c r="I84" s="93"/>
      <c r="J84" s="94"/>
      <c r="K84" s="313">
        <v>0.05</v>
      </c>
      <c r="L84" s="852">
        <f>N78*K84</f>
        <v>2581.9488206989786</v>
      </c>
      <c r="M84" s="853"/>
      <c r="N84" s="57"/>
    </row>
    <row r="85" spans="1:14" ht="15" thickBot="1">
      <c r="B85" s="97" t="s">
        <v>1058</v>
      </c>
      <c r="C85" s="98"/>
      <c r="D85" s="98"/>
      <c r="E85" s="98"/>
      <c r="F85" s="98"/>
      <c r="G85" s="98"/>
      <c r="H85" s="98"/>
      <c r="I85" s="99"/>
      <c r="J85" s="100"/>
      <c r="K85" s="314">
        <v>0.05</v>
      </c>
      <c r="L85" s="854">
        <f>N78*K85</f>
        <v>2581.9488206989786</v>
      </c>
      <c r="M85" s="855"/>
      <c r="N85" s="57"/>
    </row>
    <row r="86" spans="1:14" ht="15" thickBot="1">
      <c r="B86" s="817" t="s">
        <v>1037</v>
      </c>
      <c r="C86" s="818"/>
      <c r="D86" s="818"/>
      <c r="E86" s="818"/>
      <c r="F86" s="818"/>
      <c r="G86" s="818"/>
      <c r="H86" s="818"/>
      <c r="I86" s="818"/>
      <c r="J86" s="818"/>
      <c r="K86" s="818"/>
      <c r="L86" s="818"/>
      <c r="M86" s="819"/>
      <c r="N86" s="58">
        <f>L83+L84+L85</f>
        <v>15491.692924193872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67130.669338173437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45</v>
      </c>
      <c r="N37" s="281">
        <f>K37/M37</f>
        <v>3883.7111111111112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8434.1630228006779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31230</v>
      </c>
      <c r="N48" s="281">
        <f>K48*M48</f>
        <v>40599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42159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52940.276413979562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10588.055282795913</v>
      </c>
      <c r="M83" s="853"/>
      <c r="N83" s="57"/>
    </row>
    <row r="84" spans="1:14">
      <c r="B84" s="95" t="s">
        <v>1057</v>
      </c>
      <c r="C84" s="96"/>
      <c r="D84" s="96"/>
      <c r="E84" s="96"/>
      <c r="F84" s="96"/>
      <c r="G84" s="96"/>
      <c r="H84" s="96"/>
      <c r="I84" s="93"/>
      <c r="J84" s="94"/>
      <c r="K84" s="313">
        <v>0.05</v>
      </c>
      <c r="L84" s="852">
        <f>N78*K84</f>
        <v>2647.0138206989782</v>
      </c>
      <c r="M84" s="853"/>
      <c r="N84" s="57"/>
    </row>
    <row r="85" spans="1:14" ht="15" thickBot="1">
      <c r="B85" s="97" t="s">
        <v>1058</v>
      </c>
      <c r="C85" s="98"/>
      <c r="D85" s="98"/>
      <c r="E85" s="98"/>
      <c r="F85" s="98"/>
      <c r="G85" s="98"/>
      <c r="H85" s="98"/>
      <c r="I85" s="99"/>
      <c r="J85" s="100"/>
      <c r="K85" s="314">
        <v>0.05</v>
      </c>
      <c r="L85" s="854">
        <f>N78*K85</f>
        <v>2647.0138206989782</v>
      </c>
      <c r="M85" s="855"/>
      <c r="N85" s="57"/>
    </row>
    <row r="86" spans="1:14" ht="15" thickBot="1">
      <c r="B86" s="817" t="s">
        <v>1037</v>
      </c>
      <c r="C86" s="818"/>
      <c r="D86" s="818"/>
      <c r="E86" s="818"/>
      <c r="F86" s="818"/>
      <c r="G86" s="818"/>
      <c r="H86" s="818"/>
      <c r="I86" s="818"/>
      <c r="J86" s="818"/>
      <c r="K86" s="818"/>
      <c r="L86" s="818"/>
      <c r="M86" s="819"/>
      <c r="N86" s="58">
        <f>L83+L84+L85</f>
        <v>15882.082924193868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68822.359338173424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45</v>
      </c>
      <c r="N37" s="281">
        <f>K37/M37</f>
        <v>3883.7111111111112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8434.1630228006779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33452</v>
      </c>
      <c r="N48" s="281">
        <f>K48*M48</f>
        <v>43487.6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45047.6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55828.87641397956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11165.775282795912</v>
      </c>
      <c r="M83" s="853"/>
      <c r="N83" s="57"/>
    </row>
    <row r="84" spans="1:14">
      <c r="B84" s="95" t="s">
        <v>1057</v>
      </c>
      <c r="C84" s="96"/>
      <c r="D84" s="96"/>
      <c r="E84" s="96"/>
      <c r="F84" s="96"/>
      <c r="G84" s="96"/>
      <c r="H84" s="96"/>
      <c r="I84" s="93"/>
      <c r="J84" s="94"/>
      <c r="K84" s="313">
        <v>0.05</v>
      </c>
      <c r="L84" s="852">
        <f>N78*K84</f>
        <v>2791.443820698978</v>
      </c>
      <c r="M84" s="853"/>
      <c r="N84" s="57"/>
    </row>
    <row r="85" spans="1:14" ht="15" thickBot="1">
      <c r="B85" s="97" t="s">
        <v>1058</v>
      </c>
      <c r="C85" s="98"/>
      <c r="D85" s="98"/>
      <c r="E85" s="98"/>
      <c r="F85" s="98"/>
      <c r="G85" s="98"/>
      <c r="H85" s="98"/>
      <c r="I85" s="99"/>
      <c r="J85" s="100"/>
      <c r="K85" s="314">
        <v>0.05</v>
      </c>
      <c r="L85" s="854">
        <f>N78*K85</f>
        <v>2791.443820698978</v>
      </c>
      <c r="M85" s="855"/>
      <c r="N85" s="57"/>
    </row>
    <row r="86" spans="1:14" ht="15" thickBot="1">
      <c r="B86" s="817" t="s">
        <v>1037</v>
      </c>
      <c r="C86" s="818"/>
      <c r="D86" s="818"/>
      <c r="E86" s="818"/>
      <c r="F86" s="818"/>
      <c r="G86" s="818"/>
      <c r="H86" s="818"/>
      <c r="I86" s="818"/>
      <c r="J86" s="818"/>
      <c r="K86" s="818"/>
      <c r="L86" s="818"/>
      <c r="M86" s="819"/>
      <c r="N86" s="58">
        <f>L83+L84+L85</f>
        <v>16748.662924193868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72577.539338173432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280">
        <v>2.5</v>
      </c>
      <c r="N36" s="281">
        <f>K36/M36</f>
        <v>4760</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412"/>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5526.0080780914996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30229</v>
      </c>
      <c r="N48" s="281">
        <f>K48*M48</f>
        <v>39297.700000000004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40857.700000000004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15320.161561829998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63483.569639921501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12696.713927984301</v>
      </c>
      <c r="M83" s="853"/>
      <c r="N83" s="57"/>
    </row>
    <row r="84" spans="1:14">
      <c r="B84" s="95" t="s">
        <v>1057</v>
      </c>
      <c r="C84" s="96"/>
      <c r="D84" s="96"/>
      <c r="E84" s="96"/>
      <c r="F84" s="96"/>
      <c r="G84" s="96"/>
      <c r="H84" s="96"/>
      <c r="I84" s="93"/>
      <c r="J84" s="94"/>
      <c r="K84" s="313">
        <v>0.05</v>
      </c>
      <c r="L84" s="852">
        <f>N78*K84</f>
        <v>3174.1784819960753</v>
      </c>
      <c r="M84" s="853"/>
      <c r="N84" s="57"/>
    </row>
    <row r="85" spans="1:14" ht="15" thickBot="1">
      <c r="B85" s="97" t="s">
        <v>1058</v>
      </c>
      <c r="C85" s="98"/>
      <c r="D85" s="98"/>
      <c r="E85" s="98"/>
      <c r="F85" s="98"/>
      <c r="G85" s="98"/>
      <c r="H85" s="98"/>
      <c r="I85" s="99"/>
      <c r="J85" s="100"/>
      <c r="K85" s="314">
        <v>0.05</v>
      </c>
      <c r="L85" s="854">
        <f>N78*K85</f>
        <v>3174.1784819960753</v>
      </c>
      <c r="M85" s="855"/>
      <c r="N85" s="57"/>
    </row>
    <row r="86" spans="1:14" ht="15" thickBot="1">
      <c r="B86" s="817" t="s">
        <v>1037</v>
      </c>
      <c r="C86" s="818"/>
      <c r="D86" s="818"/>
      <c r="E86" s="818"/>
      <c r="F86" s="818"/>
      <c r="G86" s="818"/>
      <c r="H86" s="818"/>
      <c r="I86" s="818"/>
      <c r="J86" s="818"/>
      <c r="K86" s="818"/>
      <c r="L86" s="818"/>
      <c r="M86" s="819"/>
      <c r="N86" s="58">
        <f>L83+L84+L85</f>
        <v>19045.070891976451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82528.640531897952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280">
        <v>2.5</v>
      </c>
      <c r="N36" s="281">
        <f>K36/M36</f>
        <v>4760</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5526.0080780914996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31230</v>
      </c>
      <c r="N48" s="281">
        <f>K48*M48</f>
        <v>40599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42159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15320.161561829998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64784.869639921497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12956.9739279843</v>
      </c>
      <c r="M83" s="853"/>
      <c r="N83" s="57"/>
    </row>
    <row r="84" spans="1:14">
      <c r="B84" s="95" t="s">
        <v>1057</v>
      </c>
      <c r="C84" s="96"/>
      <c r="D84" s="96"/>
      <c r="E84" s="96"/>
      <c r="F84" s="96"/>
      <c r="G84" s="96"/>
      <c r="H84" s="96"/>
      <c r="I84" s="93"/>
      <c r="J84" s="94"/>
      <c r="K84" s="313">
        <v>0.05</v>
      </c>
      <c r="L84" s="852">
        <f>N78*K84</f>
        <v>3239.2434819960749</v>
      </c>
      <c r="M84" s="853"/>
      <c r="N84" s="57"/>
    </row>
    <row r="85" spans="1:14" ht="15" thickBot="1">
      <c r="B85" s="97" t="s">
        <v>1058</v>
      </c>
      <c r="C85" s="98"/>
      <c r="D85" s="98"/>
      <c r="E85" s="98"/>
      <c r="F85" s="98"/>
      <c r="G85" s="98"/>
      <c r="H85" s="98"/>
      <c r="I85" s="99"/>
      <c r="J85" s="100"/>
      <c r="K85" s="314">
        <v>0.05</v>
      </c>
      <c r="L85" s="854">
        <f>N78*K85</f>
        <v>3239.2434819960749</v>
      </c>
      <c r="M85" s="855"/>
      <c r="N85" s="57"/>
    </row>
    <row r="86" spans="1:14" ht="15" thickBot="1">
      <c r="B86" s="817" t="s">
        <v>1037</v>
      </c>
      <c r="C86" s="818"/>
      <c r="D86" s="818"/>
      <c r="E86" s="818"/>
      <c r="F86" s="818"/>
      <c r="G86" s="818"/>
      <c r="H86" s="818"/>
      <c r="I86" s="818"/>
      <c r="J86" s="818"/>
      <c r="K86" s="818"/>
      <c r="L86" s="818"/>
      <c r="M86" s="819"/>
      <c r="N86" s="58">
        <f>L83+L84+L85</f>
        <v>19435.460891976451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84220.330531897955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280">
        <v>2.5</v>
      </c>
      <c r="N36" s="281">
        <f>K36/M36</f>
        <v>4760</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5526.0080780914996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33452</v>
      </c>
      <c r="N48" s="281">
        <f>K48*M48</f>
        <v>43487.6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45047.6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15320.161561829998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67673.469639921503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13534.693927984301</v>
      </c>
      <c r="M83" s="853"/>
      <c r="N83" s="57"/>
    </row>
    <row r="84" spans="1:14">
      <c r="B84" s="95" t="s">
        <v>1057</v>
      </c>
      <c r="C84" s="96"/>
      <c r="D84" s="96"/>
      <c r="E84" s="96"/>
      <c r="F84" s="96"/>
      <c r="G84" s="96"/>
      <c r="H84" s="96"/>
      <c r="I84" s="93"/>
      <c r="J84" s="94"/>
      <c r="K84" s="313">
        <v>0.05</v>
      </c>
      <c r="L84" s="852">
        <f>N78*K84</f>
        <v>3383.6734819960752</v>
      </c>
      <c r="M84" s="853"/>
      <c r="N84" s="57"/>
    </row>
    <row r="85" spans="1:14" ht="15" thickBot="1">
      <c r="B85" s="97" t="s">
        <v>1058</v>
      </c>
      <c r="C85" s="98"/>
      <c r="D85" s="98"/>
      <c r="E85" s="98"/>
      <c r="F85" s="98"/>
      <c r="G85" s="98"/>
      <c r="H85" s="98"/>
      <c r="I85" s="99"/>
      <c r="J85" s="100"/>
      <c r="K85" s="314">
        <v>0.05</v>
      </c>
      <c r="L85" s="854">
        <f>N78*K85</f>
        <v>3383.6734819960752</v>
      </c>
      <c r="M85" s="855"/>
      <c r="N85" s="57"/>
    </row>
    <row r="86" spans="1:14" ht="15" thickBot="1">
      <c r="B86" s="817" t="s">
        <v>1037</v>
      </c>
      <c r="C86" s="818"/>
      <c r="D86" s="818"/>
      <c r="E86" s="818"/>
      <c r="F86" s="818"/>
      <c r="G86" s="818"/>
      <c r="H86" s="818"/>
      <c r="I86" s="818"/>
      <c r="J86" s="818"/>
      <c r="K86" s="818"/>
      <c r="L86" s="818"/>
      <c r="M86" s="819"/>
      <c r="N86" s="58">
        <f>L83+L84+L85</f>
        <v>20302.040891976452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87975.510531897948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45</v>
      </c>
      <c r="N37" s="281">
        <f>K37/M37</f>
        <v>3883.7111111111112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8434.1630228006779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38246</v>
      </c>
      <c r="N48" s="281">
        <f>K48*M48</f>
        <v>49719.8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51279.8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62061.076413979565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12412.215282795914</v>
      </c>
      <c r="M83" s="853"/>
      <c r="N83" s="57"/>
    </row>
    <row r="84" spans="1:14">
      <c r="B84" s="95" t="s">
        <v>1057</v>
      </c>
      <c r="C84" s="96"/>
      <c r="D84" s="96"/>
      <c r="E84" s="96"/>
      <c r="F84" s="96"/>
      <c r="G84" s="96"/>
      <c r="H84" s="96"/>
      <c r="I84" s="93"/>
      <c r="J84" s="94"/>
      <c r="K84" s="313">
        <v>0.05</v>
      </c>
      <c r="L84" s="852">
        <f>N78*K84</f>
        <v>3103.0538206989786</v>
      </c>
      <c r="M84" s="853"/>
      <c r="N84" s="57"/>
    </row>
    <row r="85" spans="1:14" ht="15" thickBot="1">
      <c r="B85" s="97" t="s">
        <v>1058</v>
      </c>
      <c r="C85" s="98"/>
      <c r="D85" s="98"/>
      <c r="E85" s="98"/>
      <c r="F85" s="98"/>
      <c r="G85" s="98"/>
      <c r="H85" s="98"/>
      <c r="I85" s="99"/>
      <c r="J85" s="100"/>
      <c r="K85" s="314">
        <v>0.05</v>
      </c>
      <c r="L85" s="854">
        <f>N78*K85</f>
        <v>3103.0538206989786</v>
      </c>
      <c r="M85" s="855"/>
      <c r="N85" s="57"/>
    </row>
    <row r="86" spans="1:14" ht="15" thickBot="1">
      <c r="B86" s="817" t="s">
        <v>1037</v>
      </c>
      <c r="C86" s="818"/>
      <c r="D86" s="818"/>
      <c r="E86" s="818"/>
      <c r="F86" s="818"/>
      <c r="G86" s="818"/>
      <c r="H86" s="818"/>
      <c r="I86" s="818"/>
      <c r="J86" s="818"/>
      <c r="K86" s="818"/>
      <c r="L86" s="818"/>
      <c r="M86" s="819"/>
      <c r="N86" s="58">
        <f>L83+L84+L85</f>
        <v>18618.322924193872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80679.399338173433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45</v>
      </c>
      <c r="N37" s="281">
        <f>K37/M37</f>
        <v>3883.7111111111112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8434.1630228006779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49402.6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60183.87641397956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12036.775282795912</v>
      </c>
      <c r="M83" s="853"/>
      <c r="N83" s="57"/>
    </row>
    <row r="84" spans="1:14">
      <c r="B84" s="95" t="s">
        <v>1057</v>
      </c>
      <c r="C84" s="96"/>
      <c r="D84" s="96"/>
      <c r="E84" s="96"/>
      <c r="F84" s="96"/>
      <c r="G84" s="96"/>
      <c r="H84" s="96"/>
      <c r="I84" s="93"/>
      <c r="J84" s="94"/>
      <c r="K84" s="313">
        <v>0.05</v>
      </c>
      <c r="L84" s="852">
        <f>N78*K84</f>
        <v>3009.193820698978</v>
      </c>
      <c r="M84" s="853"/>
      <c r="N84" s="57"/>
    </row>
    <row r="85" spans="1:14" ht="15" thickBot="1">
      <c r="B85" s="97" t="s">
        <v>1058</v>
      </c>
      <c r="C85" s="98"/>
      <c r="D85" s="98"/>
      <c r="E85" s="98"/>
      <c r="F85" s="98"/>
      <c r="G85" s="98"/>
      <c r="H85" s="98"/>
      <c r="I85" s="99"/>
      <c r="J85" s="100"/>
      <c r="K85" s="314">
        <v>0.05</v>
      </c>
      <c r="L85" s="854">
        <f>N78*K85</f>
        <v>3009.193820698978</v>
      </c>
      <c r="M85" s="855"/>
      <c r="N85" s="57"/>
    </row>
    <row r="86" spans="1:14" ht="15" thickBot="1">
      <c r="B86" s="817" t="s">
        <v>1037</v>
      </c>
      <c r="C86" s="818"/>
      <c r="D86" s="818"/>
      <c r="E86" s="818"/>
      <c r="F86" s="818"/>
      <c r="G86" s="818"/>
      <c r="H86" s="818"/>
      <c r="I86" s="818"/>
      <c r="J86" s="818"/>
      <c r="K86" s="818"/>
      <c r="L86" s="818"/>
      <c r="M86" s="819"/>
      <c r="N86" s="58">
        <f>L83+L84+L85</f>
        <v>18055.162924193868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78239.039338173432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174767</v>
      </c>
      <c r="L37" s="279"/>
      <c r="M37" s="280">
        <v>45</v>
      </c>
      <c r="N37" s="281">
        <f>K37/M37</f>
        <v>3883.7111111111112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8434.1630228006779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37918</v>
      </c>
      <c r="N48" s="281">
        <f>K48*M48</f>
        <v>49293.4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50853.4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61634.676413979563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12326.935282795914</v>
      </c>
      <c r="M83" s="853"/>
      <c r="N83" s="57"/>
    </row>
    <row r="84" spans="1:14">
      <c r="B84" s="95" t="s">
        <v>1057</v>
      </c>
      <c r="C84" s="96"/>
      <c r="D84" s="96"/>
      <c r="E84" s="96"/>
      <c r="F84" s="96"/>
      <c r="G84" s="96"/>
      <c r="H84" s="96"/>
      <c r="I84" s="93"/>
      <c r="J84" s="94"/>
      <c r="K84" s="313">
        <v>0.05</v>
      </c>
      <c r="L84" s="852">
        <f>N78*K84</f>
        <v>3081.7338206989784</v>
      </c>
      <c r="M84" s="853"/>
      <c r="N84" s="57"/>
    </row>
    <row r="85" spans="1:14" ht="15" thickBot="1">
      <c r="B85" s="97" t="s">
        <v>1058</v>
      </c>
      <c r="C85" s="98"/>
      <c r="D85" s="98"/>
      <c r="E85" s="98"/>
      <c r="F85" s="98"/>
      <c r="G85" s="98"/>
      <c r="H85" s="98"/>
      <c r="I85" s="99"/>
      <c r="J85" s="100"/>
      <c r="K85" s="314">
        <v>0.05</v>
      </c>
      <c r="L85" s="854">
        <f>N78*K85</f>
        <v>3081.7338206989784</v>
      </c>
      <c r="M85" s="855"/>
      <c r="N85" s="57"/>
    </row>
    <row r="86" spans="1:14" ht="15" thickBot="1">
      <c r="B86" s="817" t="s">
        <v>1037</v>
      </c>
      <c r="C86" s="818"/>
      <c r="D86" s="818"/>
      <c r="E86" s="818"/>
      <c r="F86" s="818"/>
      <c r="G86" s="818"/>
      <c r="H86" s="818"/>
      <c r="I86" s="818"/>
      <c r="J86" s="818"/>
      <c r="K86" s="818"/>
      <c r="L86" s="818"/>
      <c r="M86" s="819"/>
      <c r="N86" s="58">
        <f>L83+L84+L85</f>
        <v>18490.40292419387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80125.07933817344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280">
        <v>2.5</v>
      </c>
      <c r="N36" s="281">
        <f>K36/M36</f>
        <v>4760</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5526.0080780914996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38246</v>
      </c>
      <c r="N48" s="281">
        <f>K48*M48</f>
        <v>49719.8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51279.8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15320.161561829998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73905.6696399215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14781.133927984301</v>
      </c>
      <c r="M83" s="853"/>
      <c r="N83" s="57"/>
    </row>
    <row r="84" spans="1:14">
      <c r="B84" s="95" t="s">
        <v>1057</v>
      </c>
      <c r="C84" s="96"/>
      <c r="D84" s="96"/>
      <c r="E84" s="96"/>
      <c r="F84" s="96"/>
      <c r="G84" s="96"/>
      <c r="H84" s="96"/>
      <c r="I84" s="93"/>
      <c r="J84" s="94"/>
      <c r="K84" s="313">
        <v>0.05</v>
      </c>
      <c r="L84" s="852">
        <f>N78*K84</f>
        <v>3695.2834819960754</v>
      </c>
      <c r="M84" s="853"/>
      <c r="N84" s="57"/>
    </row>
    <row r="85" spans="1:14" ht="15" thickBot="1">
      <c r="B85" s="97" t="s">
        <v>1058</v>
      </c>
      <c r="C85" s="98"/>
      <c r="D85" s="98"/>
      <c r="E85" s="98"/>
      <c r="F85" s="98"/>
      <c r="G85" s="98"/>
      <c r="H85" s="98"/>
      <c r="I85" s="99"/>
      <c r="J85" s="100"/>
      <c r="K85" s="314">
        <v>0.05</v>
      </c>
      <c r="L85" s="854">
        <f>N78*K85</f>
        <v>3695.2834819960754</v>
      </c>
      <c r="M85" s="855"/>
      <c r="N85" s="57"/>
    </row>
    <row r="86" spans="1:14" ht="15" thickBot="1">
      <c r="B86" s="817" t="s">
        <v>1037</v>
      </c>
      <c r="C86" s="818"/>
      <c r="D86" s="818"/>
      <c r="E86" s="818"/>
      <c r="F86" s="818"/>
      <c r="G86" s="818"/>
      <c r="H86" s="818"/>
      <c r="I86" s="818"/>
      <c r="J86" s="818"/>
      <c r="K86" s="818"/>
      <c r="L86" s="818"/>
      <c r="M86" s="819"/>
      <c r="N86" s="58">
        <f>L83+L84+L85</f>
        <v>22171.700891976456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96077.370531897963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280">
        <v>2.5</v>
      </c>
      <c r="N36" s="281">
        <f>K36/M36</f>
        <v>4760</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5526.0080780914996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49402.6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15320.161561829998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72028.469639921503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14405.693927984301</v>
      </c>
      <c r="M83" s="853"/>
      <c r="N83" s="57"/>
    </row>
    <row r="84" spans="1:14">
      <c r="B84" s="95" t="s">
        <v>1057</v>
      </c>
      <c r="C84" s="96"/>
      <c r="D84" s="96"/>
      <c r="E84" s="96"/>
      <c r="F84" s="96"/>
      <c r="G84" s="96"/>
      <c r="H84" s="96"/>
      <c r="I84" s="93"/>
      <c r="J84" s="94"/>
      <c r="K84" s="313">
        <v>0.05</v>
      </c>
      <c r="L84" s="852">
        <f>N78*K84</f>
        <v>3601.4234819960752</v>
      </c>
      <c r="M84" s="853"/>
      <c r="N84" s="57"/>
    </row>
    <row r="85" spans="1:14" ht="15" thickBot="1">
      <c r="B85" s="97" t="s">
        <v>1058</v>
      </c>
      <c r="C85" s="98"/>
      <c r="D85" s="98"/>
      <c r="E85" s="98"/>
      <c r="F85" s="98"/>
      <c r="G85" s="98"/>
      <c r="H85" s="98"/>
      <c r="I85" s="99"/>
      <c r="J85" s="100"/>
      <c r="K85" s="314">
        <v>0.05</v>
      </c>
      <c r="L85" s="854">
        <f>N78*K85</f>
        <v>3601.4234819960752</v>
      </c>
      <c r="M85" s="855"/>
      <c r="N85" s="57"/>
    </row>
    <row r="86" spans="1:14" ht="15" thickBot="1">
      <c r="B86" s="817" t="s">
        <v>1037</v>
      </c>
      <c r="C86" s="818"/>
      <c r="D86" s="818"/>
      <c r="E86" s="818"/>
      <c r="F86" s="818"/>
      <c r="G86" s="818"/>
      <c r="H86" s="818"/>
      <c r="I86" s="818"/>
      <c r="J86" s="818"/>
      <c r="K86" s="818"/>
      <c r="L86" s="818"/>
      <c r="M86" s="819"/>
      <c r="N86" s="58">
        <f>L83+L84+L85</f>
        <v>21608.540891976452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93637.010531897948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280">
        <v>2.5</v>
      </c>
      <c r="N36" s="281">
        <f>K36/M36</f>
        <v>4760</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5526.0080780914996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37918</v>
      </c>
      <c r="N48" s="281">
        <f>K48*M48</f>
        <v>49293.4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65</v>
      </c>
      <c r="N49" s="281">
        <f>K49*M49</f>
        <v>1560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50853.4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1369</v>
      </c>
      <c r="M59" s="905"/>
      <c r="N59" s="296">
        <f>K59*L59</f>
        <v>1779.7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1779.7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15320.161561829998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73479.269639921491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14695.853927984299</v>
      </c>
      <c r="M83" s="853"/>
      <c r="N83" s="57"/>
    </row>
    <row r="84" spans="1:14">
      <c r="B84" s="95" t="s">
        <v>1057</v>
      </c>
      <c r="C84" s="96"/>
      <c r="D84" s="96"/>
      <c r="E84" s="96"/>
      <c r="F84" s="96"/>
      <c r="G84" s="96"/>
      <c r="H84" s="96"/>
      <c r="I84" s="93"/>
      <c r="J84" s="94"/>
      <c r="K84" s="313">
        <v>0.05</v>
      </c>
      <c r="L84" s="852">
        <f>N78*K84</f>
        <v>3673.9634819960747</v>
      </c>
      <c r="M84" s="853"/>
      <c r="N84" s="57"/>
    </row>
    <row r="85" spans="1:14" ht="15" thickBot="1">
      <c r="B85" s="97" t="s">
        <v>1058</v>
      </c>
      <c r="C85" s="98"/>
      <c r="D85" s="98"/>
      <c r="E85" s="98"/>
      <c r="F85" s="98"/>
      <c r="G85" s="98"/>
      <c r="H85" s="98"/>
      <c r="I85" s="99"/>
      <c r="J85" s="100"/>
      <c r="K85" s="314">
        <v>0.05</v>
      </c>
      <c r="L85" s="854">
        <f>N78*K85</f>
        <v>3673.9634819960747</v>
      </c>
      <c r="M85" s="855"/>
      <c r="N85" s="57"/>
    </row>
    <row r="86" spans="1:14" ht="15" thickBot="1">
      <c r="B86" s="817" t="s">
        <v>1037</v>
      </c>
      <c r="C86" s="818"/>
      <c r="D86" s="818"/>
      <c r="E86" s="818"/>
      <c r="F86" s="818"/>
      <c r="G86" s="818"/>
      <c r="H86" s="818"/>
      <c r="I86" s="818"/>
      <c r="J86" s="818"/>
      <c r="K86" s="818"/>
      <c r="L86" s="818"/>
      <c r="M86" s="819"/>
      <c r="N86" s="58">
        <f>L83+L84+L85</f>
        <v>22043.780891976447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95523.050531897941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30</v>
      </c>
      <c r="N36" s="281">
        <f>K36/M36</f>
        <v>2679.1333333333332</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30</v>
      </c>
      <c r="N37" s="281">
        <f>K37/M37</f>
        <v>4561.9666666666662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30</v>
      </c>
      <c r="N38" s="281">
        <f>K38/M38</f>
        <v>4648.0666666666666</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8.5112008676833337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11897.67786753435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38246</v>
      </c>
      <c r="N48" s="281">
        <f>K48*M48</f>
        <v>47807.5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47807.5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4">
        <f>VLOOKUP(A59,TRANSPORTE!A5:D123,4,FALSE)</f>
        <v>1300</v>
      </c>
      <c r="M59" s="905"/>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851.12008676833329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62181.297954302689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12436.259590860538</v>
      </c>
      <c r="M83" s="853"/>
      <c r="N83" s="57"/>
    </row>
    <row r="84" spans="1:14">
      <c r="B84" s="95" t="s">
        <v>1057</v>
      </c>
      <c r="C84" s="96"/>
      <c r="D84" s="96"/>
      <c r="E84" s="96"/>
      <c r="F84" s="96"/>
      <c r="G84" s="96"/>
      <c r="H84" s="96"/>
      <c r="I84" s="93"/>
      <c r="J84" s="94"/>
      <c r="K84" s="313">
        <v>0.05</v>
      </c>
      <c r="L84" s="852">
        <f>N78*K84</f>
        <v>3109.0648977151345</v>
      </c>
      <c r="M84" s="853"/>
      <c r="N84" s="57"/>
    </row>
    <row r="85" spans="1:14" ht="15" thickBot="1">
      <c r="B85" s="97" t="s">
        <v>1058</v>
      </c>
      <c r="C85" s="98"/>
      <c r="D85" s="98"/>
      <c r="E85" s="98"/>
      <c r="F85" s="98"/>
      <c r="G85" s="98"/>
      <c r="H85" s="98"/>
      <c r="I85" s="99"/>
      <c r="J85" s="100"/>
      <c r="K85" s="314">
        <v>0.05</v>
      </c>
      <c r="L85" s="854">
        <f>N78*K85</f>
        <v>3109.0648977151345</v>
      </c>
      <c r="M85" s="855"/>
      <c r="N85" s="57"/>
    </row>
    <row r="86" spans="1:14" ht="15" thickBot="1">
      <c r="B86" s="817" t="s">
        <v>1037</v>
      </c>
      <c r="C86" s="818"/>
      <c r="D86" s="818"/>
      <c r="E86" s="818"/>
      <c r="F86" s="818"/>
      <c r="G86" s="818"/>
      <c r="H86" s="818"/>
      <c r="I86" s="818"/>
      <c r="J86" s="818"/>
      <c r="K86" s="818"/>
      <c r="L86" s="818"/>
      <c r="M86" s="819"/>
      <c r="N86" s="58">
        <f>L83+L84+L85</f>
        <v>18654.389386290808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80835.687340593489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30</v>
      </c>
      <c r="N36" s="281">
        <f>K36/M36</f>
        <v>2679.1333333333332</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30</v>
      </c>
      <c r="N37" s="281">
        <f>K37/M37</f>
        <v>4561.9666666666662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30</v>
      </c>
      <c r="N38" s="281">
        <f>K38/M38</f>
        <v>4648.0666666666666</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8.5112008676833337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11897.67786753435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37918</v>
      </c>
      <c r="N48" s="281">
        <f>K48*M48</f>
        <v>47397.5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47397.5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4">
        <f>VLOOKUP(A59,TRANSPORTE!A5:D123,4,FALSE)</f>
        <v>1300</v>
      </c>
      <c r="M59" s="905"/>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851.12008676833329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61771.297954302689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12354.259590860538</v>
      </c>
      <c r="M83" s="853"/>
      <c r="N83" s="57"/>
    </row>
    <row r="84" spans="1:14">
      <c r="B84" s="95" t="s">
        <v>1057</v>
      </c>
      <c r="C84" s="96"/>
      <c r="D84" s="96"/>
      <c r="E84" s="96"/>
      <c r="F84" s="96"/>
      <c r="G84" s="96"/>
      <c r="H84" s="96"/>
      <c r="I84" s="93"/>
      <c r="J84" s="94"/>
      <c r="K84" s="313">
        <v>0.05</v>
      </c>
      <c r="L84" s="852">
        <f>N78*K84</f>
        <v>3088.5648977151345</v>
      </c>
      <c r="M84" s="853"/>
      <c r="N84" s="57"/>
    </row>
    <row r="85" spans="1:14" ht="15" thickBot="1">
      <c r="B85" s="97" t="s">
        <v>1058</v>
      </c>
      <c r="C85" s="98"/>
      <c r="D85" s="98"/>
      <c r="E85" s="98"/>
      <c r="F85" s="98"/>
      <c r="G85" s="98"/>
      <c r="H85" s="98"/>
      <c r="I85" s="99"/>
      <c r="J85" s="100"/>
      <c r="K85" s="314">
        <v>0.05</v>
      </c>
      <c r="L85" s="854">
        <f>N78*K85</f>
        <v>3088.5648977151345</v>
      </c>
      <c r="M85" s="855"/>
      <c r="N85" s="57"/>
    </row>
    <row r="86" spans="1:14" ht="15" thickBot="1">
      <c r="B86" s="817" t="s">
        <v>1037</v>
      </c>
      <c r="C86" s="818"/>
      <c r="D86" s="818"/>
      <c r="E86" s="818"/>
      <c r="F86" s="818"/>
      <c r="G86" s="818"/>
      <c r="H86" s="818"/>
      <c r="I86" s="818"/>
      <c r="J86" s="818"/>
      <c r="K86" s="818"/>
      <c r="L86" s="818"/>
      <c r="M86" s="819"/>
      <c r="N86" s="58">
        <f>L83+L84+L85</f>
        <v>18531.389386290808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80302.687340593489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30</v>
      </c>
      <c r="N36" s="281">
        <f>K36/M36</f>
        <v>2679.1333333333332</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30</v>
      </c>
      <c r="N37" s="281">
        <f>K37/M37</f>
        <v>4561.9666666666662</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30</v>
      </c>
      <c r="N38" s="281">
        <f>K38/M38</f>
        <v>4648.0666666666666</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8.5112008676833337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11897.67786753435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37918</v>
      </c>
      <c r="N48" s="281">
        <f>K48*M48</f>
        <v>47397.5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47397.5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4">
        <f>VLOOKUP(A59,TRANSPORTE!A5:D123,4,FALSE)</f>
        <v>1300</v>
      </c>
      <c r="M59" s="905"/>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851.12008676833329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61771.297954302689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12354.259590860538</v>
      </c>
      <c r="M83" s="853"/>
      <c r="N83" s="57"/>
    </row>
    <row r="84" spans="1:14">
      <c r="B84" s="95" t="s">
        <v>1057</v>
      </c>
      <c r="C84" s="96"/>
      <c r="D84" s="96"/>
      <c r="E84" s="96"/>
      <c r="F84" s="96"/>
      <c r="G84" s="96"/>
      <c r="H84" s="96"/>
      <c r="I84" s="93"/>
      <c r="J84" s="94"/>
      <c r="K84" s="313">
        <v>0.05</v>
      </c>
      <c r="L84" s="852">
        <f>N78*K84</f>
        <v>3088.5648977151345</v>
      </c>
      <c r="M84" s="853"/>
      <c r="N84" s="57"/>
    </row>
    <row r="85" spans="1:14" ht="15" thickBot="1">
      <c r="B85" s="97" t="s">
        <v>1058</v>
      </c>
      <c r="C85" s="98"/>
      <c r="D85" s="98"/>
      <c r="E85" s="98"/>
      <c r="F85" s="98"/>
      <c r="G85" s="98"/>
      <c r="H85" s="98"/>
      <c r="I85" s="99"/>
      <c r="J85" s="100"/>
      <c r="K85" s="314">
        <v>0.05</v>
      </c>
      <c r="L85" s="854">
        <f>N78*K85</f>
        <v>3088.5648977151345</v>
      </c>
      <c r="M85" s="855"/>
      <c r="N85" s="57"/>
    </row>
    <row r="86" spans="1:14" ht="15" thickBot="1">
      <c r="B86" s="817" t="s">
        <v>1037</v>
      </c>
      <c r="C86" s="818"/>
      <c r="D86" s="818"/>
      <c r="E86" s="818"/>
      <c r="F86" s="818"/>
      <c r="G86" s="818"/>
      <c r="H86" s="818"/>
      <c r="I86" s="818"/>
      <c r="J86" s="818"/>
      <c r="K86" s="818"/>
      <c r="L86" s="818"/>
      <c r="M86" s="819"/>
      <c r="N86" s="58">
        <f>L83+L84+L85</f>
        <v>18531.389386290808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80302.687340593489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38246</v>
      </c>
      <c r="N48" s="281">
        <f>K48*M48</f>
        <v>49719.8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500</v>
      </c>
      <c r="N49" s="281">
        <f>K49*M49</f>
        <v>45000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94719.8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104568.97641397957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20913.795282795916</v>
      </c>
      <c r="M83" s="853"/>
      <c r="N83" s="57"/>
    </row>
    <row r="84" spans="1:14">
      <c r="B84" s="95" t="s">
        <v>1057</v>
      </c>
      <c r="C84" s="96"/>
      <c r="D84" s="96"/>
      <c r="E84" s="96"/>
      <c r="F84" s="96"/>
      <c r="G84" s="96"/>
      <c r="H84" s="96"/>
      <c r="I84" s="93"/>
      <c r="J84" s="94"/>
      <c r="K84" s="313">
        <v>0.05</v>
      </c>
      <c r="L84" s="852">
        <f>N78*K84</f>
        <v>5228.448820698979</v>
      </c>
      <c r="M84" s="853"/>
      <c r="N84" s="57"/>
    </row>
    <row r="85" spans="1:14" ht="15" thickBot="1">
      <c r="B85" s="97" t="s">
        <v>1058</v>
      </c>
      <c r="C85" s="98"/>
      <c r="D85" s="98"/>
      <c r="E85" s="98"/>
      <c r="F85" s="98"/>
      <c r="G85" s="98"/>
      <c r="H85" s="98"/>
      <c r="I85" s="99"/>
      <c r="J85" s="100"/>
      <c r="K85" s="314">
        <v>0.05</v>
      </c>
      <c r="L85" s="854">
        <f>N78*K85</f>
        <v>5228.448820698979</v>
      </c>
      <c r="M85" s="855"/>
      <c r="N85" s="57"/>
    </row>
    <row r="86" spans="1:14" ht="15" thickBot="1">
      <c r="B86" s="817" t="s">
        <v>1037</v>
      </c>
      <c r="C86" s="818"/>
      <c r="D86" s="818"/>
      <c r="E86" s="818"/>
      <c r="F86" s="818"/>
      <c r="G86" s="818"/>
      <c r="H86" s="818"/>
      <c r="I86" s="818"/>
      <c r="J86" s="818"/>
      <c r="K86" s="818"/>
      <c r="L86" s="818"/>
      <c r="M86" s="819"/>
      <c r="N86" s="58">
        <f>L83+L84+L85</f>
        <v>31370.692924193871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135939.66933817344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500</v>
      </c>
      <c r="N49" s="281">
        <f>K49*M49</f>
        <v>45000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92842.6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102691.77641397958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20538.355282795917</v>
      </c>
      <c r="M83" s="853"/>
      <c r="N83" s="57"/>
    </row>
    <row r="84" spans="1:14">
      <c r="B84" s="95" t="s">
        <v>1057</v>
      </c>
      <c r="C84" s="96"/>
      <c r="D84" s="96"/>
      <c r="E84" s="96"/>
      <c r="F84" s="96"/>
      <c r="G84" s="96"/>
      <c r="H84" s="96"/>
      <c r="I84" s="93"/>
      <c r="J84" s="94"/>
      <c r="K84" s="313">
        <v>0.05</v>
      </c>
      <c r="L84" s="852">
        <f>N78*K84</f>
        <v>5134.5888206989794</v>
      </c>
      <c r="M84" s="853"/>
      <c r="N84" s="57"/>
    </row>
    <row r="85" spans="1:14" ht="15" thickBot="1">
      <c r="B85" s="97" t="s">
        <v>1058</v>
      </c>
      <c r="C85" s="98"/>
      <c r="D85" s="98"/>
      <c r="E85" s="98"/>
      <c r="F85" s="98"/>
      <c r="G85" s="98"/>
      <c r="H85" s="98"/>
      <c r="I85" s="99"/>
      <c r="J85" s="100"/>
      <c r="K85" s="314">
        <v>0.05</v>
      </c>
      <c r="L85" s="854">
        <f>N78*K85</f>
        <v>5134.5888206989794</v>
      </c>
      <c r="M85" s="855"/>
      <c r="N85" s="57"/>
    </row>
    <row r="86" spans="1:14" ht="15" thickBot="1">
      <c r="B86" s="817" t="s">
        <v>1037</v>
      </c>
      <c r="C86" s="818"/>
      <c r="D86" s="818"/>
      <c r="E86" s="818"/>
      <c r="F86" s="818"/>
      <c r="G86" s="818"/>
      <c r="H86" s="818"/>
      <c r="I86" s="818"/>
      <c r="J86" s="818"/>
      <c r="K86" s="818"/>
      <c r="L86" s="818"/>
      <c r="M86" s="819"/>
      <c r="N86" s="58">
        <f>L83+L84+L85</f>
        <v>30807.532924193878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133499.30933817345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38246</v>
      </c>
      <c r="N48" s="281">
        <f>K48*M48</f>
        <v>49719.8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500</v>
      </c>
      <c r="N49" s="281">
        <f>K49*M49</f>
        <v>45000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94719.8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104568.97641397957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20913.795282795916</v>
      </c>
      <c r="M83" s="853"/>
      <c r="N83" s="57"/>
    </row>
    <row r="84" spans="1:14">
      <c r="B84" s="95" t="s">
        <v>1057</v>
      </c>
      <c r="C84" s="96"/>
      <c r="D84" s="96"/>
      <c r="E84" s="96"/>
      <c r="F84" s="96"/>
      <c r="G84" s="96"/>
      <c r="H84" s="96"/>
      <c r="I84" s="93"/>
      <c r="J84" s="94"/>
      <c r="K84" s="313">
        <v>0.05</v>
      </c>
      <c r="L84" s="852">
        <f>N78*K84</f>
        <v>5228.448820698979</v>
      </c>
      <c r="M84" s="853"/>
      <c r="N84" s="57"/>
    </row>
    <row r="85" spans="1:14" ht="15" thickBot="1">
      <c r="B85" s="97" t="s">
        <v>1058</v>
      </c>
      <c r="C85" s="98"/>
      <c r="D85" s="98"/>
      <c r="E85" s="98"/>
      <c r="F85" s="98"/>
      <c r="G85" s="98"/>
      <c r="H85" s="98"/>
      <c r="I85" s="99"/>
      <c r="J85" s="100"/>
      <c r="K85" s="314">
        <v>0.05</v>
      </c>
      <c r="L85" s="854">
        <f>N78*K85</f>
        <v>5228.448820698979</v>
      </c>
      <c r="M85" s="855"/>
      <c r="N85" s="57"/>
    </row>
    <row r="86" spans="1:14" ht="15" thickBot="1">
      <c r="B86" s="817" t="s">
        <v>1037</v>
      </c>
      <c r="C86" s="818"/>
      <c r="D86" s="818"/>
      <c r="E86" s="818"/>
      <c r="F86" s="818"/>
      <c r="G86" s="818"/>
      <c r="H86" s="818"/>
      <c r="I86" s="818"/>
      <c r="J86" s="818"/>
      <c r="K86" s="818"/>
      <c r="L86" s="818"/>
      <c r="M86" s="819"/>
      <c r="N86" s="58">
        <f>L83+L84+L85</f>
        <v>31370.692924193871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135939.66933817344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500</v>
      </c>
      <c r="N49" s="281">
        <f>K49*M49</f>
        <v>45000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92842.6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102691.77641397958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20538.355282795917</v>
      </c>
      <c r="M83" s="853"/>
      <c r="N83" s="57"/>
    </row>
    <row r="84" spans="1:14">
      <c r="B84" s="95" t="s">
        <v>1057</v>
      </c>
      <c r="C84" s="96"/>
      <c r="D84" s="96"/>
      <c r="E84" s="96"/>
      <c r="F84" s="96"/>
      <c r="G84" s="96"/>
      <c r="H84" s="96"/>
      <c r="I84" s="93"/>
      <c r="J84" s="94"/>
      <c r="K84" s="313">
        <v>0.05</v>
      </c>
      <c r="L84" s="852">
        <f>N78*K84</f>
        <v>5134.5888206989794</v>
      </c>
      <c r="M84" s="853"/>
      <c r="N84" s="57"/>
    </row>
    <row r="85" spans="1:14" ht="15" thickBot="1">
      <c r="B85" s="97" t="s">
        <v>1058</v>
      </c>
      <c r="C85" s="98"/>
      <c r="D85" s="98"/>
      <c r="E85" s="98"/>
      <c r="F85" s="98"/>
      <c r="G85" s="98"/>
      <c r="H85" s="98"/>
      <c r="I85" s="99"/>
      <c r="J85" s="100"/>
      <c r="K85" s="314">
        <v>0.05</v>
      </c>
      <c r="L85" s="854">
        <f>N78*K85</f>
        <v>5134.5888206989794</v>
      </c>
      <c r="M85" s="855"/>
      <c r="N85" s="57"/>
    </row>
    <row r="86" spans="1:14" ht="15" thickBot="1">
      <c r="B86" s="817" t="s">
        <v>1037</v>
      </c>
      <c r="C86" s="818"/>
      <c r="D86" s="818"/>
      <c r="E86" s="818"/>
      <c r="F86" s="818"/>
      <c r="G86" s="818"/>
      <c r="H86" s="818"/>
      <c r="I86" s="818"/>
      <c r="J86" s="818"/>
      <c r="K86" s="818"/>
      <c r="L86" s="818"/>
      <c r="M86" s="819"/>
      <c r="N86" s="58">
        <f>L83+L84+L85</f>
        <v>30807.532924193878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133499.30933817345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38246</v>
      </c>
      <c r="N48" s="281">
        <f>K48*M48</f>
        <v>49719.8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49719.8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59568.976413979566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11913.795282795914</v>
      </c>
      <c r="M83" s="853"/>
      <c r="N83" s="57"/>
    </row>
    <row r="84" spans="1:14">
      <c r="B84" s="95" t="s">
        <v>1057</v>
      </c>
      <c r="C84" s="96"/>
      <c r="D84" s="96"/>
      <c r="E84" s="96"/>
      <c r="F84" s="96"/>
      <c r="G84" s="96"/>
      <c r="H84" s="96"/>
      <c r="I84" s="93"/>
      <c r="J84" s="94"/>
      <c r="K84" s="313">
        <v>0.05</v>
      </c>
      <c r="L84" s="852">
        <f>N78*K84</f>
        <v>2978.4488206989786</v>
      </c>
      <c r="M84" s="853"/>
      <c r="N84" s="57"/>
    </row>
    <row r="85" spans="1:14" ht="15" thickBot="1">
      <c r="B85" s="97" t="s">
        <v>1058</v>
      </c>
      <c r="C85" s="98"/>
      <c r="D85" s="98"/>
      <c r="E85" s="98"/>
      <c r="F85" s="98"/>
      <c r="G85" s="98"/>
      <c r="H85" s="98"/>
      <c r="I85" s="99"/>
      <c r="J85" s="100"/>
      <c r="K85" s="314">
        <v>0.05</v>
      </c>
      <c r="L85" s="854">
        <f>N78*K85</f>
        <v>2978.4488206989786</v>
      </c>
      <c r="M85" s="855"/>
      <c r="N85" s="57"/>
    </row>
    <row r="86" spans="1:14" ht="15" thickBot="1">
      <c r="B86" s="817" t="s">
        <v>1037</v>
      </c>
      <c r="C86" s="818"/>
      <c r="D86" s="818"/>
      <c r="E86" s="818"/>
      <c r="F86" s="818"/>
      <c r="G86" s="818"/>
      <c r="H86" s="818"/>
      <c r="I86" s="818"/>
      <c r="J86" s="818"/>
      <c r="K86" s="818"/>
      <c r="L86" s="818"/>
      <c r="M86" s="819"/>
      <c r="N86" s="58">
        <f>L83+L84+L85</f>
        <v>17870.692924193871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77439.669338173437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47842.6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57691.776413979569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11538.355282795914</v>
      </c>
      <c r="M83" s="853"/>
      <c r="N83" s="57"/>
    </row>
    <row r="84" spans="1:14">
      <c r="B84" s="95" t="s">
        <v>1057</v>
      </c>
      <c r="C84" s="96"/>
      <c r="D84" s="96"/>
      <c r="E84" s="96"/>
      <c r="F84" s="96"/>
      <c r="G84" s="96"/>
      <c r="H84" s="96"/>
      <c r="I84" s="93"/>
      <c r="J84" s="94"/>
      <c r="K84" s="313">
        <v>0.05</v>
      </c>
      <c r="L84" s="852">
        <f>N78*K84</f>
        <v>2884.5888206989785</v>
      </c>
      <c r="M84" s="853"/>
      <c r="N84" s="57"/>
    </row>
    <row r="85" spans="1:14" ht="15" thickBot="1">
      <c r="B85" s="97" t="s">
        <v>1058</v>
      </c>
      <c r="C85" s="98"/>
      <c r="D85" s="98"/>
      <c r="E85" s="98"/>
      <c r="F85" s="98"/>
      <c r="G85" s="98"/>
      <c r="H85" s="98"/>
      <c r="I85" s="99"/>
      <c r="J85" s="100"/>
      <c r="K85" s="314">
        <v>0.05</v>
      </c>
      <c r="L85" s="854">
        <f>N78*K85</f>
        <v>2884.5888206989785</v>
      </c>
      <c r="M85" s="855"/>
      <c r="N85" s="57"/>
    </row>
    <row r="86" spans="1:14" ht="15" thickBot="1">
      <c r="B86" s="817" t="s">
        <v>1037</v>
      </c>
      <c r="C86" s="818"/>
      <c r="D86" s="818"/>
      <c r="E86" s="818"/>
      <c r="F86" s="818"/>
      <c r="G86" s="818"/>
      <c r="H86" s="818"/>
      <c r="I86" s="818"/>
      <c r="J86" s="818"/>
      <c r="K86" s="818"/>
      <c r="L86" s="818"/>
      <c r="M86" s="819"/>
      <c r="N86" s="58">
        <f>L83+L84+L85</f>
        <v>17307.532924193871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74999.309338173436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38246</v>
      </c>
      <c r="N48" s="281">
        <f>K48*M48</f>
        <v>49719.8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49719.8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59568.976413979566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11913.795282795914</v>
      </c>
      <c r="M83" s="853"/>
      <c r="N83" s="57"/>
    </row>
    <row r="84" spans="1:14">
      <c r="B84" s="95" t="s">
        <v>1057</v>
      </c>
      <c r="C84" s="96"/>
      <c r="D84" s="96"/>
      <c r="E84" s="96"/>
      <c r="F84" s="96"/>
      <c r="G84" s="96"/>
      <c r="H84" s="96"/>
      <c r="I84" s="93"/>
      <c r="J84" s="94"/>
      <c r="K84" s="313">
        <v>0.05</v>
      </c>
      <c r="L84" s="852">
        <f>N78*K84</f>
        <v>2978.4488206989786</v>
      </c>
      <c r="M84" s="853"/>
      <c r="N84" s="57"/>
    </row>
    <row r="85" spans="1:14" ht="15" thickBot="1">
      <c r="B85" s="97" t="s">
        <v>1058</v>
      </c>
      <c r="C85" s="98"/>
      <c r="D85" s="98"/>
      <c r="E85" s="98"/>
      <c r="F85" s="98"/>
      <c r="G85" s="98"/>
      <c r="H85" s="98"/>
      <c r="I85" s="99"/>
      <c r="J85" s="100"/>
      <c r="K85" s="314">
        <v>0.05</v>
      </c>
      <c r="L85" s="854">
        <f>N78*K85</f>
        <v>2978.4488206989786</v>
      </c>
      <c r="M85" s="855"/>
      <c r="N85" s="57"/>
    </row>
    <row r="86" spans="1:14" ht="15" thickBot="1">
      <c r="B86" s="817" t="s">
        <v>1037</v>
      </c>
      <c r="C86" s="818"/>
      <c r="D86" s="818"/>
      <c r="E86" s="818"/>
      <c r="F86" s="818"/>
      <c r="G86" s="818"/>
      <c r="H86" s="818"/>
      <c r="I86" s="818"/>
      <c r="J86" s="818"/>
      <c r="K86" s="818"/>
      <c r="L86" s="818"/>
      <c r="M86" s="819"/>
      <c r="N86" s="58">
        <f>L83+L84+L85</f>
        <v>17870.692924193871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77439.669338173437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47842.6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57691.776413979569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11538.355282795914</v>
      </c>
      <c r="M83" s="853"/>
      <c r="N83" s="57"/>
    </row>
    <row r="84" spans="1:14">
      <c r="B84" s="95" t="s">
        <v>1057</v>
      </c>
      <c r="C84" s="96"/>
      <c r="D84" s="96"/>
      <c r="E84" s="96"/>
      <c r="F84" s="96"/>
      <c r="G84" s="96"/>
      <c r="H84" s="96"/>
      <c r="I84" s="93"/>
      <c r="J84" s="94"/>
      <c r="K84" s="313">
        <v>0.05</v>
      </c>
      <c r="L84" s="852">
        <f>N78*K84</f>
        <v>2884.5888206989785</v>
      </c>
      <c r="M84" s="853"/>
      <c r="N84" s="57"/>
    </row>
    <row r="85" spans="1:14" ht="15" thickBot="1">
      <c r="B85" s="97" t="s">
        <v>1058</v>
      </c>
      <c r="C85" s="98"/>
      <c r="D85" s="98"/>
      <c r="E85" s="98"/>
      <c r="F85" s="98"/>
      <c r="G85" s="98"/>
      <c r="H85" s="98"/>
      <c r="I85" s="99"/>
      <c r="J85" s="100"/>
      <c r="K85" s="314">
        <v>0.05</v>
      </c>
      <c r="L85" s="854">
        <f>N78*K85</f>
        <v>2884.5888206989785</v>
      </c>
      <c r="M85" s="855"/>
      <c r="N85" s="57"/>
    </row>
    <row r="86" spans="1:14" ht="15" thickBot="1">
      <c r="B86" s="817" t="s">
        <v>1037</v>
      </c>
      <c r="C86" s="818"/>
      <c r="D86" s="818"/>
      <c r="E86" s="818"/>
      <c r="F86" s="818"/>
      <c r="G86" s="818"/>
      <c r="H86" s="818"/>
      <c r="I86" s="818"/>
      <c r="J86" s="818"/>
      <c r="K86" s="818"/>
      <c r="L86" s="818"/>
      <c r="M86" s="819"/>
      <c r="N86" s="58">
        <f>L83+L84+L85</f>
        <v>17307.532924193871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74999.309338173436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500</v>
      </c>
      <c r="N48" s="281">
        <f>K48*M48</f>
        <v>500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500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100</v>
      </c>
      <c r="M83" s="853"/>
      <c r="N83" s="57"/>
    </row>
    <row r="84" spans="1:14">
      <c r="B84" s="95" t="s">
        <v>1057</v>
      </c>
      <c r="C84" s="96"/>
      <c r="D84" s="96"/>
      <c r="E84" s="96"/>
      <c r="F84" s="96"/>
      <c r="G84" s="96"/>
      <c r="H84" s="96"/>
      <c r="I84" s="93"/>
      <c r="J84" s="94"/>
      <c r="K84" s="313">
        <v>0.05</v>
      </c>
      <c r="L84" s="852">
        <f>N78*K84</f>
        <v>25</v>
      </c>
      <c r="M84" s="853"/>
      <c r="N84" s="57"/>
    </row>
    <row r="85" spans="1:14" ht="15" thickBot="1">
      <c r="B85" s="97" t="s">
        <v>1058</v>
      </c>
      <c r="C85" s="98"/>
      <c r="D85" s="98"/>
      <c r="E85" s="98"/>
      <c r="F85" s="98"/>
      <c r="G85" s="98"/>
      <c r="H85" s="98"/>
      <c r="I85" s="99"/>
      <c r="J85" s="100"/>
      <c r="K85" s="314">
        <v>0.05</v>
      </c>
      <c r="L85" s="854">
        <f>N78*K85</f>
        <v>25</v>
      </c>
      <c r="M85" s="855"/>
      <c r="N85" s="57"/>
    </row>
    <row r="86" spans="1:14" ht="15" thickBot="1">
      <c r="B86" s="817" t="s">
        <v>1037</v>
      </c>
      <c r="C86" s="818"/>
      <c r="D86" s="818"/>
      <c r="E86" s="818"/>
      <c r="F86" s="818"/>
      <c r="G86" s="818"/>
      <c r="H86" s="818"/>
      <c r="I86" s="818"/>
      <c r="J86" s="818"/>
      <c r="K86" s="818"/>
      <c r="L86" s="818"/>
      <c r="M86" s="819"/>
      <c r="N86" s="58">
        <f>L83+L84+L85</f>
        <v>150</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650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500</v>
      </c>
      <c r="N49" s="281">
        <f>K49*M49</f>
        <v>45000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92842.6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102691.77641397958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20538.355282795917</v>
      </c>
      <c r="M83" s="853"/>
      <c r="N83" s="57"/>
    </row>
    <row r="84" spans="1:14">
      <c r="B84" s="95" t="s">
        <v>1057</v>
      </c>
      <c r="C84" s="96"/>
      <c r="D84" s="96"/>
      <c r="E84" s="96"/>
      <c r="F84" s="96"/>
      <c r="G84" s="96"/>
      <c r="H84" s="96"/>
      <c r="I84" s="93"/>
      <c r="J84" s="94"/>
      <c r="K84" s="313">
        <v>0.05</v>
      </c>
      <c r="L84" s="852">
        <f>N78*K84</f>
        <v>5134.5888206989794</v>
      </c>
      <c r="M84" s="853"/>
      <c r="N84" s="57"/>
    </row>
    <row r="85" spans="1:14" ht="15" thickBot="1">
      <c r="B85" s="97" t="s">
        <v>1058</v>
      </c>
      <c r="C85" s="98"/>
      <c r="D85" s="98"/>
      <c r="E85" s="98"/>
      <c r="F85" s="98"/>
      <c r="G85" s="98"/>
      <c r="H85" s="98"/>
      <c r="I85" s="99"/>
      <c r="J85" s="100"/>
      <c r="K85" s="314">
        <v>0.05</v>
      </c>
      <c r="L85" s="854">
        <f>N78*K85</f>
        <v>5134.5888206989794</v>
      </c>
      <c r="M85" s="855"/>
      <c r="N85" s="57"/>
    </row>
    <row r="86" spans="1:14" ht="15" thickBot="1">
      <c r="B86" s="817" t="s">
        <v>1037</v>
      </c>
      <c r="C86" s="818"/>
      <c r="D86" s="818"/>
      <c r="E86" s="818"/>
      <c r="F86" s="818"/>
      <c r="G86" s="818"/>
      <c r="H86" s="818"/>
      <c r="I86" s="818"/>
      <c r="J86" s="818"/>
      <c r="K86" s="818"/>
      <c r="L86" s="818"/>
      <c r="M86" s="819"/>
      <c r="N86" s="58">
        <f>L83+L84+L85</f>
        <v>30807.532924193878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133499.30933817345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500</v>
      </c>
      <c r="N49" s="281">
        <f>K49*M49</f>
        <v>45000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92842.6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102691.77641397958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20538.355282795917</v>
      </c>
      <c r="M83" s="853"/>
      <c r="N83" s="57"/>
    </row>
    <row r="84" spans="1:14">
      <c r="B84" s="95" t="s">
        <v>1057</v>
      </c>
      <c r="C84" s="96"/>
      <c r="D84" s="96"/>
      <c r="E84" s="96"/>
      <c r="F84" s="96"/>
      <c r="G84" s="96"/>
      <c r="H84" s="96"/>
      <c r="I84" s="93"/>
      <c r="J84" s="94"/>
      <c r="K84" s="313">
        <v>0.05</v>
      </c>
      <c r="L84" s="852">
        <f>N78*K84</f>
        <v>5134.5888206989794</v>
      </c>
      <c r="M84" s="853"/>
      <c r="N84" s="57"/>
    </row>
    <row r="85" spans="1:14" ht="15" thickBot="1">
      <c r="B85" s="97" t="s">
        <v>1058</v>
      </c>
      <c r="C85" s="98"/>
      <c r="D85" s="98"/>
      <c r="E85" s="98"/>
      <c r="F85" s="98"/>
      <c r="G85" s="98"/>
      <c r="H85" s="98"/>
      <c r="I85" s="99"/>
      <c r="J85" s="100"/>
      <c r="K85" s="314">
        <v>0.05</v>
      </c>
      <c r="L85" s="854">
        <f>N78*K85</f>
        <v>5134.5888206989794</v>
      </c>
      <c r="M85" s="855"/>
      <c r="N85" s="57"/>
    </row>
    <row r="86" spans="1:14" ht="15" thickBot="1">
      <c r="B86" s="817" t="s">
        <v>1037</v>
      </c>
      <c r="C86" s="818"/>
      <c r="D86" s="818"/>
      <c r="E86" s="818"/>
      <c r="F86" s="818"/>
      <c r="G86" s="818"/>
      <c r="H86" s="818"/>
      <c r="I86" s="818"/>
      <c r="J86" s="818"/>
      <c r="K86" s="818"/>
      <c r="L86" s="818"/>
      <c r="M86" s="819"/>
      <c r="N86" s="58">
        <f>L83+L84+L85</f>
        <v>30807.532924193878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133499.30933817345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47842.6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57691.776413979569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11538.355282795914</v>
      </c>
      <c r="M83" s="853"/>
      <c r="N83" s="57"/>
    </row>
    <row r="84" spans="1:14">
      <c r="B84" s="95" t="s">
        <v>1057</v>
      </c>
      <c r="C84" s="96"/>
      <c r="D84" s="96"/>
      <c r="E84" s="96"/>
      <c r="F84" s="96"/>
      <c r="G84" s="96"/>
      <c r="H84" s="96"/>
      <c r="I84" s="93"/>
      <c r="J84" s="94"/>
      <c r="K84" s="313">
        <v>0.05</v>
      </c>
      <c r="L84" s="852">
        <f>N78*K84</f>
        <v>2884.5888206989785</v>
      </c>
      <c r="M84" s="853"/>
      <c r="N84" s="57"/>
    </row>
    <row r="85" spans="1:14" ht="15" thickBot="1">
      <c r="B85" s="97" t="s">
        <v>1058</v>
      </c>
      <c r="C85" s="98"/>
      <c r="D85" s="98"/>
      <c r="E85" s="98"/>
      <c r="F85" s="98"/>
      <c r="G85" s="98"/>
      <c r="H85" s="98"/>
      <c r="I85" s="99"/>
      <c r="J85" s="100"/>
      <c r="K85" s="314">
        <v>0.05</v>
      </c>
      <c r="L85" s="854">
        <f>N78*K85</f>
        <v>2884.5888206989785</v>
      </c>
      <c r="M85" s="855"/>
      <c r="N85" s="57"/>
    </row>
    <row r="86" spans="1:14" ht="15" thickBot="1">
      <c r="B86" s="817" t="s">
        <v>1037</v>
      </c>
      <c r="C86" s="818"/>
      <c r="D86" s="818"/>
      <c r="E86" s="818"/>
      <c r="F86" s="818"/>
      <c r="G86" s="818"/>
      <c r="H86" s="818"/>
      <c r="I86" s="818"/>
      <c r="J86" s="818"/>
      <c r="K86" s="818"/>
      <c r="L86" s="818"/>
      <c r="M86" s="819"/>
      <c r="N86" s="58">
        <f>L83+L84+L85</f>
        <v>17307.532924193871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74999.309338173436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45</v>
      </c>
      <c r="N36" s="281">
        <f>K36/M36</f>
        <v>1446.0666666666666</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136859</v>
      </c>
      <c r="L37" s="279"/>
      <c r="M37" s="280">
        <v>45</v>
      </c>
      <c r="N37" s="281">
        <f>K37/M37</f>
        <v>3041.3111111111111</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139442</v>
      </c>
      <c r="L38" s="279"/>
      <c r="M38" s="280">
        <v>45</v>
      </c>
      <c r="N38" s="281">
        <f>K38/M38</f>
        <v>3098.7111111111112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5.6741339117888892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7591.7630228006783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36802</v>
      </c>
      <c r="N48" s="281">
        <f>K48*M48</f>
        <v>47842.6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47842.6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1300</v>
      </c>
      <c r="M59" s="905"/>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567.4133911788889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57691.776413979569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11538.355282795914</v>
      </c>
      <c r="M83" s="853"/>
      <c r="N83" s="57"/>
    </row>
    <row r="84" spans="1:14">
      <c r="B84" s="95" t="s">
        <v>1057</v>
      </c>
      <c r="C84" s="96"/>
      <c r="D84" s="96"/>
      <c r="E84" s="96"/>
      <c r="F84" s="96"/>
      <c r="G84" s="96"/>
      <c r="H84" s="96"/>
      <c r="I84" s="93"/>
      <c r="J84" s="94"/>
      <c r="K84" s="313">
        <v>0.05</v>
      </c>
      <c r="L84" s="852">
        <f>N78*K84</f>
        <v>2884.5888206989785</v>
      </c>
      <c r="M84" s="853"/>
      <c r="N84" s="57"/>
    </row>
    <row r="85" spans="1:14" ht="15" thickBot="1">
      <c r="B85" s="97" t="s">
        <v>1058</v>
      </c>
      <c r="C85" s="98"/>
      <c r="D85" s="98"/>
      <c r="E85" s="98"/>
      <c r="F85" s="98"/>
      <c r="G85" s="98"/>
      <c r="H85" s="98"/>
      <c r="I85" s="99"/>
      <c r="J85" s="100"/>
      <c r="K85" s="314">
        <v>0.05</v>
      </c>
      <c r="L85" s="854">
        <f>N78*K85</f>
        <v>2884.5888206989785</v>
      </c>
      <c r="M85" s="855"/>
      <c r="N85" s="57"/>
    </row>
    <row r="86" spans="1:14" ht="15" thickBot="1">
      <c r="B86" s="817" t="s">
        <v>1037</v>
      </c>
      <c r="C86" s="818"/>
      <c r="D86" s="818"/>
      <c r="E86" s="818"/>
      <c r="F86" s="818"/>
      <c r="G86" s="818"/>
      <c r="H86" s="818"/>
      <c r="I86" s="818"/>
      <c r="J86" s="818"/>
      <c r="K86" s="818"/>
      <c r="L86" s="818"/>
      <c r="M86" s="819"/>
      <c r="N86" s="58">
        <f>L83+L84+L85</f>
        <v>17307.532924193871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74999.309338173436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500</v>
      </c>
      <c r="N48" s="281">
        <f>K48*M48</f>
        <v>500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500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100</v>
      </c>
      <c r="M83" s="853"/>
      <c r="N83" s="57"/>
    </row>
    <row r="84" spans="1:14">
      <c r="B84" s="95" t="s">
        <v>1057</v>
      </c>
      <c r="C84" s="96"/>
      <c r="D84" s="96"/>
      <c r="E84" s="96"/>
      <c r="F84" s="96"/>
      <c r="G84" s="96"/>
      <c r="H84" s="96"/>
      <c r="I84" s="93"/>
      <c r="J84" s="94"/>
      <c r="K84" s="313">
        <v>0.05</v>
      </c>
      <c r="L84" s="852">
        <f>N78*K84</f>
        <v>25</v>
      </c>
      <c r="M84" s="853"/>
      <c r="N84" s="57"/>
    </row>
    <row r="85" spans="1:14" ht="15" thickBot="1">
      <c r="B85" s="97" t="s">
        <v>1058</v>
      </c>
      <c r="C85" s="98"/>
      <c r="D85" s="98"/>
      <c r="E85" s="98"/>
      <c r="F85" s="98"/>
      <c r="G85" s="98"/>
      <c r="H85" s="98"/>
      <c r="I85" s="99"/>
      <c r="J85" s="100"/>
      <c r="K85" s="314">
        <v>0.05</v>
      </c>
      <c r="L85" s="854">
        <f>N78*K85</f>
        <v>25</v>
      </c>
      <c r="M85" s="855"/>
      <c r="N85" s="57"/>
    </row>
    <row r="86" spans="1:14" ht="15" thickBot="1">
      <c r="B86" s="817" t="s">
        <v>1037</v>
      </c>
      <c r="C86" s="818"/>
      <c r="D86" s="818"/>
      <c r="E86" s="818"/>
      <c r="F86" s="818"/>
      <c r="G86" s="818"/>
      <c r="H86" s="818"/>
      <c r="I86" s="818"/>
      <c r="J86" s="818"/>
      <c r="K86" s="818"/>
      <c r="L86" s="818"/>
      <c r="M86" s="819"/>
      <c r="N86" s="58">
        <f>L83+L84+L85</f>
        <v>150</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650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461"/>
      <c r="L30" s="793" t="s">
        <v>1029</v>
      </c>
      <c r="M30" s="794"/>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1344</v>
      </c>
      <c r="N48" s="281">
        <f>K48*M48</f>
        <v>1344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1344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1344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268.8</v>
      </c>
      <c r="M83" s="853"/>
      <c r="N83" s="57"/>
    </row>
    <row r="84" spans="1:14">
      <c r="B84" s="95" t="s">
        <v>1057</v>
      </c>
      <c r="C84" s="96"/>
      <c r="D84" s="96"/>
      <c r="E84" s="96"/>
      <c r="F84" s="96"/>
      <c r="G84" s="96"/>
      <c r="H84" s="96"/>
      <c r="I84" s="93"/>
      <c r="J84" s="94"/>
      <c r="K84" s="313">
        <v>0.05</v>
      </c>
      <c r="L84" s="852">
        <f>N78*K84</f>
        <v>67.2</v>
      </c>
      <c r="M84" s="853"/>
      <c r="N84" s="57"/>
    </row>
    <row r="85" spans="1:14" ht="15" thickBot="1">
      <c r="B85" s="97" t="s">
        <v>1058</v>
      </c>
      <c r="C85" s="98"/>
      <c r="D85" s="98"/>
      <c r="E85" s="98"/>
      <c r="F85" s="98"/>
      <c r="G85" s="98"/>
      <c r="H85" s="98"/>
      <c r="I85" s="99"/>
      <c r="J85" s="100"/>
      <c r="K85" s="314">
        <v>0.05</v>
      </c>
      <c r="L85" s="854">
        <f>N78*K85</f>
        <v>67.2</v>
      </c>
      <c r="M85" s="855"/>
      <c r="N85" s="57"/>
    </row>
    <row r="86" spans="1:14" ht="15" thickBot="1">
      <c r="B86" s="817" t="s">
        <v>1037</v>
      </c>
      <c r="C86" s="818"/>
      <c r="D86" s="818"/>
      <c r="E86" s="818"/>
      <c r="F86" s="818"/>
      <c r="G86" s="818"/>
      <c r="H86" s="818"/>
      <c r="I86" s="818"/>
      <c r="J86" s="818"/>
      <c r="K86" s="818"/>
      <c r="L86" s="818"/>
      <c r="M86" s="819"/>
      <c r="N86" s="58">
        <f>L83+L84+L85</f>
        <v>403.2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1747.2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1572</v>
      </c>
      <c r="N48" s="281">
        <f>K48*M48</f>
        <v>1572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1572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1572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314.40000000000003</v>
      </c>
      <c r="M83" s="853"/>
      <c r="N83" s="57"/>
    </row>
    <row r="84" spans="1:14">
      <c r="B84" s="95" t="s">
        <v>1057</v>
      </c>
      <c r="C84" s="96"/>
      <c r="D84" s="96"/>
      <c r="E84" s="96"/>
      <c r="F84" s="96"/>
      <c r="G84" s="96"/>
      <c r="H84" s="96"/>
      <c r="I84" s="93"/>
      <c r="J84" s="94"/>
      <c r="K84" s="313">
        <v>0.05</v>
      </c>
      <c r="L84" s="852">
        <f>N78*K84</f>
        <v>78.600000000000009</v>
      </c>
      <c r="M84" s="853"/>
      <c r="N84" s="57"/>
    </row>
    <row r="85" spans="1:14" ht="15" thickBot="1">
      <c r="B85" s="97" t="s">
        <v>1058</v>
      </c>
      <c r="C85" s="98"/>
      <c r="D85" s="98"/>
      <c r="E85" s="98"/>
      <c r="F85" s="98"/>
      <c r="G85" s="98"/>
      <c r="H85" s="98"/>
      <c r="I85" s="99"/>
      <c r="J85" s="100"/>
      <c r="K85" s="314">
        <v>0.05</v>
      </c>
      <c r="L85" s="854">
        <f>N78*K85</f>
        <v>78.600000000000009</v>
      </c>
      <c r="M85" s="855"/>
      <c r="N85" s="57"/>
    </row>
    <row r="86" spans="1:14" ht="15" thickBot="1">
      <c r="B86" s="817" t="s">
        <v>1037</v>
      </c>
      <c r="C86" s="818"/>
      <c r="D86" s="818"/>
      <c r="E86" s="818"/>
      <c r="F86" s="818"/>
      <c r="G86" s="818"/>
      <c r="H86" s="818"/>
      <c r="I86" s="818"/>
      <c r="J86" s="818"/>
      <c r="K86" s="818"/>
      <c r="L86" s="818"/>
      <c r="M86" s="819"/>
      <c r="N86" s="58">
        <f>L83+L84+L85</f>
        <v>471.60000000000008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2043.6000000000001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1539</v>
      </c>
      <c r="N48" s="281">
        <f>K48*M48</f>
        <v>1539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1539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1539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307.8</v>
      </c>
      <c r="M83" s="853"/>
      <c r="N83" s="57"/>
    </row>
    <row r="84" spans="1:14">
      <c r="B84" s="95" t="s">
        <v>1057</v>
      </c>
      <c r="C84" s="96"/>
      <c r="D84" s="96"/>
      <c r="E84" s="96"/>
      <c r="F84" s="96"/>
      <c r="G84" s="96"/>
      <c r="H84" s="96"/>
      <c r="I84" s="93"/>
      <c r="J84" s="94"/>
      <c r="K84" s="313">
        <v>0.05</v>
      </c>
      <c r="L84" s="852">
        <f>N78*K84</f>
        <v>76.95</v>
      </c>
      <c r="M84" s="853"/>
      <c r="N84" s="57"/>
    </row>
    <row r="85" spans="1:14" ht="15" thickBot="1">
      <c r="B85" s="97" t="s">
        <v>1058</v>
      </c>
      <c r="C85" s="98"/>
      <c r="D85" s="98"/>
      <c r="E85" s="98"/>
      <c r="F85" s="98"/>
      <c r="G85" s="98"/>
      <c r="H85" s="98"/>
      <c r="I85" s="99"/>
      <c r="J85" s="100"/>
      <c r="K85" s="314">
        <v>0.05</v>
      </c>
      <c r="L85" s="854">
        <f>N78*K85</f>
        <v>76.95</v>
      </c>
      <c r="M85" s="855"/>
      <c r="N85" s="57"/>
    </row>
    <row r="86" spans="1:14" ht="15" thickBot="1">
      <c r="B86" s="817" t="s">
        <v>1037</v>
      </c>
      <c r="C86" s="818"/>
      <c r="D86" s="818"/>
      <c r="E86" s="818"/>
      <c r="F86" s="818"/>
      <c r="G86" s="818"/>
      <c r="H86" s="818"/>
      <c r="I86" s="818"/>
      <c r="J86" s="818"/>
      <c r="K86" s="818"/>
      <c r="L86" s="818"/>
      <c r="M86" s="819"/>
      <c r="N86" s="58">
        <f>L83+L84+L85</f>
        <v>461.7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2000.7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1572</v>
      </c>
      <c r="N48" s="281">
        <f>K48*M48</f>
        <v>1572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1572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1572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314.40000000000003</v>
      </c>
      <c r="M83" s="853"/>
      <c r="N83" s="57"/>
    </row>
    <row r="84" spans="1:14">
      <c r="B84" s="95" t="s">
        <v>1057</v>
      </c>
      <c r="C84" s="96"/>
      <c r="D84" s="96"/>
      <c r="E84" s="96"/>
      <c r="F84" s="96"/>
      <c r="G84" s="96"/>
      <c r="H84" s="96"/>
      <c r="I84" s="93"/>
      <c r="J84" s="94"/>
      <c r="K84" s="313">
        <v>0.05</v>
      </c>
      <c r="L84" s="852">
        <f>N78*K84</f>
        <v>78.600000000000009</v>
      </c>
      <c r="M84" s="853"/>
      <c r="N84" s="57"/>
    </row>
    <row r="85" spans="1:14" ht="15" thickBot="1">
      <c r="B85" s="97" t="s">
        <v>1058</v>
      </c>
      <c r="C85" s="98"/>
      <c r="D85" s="98"/>
      <c r="E85" s="98"/>
      <c r="F85" s="98"/>
      <c r="G85" s="98"/>
      <c r="H85" s="98"/>
      <c r="I85" s="99"/>
      <c r="J85" s="100"/>
      <c r="K85" s="314">
        <v>0.05</v>
      </c>
      <c r="L85" s="854">
        <f>N78*K85</f>
        <v>78.600000000000009</v>
      </c>
      <c r="M85" s="855"/>
      <c r="N85" s="57"/>
    </row>
    <row r="86" spans="1:14" ht="15" thickBot="1">
      <c r="B86" s="817" t="s">
        <v>1037</v>
      </c>
      <c r="C86" s="818"/>
      <c r="D86" s="818"/>
      <c r="E86" s="818"/>
      <c r="F86" s="818"/>
      <c r="G86" s="818"/>
      <c r="H86" s="818"/>
      <c r="I86" s="818"/>
      <c r="J86" s="818"/>
      <c r="K86" s="818"/>
      <c r="L86" s="818"/>
      <c r="M86" s="819"/>
      <c r="N86" s="58">
        <f>L83+L84+L85</f>
        <v>471.60000000000008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2043.6000000000001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1734</v>
      </c>
      <c r="N48" s="281">
        <f>K48*M48</f>
        <v>1734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1734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1734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346.8</v>
      </c>
      <c r="M83" s="853"/>
      <c r="N83" s="57"/>
    </row>
    <row r="84" spans="1:14">
      <c r="B84" s="95" t="s">
        <v>1057</v>
      </c>
      <c r="C84" s="96"/>
      <c r="D84" s="96"/>
      <c r="E84" s="96"/>
      <c r="F84" s="96"/>
      <c r="G84" s="96"/>
      <c r="H84" s="96"/>
      <c r="I84" s="93"/>
      <c r="J84" s="94"/>
      <c r="K84" s="313">
        <v>0.05</v>
      </c>
      <c r="L84" s="852">
        <f>N78*K84</f>
        <v>86.7</v>
      </c>
      <c r="M84" s="853"/>
      <c r="N84" s="57"/>
    </row>
    <row r="85" spans="1:14" ht="15" thickBot="1">
      <c r="B85" s="97" t="s">
        <v>1058</v>
      </c>
      <c r="C85" s="98"/>
      <c r="D85" s="98"/>
      <c r="E85" s="98"/>
      <c r="F85" s="98"/>
      <c r="G85" s="98"/>
      <c r="H85" s="98"/>
      <c r="I85" s="99"/>
      <c r="J85" s="100"/>
      <c r="K85" s="314">
        <v>0.05</v>
      </c>
      <c r="L85" s="854">
        <f>N78*K85</f>
        <v>86.7</v>
      </c>
      <c r="M85" s="855"/>
      <c r="N85" s="57"/>
    </row>
    <row r="86" spans="1:14" ht="15" thickBot="1">
      <c r="B86" s="817" t="s">
        <v>1037</v>
      </c>
      <c r="C86" s="818"/>
      <c r="D86" s="818"/>
      <c r="E86" s="818"/>
      <c r="F86" s="818"/>
      <c r="G86" s="818"/>
      <c r="H86" s="818"/>
      <c r="I86" s="818"/>
      <c r="J86" s="818"/>
      <c r="K86" s="818"/>
      <c r="L86" s="818"/>
      <c r="M86" s="819"/>
      <c r="N86" s="58">
        <f>L83+L84+L85</f>
        <v>520.20000000000005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2254.1999999999998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1789</v>
      </c>
      <c r="N48" s="281">
        <f>K48*M48</f>
        <v>1789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1789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1789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357.8</v>
      </c>
      <c r="M83" s="853"/>
      <c r="N83" s="57"/>
    </row>
    <row r="84" spans="1:14">
      <c r="B84" s="95" t="s">
        <v>1057</v>
      </c>
      <c r="C84" s="96"/>
      <c r="D84" s="96"/>
      <c r="E84" s="96"/>
      <c r="F84" s="96"/>
      <c r="G84" s="96"/>
      <c r="H84" s="96"/>
      <c r="I84" s="93"/>
      <c r="J84" s="94"/>
      <c r="K84" s="313">
        <v>0.05</v>
      </c>
      <c r="L84" s="852">
        <f>N78*K84</f>
        <v>89.45</v>
      </c>
      <c r="M84" s="853"/>
      <c r="N84" s="57"/>
    </row>
    <row r="85" spans="1:14" ht="15" thickBot="1">
      <c r="B85" s="97" t="s">
        <v>1058</v>
      </c>
      <c r="C85" s="98"/>
      <c r="D85" s="98"/>
      <c r="E85" s="98"/>
      <c r="F85" s="98"/>
      <c r="G85" s="98"/>
      <c r="H85" s="98"/>
      <c r="I85" s="99"/>
      <c r="J85" s="100"/>
      <c r="K85" s="314">
        <v>0.05</v>
      </c>
      <c r="L85" s="854">
        <f>N78*K85</f>
        <v>89.45</v>
      </c>
      <c r="M85" s="855"/>
      <c r="N85" s="57"/>
    </row>
    <row r="86" spans="1:14" ht="15" thickBot="1">
      <c r="B86" s="817" t="s">
        <v>1037</v>
      </c>
      <c r="C86" s="818"/>
      <c r="D86" s="818"/>
      <c r="E86" s="818"/>
      <c r="F86" s="818"/>
      <c r="G86" s="818"/>
      <c r="H86" s="818"/>
      <c r="I86" s="818"/>
      <c r="J86" s="818"/>
      <c r="K86" s="818"/>
      <c r="L86" s="818"/>
      <c r="M86" s="819"/>
      <c r="N86" s="58">
        <f>L83+L84+L85</f>
        <v>536.70000000000005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2325.6999999999998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1453</v>
      </c>
      <c r="N48" s="281">
        <f>K48*M48</f>
        <v>1453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1453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1453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290.60000000000002</v>
      </c>
      <c r="M83" s="853"/>
      <c r="N83" s="57"/>
    </row>
    <row r="84" spans="1:14">
      <c r="B84" s="95" t="s">
        <v>1057</v>
      </c>
      <c r="C84" s="96"/>
      <c r="D84" s="96"/>
      <c r="E84" s="96"/>
      <c r="F84" s="96"/>
      <c r="G84" s="96"/>
      <c r="H84" s="96"/>
      <c r="I84" s="93"/>
      <c r="J84" s="94"/>
      <c r="K84" s="313">
        <v>0.05</v>
      </c>
      <c r="L84" s="852">
        <f>N78*K84</f>
        <v>72.650000000000006</v>
      </c>
      <c r="M84" s="853"/>
      <c r="N84" s="57"/>
    </row>
    <row r="85" spans="1:14" ht="15" thickBot="1">
      <c r="B85" s="97" t="s">
        <v>1058</v>
      </c>
      <c r="C85" s="98"/>
      <c r="D85" s="98"/>
      <c r="E85" s="98"/>
      <c r="F85" s="98"/>
      <c r="G85" s="98"/>
      <c r="H85" s="98"/>
      <c r="I85" s="99"/>
      <c r="J85" s="100"/>
      <c r="K85" s="314">
        <v>0.05</v>
      </c>
      <c r="L85" s="854">
        <f>N78*K85</f>
        <v>72.650000000000006</v>
      </c>
      <c r="M85" s="855"/>
      <c r="N85" s="57"/>
    </row>
    <row r="86" spans="1:14" ht="15" thickBot="1">
      <c r="B86" s="817" t="s">
        <v>1037</v>
      </c>
      <c r="C86" s="818"/>
      <c r="D86" s="818"/>
      <c r="E86" s="818"/>
      <c r="F86" s="818"/>
      <c r="G86" s="818"/>
      <c r="H86" s="818"/>
      <c r="I86" s="818"/>
      <c r="J86" s="818"/>
      <c r="K86" s="818"/>
      <c r="L86" s="818"/>
      <c r="M86" s="819"/>
      <c r="N86" s="58">
        <f>L83+L84+L85</f>
        <v>435.9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1888.9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2233</v>
      </c>
      <c r="N48" s="281">
        <f>K48*M48</f>
        <v>2233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2233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2233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446.6</v>
      </c>
      <c r="M83" s="853"/>
      <c r="N83" s="57"/>
    </row>
    <row r="84" spans="1:14">
      <c r="B84" s="95" t="s">
        <v>1057</v>
      </c>
      <c r="C84" s="96"/>
      <c r="D84" s="96"/>
      <c r="E84" s="96"/>
      <c r="F84" s="96"/>
      <c r="G84" s="96"/>
      <c r="H84" s="96"/>
      <c r="I84" s="93"/>
      <c r="J84" s="94"/>
      <c r="K84" s="313">
        <v>0.05</v>
      </c>
      <c r="L84" s="852">
        <f>N78*K84</f>
        <v>111.65</v>
      </c>
      <c r="M84" s="853"/>
      <c r="N84" s="57"/>
    </row>
    <row r="85" spans="1:14" ht="15" thickBot="1">
      <c r="B85" s="97" t="s">
        <v>1058</v>
      </c>
      <c r="C85" s="98"/>
      <c r="D85" s="98"/>
      <c r="E85" s="98"/>
      <c r="F85" s="98"/>
      <c r="G85" s="98"/>
      <c r="H85" s="98"/>
      <c r="I85" s="99"/>
      <c r="J85" s="100"/>
      <c r="K85" s="314">
        <v>0.05</v>
      </c>
      <c r="L85" s="854">
        <f>N78*K85</f>
        <v>111.65</v>
      </c>
      <c r="M85" s="855"/>
      <c r="N85" s="57"/>
    </row>
    <row r="86" spans="1:14" ht="15" thickBot="1">
      <c r="B86" s="817" t="s">
        <v>1037</v>
      </c>
      <c r="C86" s="818"/>
      <c r="D86" s="818"/>
      <c r="E86" s="818"/>
      <c r="F86" s="818"/>
      <c r="G86" s="818"/>
      <c r="H86" s="818"/>
      <c r="I86" s="818"/>
      <c r="J86" s="818"/>
      <c r="K86" s="818"/>
      <c r="L86" s="818"/>
      <c r="M86" s="819"/>
      <c r="N86" s="58">
        <f>L83+L84+L85</f>
        <v>669.9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2902.9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2352</v>
      </c>
      <c r="N48" s="281">
        <f>K48*M48</f>
        <v>2352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2352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2352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470.40000000000003</v>
      </c>
      <c r="M83" s="853"/>
      <c r="N83" s="57"/>
    </row>
    <row r="84" spans="1:14">
      <c r="B84" s="95" t="s">
        <v>1057</v>
      </c>
      <c r="C84" s="96"/>
      <c r="D84" s="96"/>
      <c r="E84" s="96"/>
      <c r="F84" s="96"/>
      <c r="G84" s="96"/>
      <c r="H84" s="96"/>
      <c r="I84" s="93"/>
      <c r="J84" s="94"/>
      <c r="K84" s="313">
        <v>0.05</v>
      </c>
      <c r="L84" s="852">
        <f>N78*K84</f>
        <v>117.60000000000001</v>
      </c>
      <c r="M84" s="853"/>
      <c r="N84" s="57"/>
    </row>
    <row r="85" spans="1:14" ht="15" thickBot="1">
      <c r="B85" s="97" t="s">
        <v>1058</v>
      </c>
      <c r="C85" s="98"/>
      <c r="D85" s="98"/>
      <c r="E85" s="98"/>
      <c r="F85" s="98"/>
      <c r="G85" s="98"/>
      <c r="H85" s="98"/>
      <c r="I85" s="99"/>
      <c r="J85" s="100"/>
      <c r="K85" s="314">
        <v>0.05</v>
      </c>
      <c r="L85" s="854">
        <f>N78*K85</f>
        <v>117.60000000000001</v>
      </c>
      <c r="M85" s="855"/>
      <c r="N85" s="57"/>
    </row>
    <row r="86" spans="1:14" ht="15" thickBot="1">
      <c r="B86" s="817" t="s">
        <v>1037</v>
      </c>
      <c r="C86" s="818"/>
      <c r="D86" s="818"/>
      <c r="E86" s="818"/>
      <c r="F86" s="818"/>
      <c r="G86" s="818"/>
      <c r="H86" s="818"/>
      <c r="I86" s="818"/>
      <c r="J86" s="818"/>
      <c r="K86" s="818"/>
      <c r="L86" s="818"/>
      <c r="M86" s="819"/>
      <c r="N86" s="58">
        <f>L83+L84+L85</f>
        <v>705.6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3057.6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2406</v>
      </c>
      <c r="N48" s="281">
        <f>K48*M48</f>
        <v>2406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2406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481.20000000000005</v>
      </c>
      <c r="M83" s="853"/>
      <c r="N83" s="57"/>
    </row>
    <row r="84" spans="1:14">
      <c r="B84" s="95" t="s">
        <v>1057</v>
      </c>
      <c r="C84" s="96"/>
      <c r="D84" s="96"/>
      <c r="E84" s="96"/>
      <c r="F84" s="96"/>
      <c r="G84" s="96"/>
      <c r="H84" s="96"/>
      <c r="I84" s="93"/>
      <c r="J84" s="94"/>
      <c r="K84" s="313">
        <v>0.05</v>
      </c>
      <c r="L84" s="852">
        <f>N78*K84</f>
        <v>120.30000000000001</v>
      </c>
      <c r="M84" s="853"/>
      <c r="N84" s="57"/>
    </row>
    <row r="85" spans="1:14" ht="15" thickBot="1">
      <c r="B85" s="97" t="s">
        <v>1058</v>
      </c>
      <c r="C85" s="98"/>
      <c r="D85" s="98"/>
      <c r="E85" s="98"/>
      <c r="F85" s="98"/>
      <c r="G85" s="98"/>
      <c r="H85" s="98"/>
      <c r="I85" s="99"/>
      <c r="J85" s="100"/>
      <c r="K85" s="314">
        <v>0.05</v>
      </c>
      <c r="L85" s="854">
        <f>N78*K85</f>
        <v>120.30000000000001</v>
      </c>
      <c r="M85" s="855"/>
      <c r="N85" s="57"/>
    </row>
    <row r="86" spans="1:14" ht="15" thickBot="1">
      <c r="B86" s="817" t="s">
        <v>1037</v>
      </c>
      <c r="C86" s="818"/>
      <c r="D86" s="818"/>
      <c r="E86" s="818"/>
      <c r="F86" s="818"/>
      <c r="G86" s="818"/>
      <c r="H86" s="818"/>
      <c r="I86" s="818"/>
      <c r="J86" s="818"/>
      <c r="K86" s="818"/>
      <c r="L86" s="818"/>
      <c r="M86" s="819"/>
      <c r="N86" s="58">
        <f>L83+L84+L85</f>
        <v>721.8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3127.8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2743</v>
      </c>
      <c r="N48" s="281">
        <f>K48*M48</f>
        <v>2743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2743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2743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548.6</v>
      </c>
      <c r="M83" s="853"/>
      <c r="N83" s="57"/>
    </row>
    <row r="84" spans="1:14">
      <c r="B84" s="95" t="s">
        <v>1057</v>
      </c>
      <c r="C84" s="96"/>
      <c r="D84" s="96"/>
      <c r="E84" s="96"/>
      <c r="F84" s="96"/>
      <c r="G84" s="96"/>
      <c r="H84" s="96"/>
      <c r="I84" s="93"/>
      <c r="J84" s="94"/>
      <c r="K84" s="313">
        <v>0.05</v>
      </c>
      <c r="L84" s="852">
        <f>N78*K84</f>
        <v>137.15</v>
      </c>
      <c r="M84" s="853"/>
      <c r="N84" s="57"/>
    </row>
    <row r="85" spans="1:14" ht="15" thickBot="1">
      <c r="B85" s="97" t="s">
        <v>1058</v>
      </c>
      <c r="C85" s="98"/>
      <c r="D85" s="98"/>
      <c r="E85" s="98"/>
      <c r="F85" s="98"/>
      <c r="G85" s="98"/>
      <c r="H85" s="98"/>
      <c r="I85" s="99"/>
      <c r="J85" s="100"/>
      <c r="K85" s="314">
        <v>0.05</v>
      </c>
      <c r="L85" s="854">
        <f>N78*K85</f>
        <v>137.15</v>
      </c>
      <c r="M85" s="855"/>
      <c r="N85" s="57"/>
    </row>
    <row r="86" spans="1:14" ht="15" thickBot="1">
      <c r="B86" s="817" t="s">
        <v>1037</v>
      </c>
      <c r="C86" s="818"/>
      <c r="D86" s="818"/>
      <c r="E86" s="818"/>
      <c r="F86" s="818"/>
      <c r="G86" s="818"/>
      <c r="H86" s="818"/>
      <c r="I86" s="818"/>
      <c r="J86" s="818"/>
      <c r="K86" s="818"/>
      <c r="L86" s="818"/>
      <c r="M86" s="819"/>
      <c r="N86" s="58">
        <f>L83+L84+L85</f>
        <v>822.9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3565.9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2125</v>
      </c>
      <c r="N48" s="281">
        <f>K48*M48</f>
        <v>2125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2125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425</v>
      </c>
      <c r="M83" s="853"/>
      <c r="N83" s="57"/>
    </row>
    <row r="84" spans="1:14">
      <c r="B84" s="95" t="s">
        <v>1057</v>
      </c>
      <c r="C84" s="96"/>
      <c r="D84" s="96"/>
      <c r="E84" s="96"/>
      <c r="F84" s="96"/>
      <c r="G84" s="96"/>
      <c r="H84" s="96"/>
      <c r="I84" s="93"/>
      <c r="J84" s="94"/>
      <c r="K84" s="313">
        <v>0.05</v>
      </c>
      <c r="L84" s="852">
        <f>N78*K84</f>
        <v>106.25</v>
      </c>
      <c r="M84" s="853"/>
      <c r="N84" s="57"/>
    </row>
    <row r="85" spans="1:14" ht="15" thickBot="1">
      <c r="B85" s="97" t="s">
        <v>1058</v>
      </c>
      <c r="C85" s="98"/>
      <c r="D85" s="98"/>
      <c r="E85" s="98"/>
      <c r="F85" s="98"/>
      <c r="G85" s="98"/>
      <c r="H85" s="98"/>
      <c r="I85" s="99"/>
      <c r="J85" s="100"/>
      <c r="K85" s="314">
        <v>0.05</v>
      </c>
      <c r="L85" s="854">
        <f>N78*K85</f>
        <v>106.25</v>
      </c>
      <c r="M85" s="855"/>
      <c r="N85" s="57"/>
    </row>
    <row r="86" spans="1:14" ht="15" thickBot="1">
      <c r="B86" s="817" t="s">
        <v>1037</v>
      </c>
      <c r="C86" s="818"/>
      <c r="D86" s="818"/>
      <c r="E86" s="818"/>
      <c r="F86" s="818"/>
      <c r="G86" s="818"/>
      <c r="H86" s="818"/>
      <c r="I86" s="818"/>
      <c r="J86" s="818"/>
      <c r="K86" s="818"/>
      <c r="L86" s="818"/>
      <c r="M86" s="819"/>
      <c r="N86" s="58">
        <f>L83+L84+L85</f>
        <v>637.5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2762.5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2125</v>
      </c>
      <c r="N48" s="281">
        <f>K48*M48</f>
        <v>2125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2125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425</v>
      </c>
      <c r="M83" s="853"/>
      <c r="N83" s="57"/>
    </row>
    <row r="84" spans="1:14">
      <c r="B84" s="95" t="s">
        <v>1057</v>
      </c>
      <c r="C84" s="96"/>
      <c r="D84" s="96"/>
      <c r="E84" s="96"/>
      <c r="F84" s="96"/>
      <c r="G84" s="96"/>
      <c r="H84" s="96"/>
      <c r="I84" s="93"/>
      <c r="J84" s="94"/>
      <c r="K84" s="313">
        <v>0.05</v>
      </c>
      <c r="L84" s="852">
        <f>N78*K84</f>
        <v>106.25</v>
      </c>
      <c r="M84" s="853"/>
      <c r="N84" s="57"/>
    </row>
    <row r="85" spans="1:14" ht="15" thickBot="1">
      <c r="B85" s="97" t="s">
        <v>1058</v>
      </c>
      <c r="C85" s="98"/>
      <c r="D85" s="98"/>
      <c r="E85" s="98"/>
      <c r="F85" s="98"/>
      <c r="G85" s="98"/>
      <c r="H85" s="98"/>
      <c r="I85" s="99"/>
      <c r="J85" s="100"/>
      <c r="K85" s="314">
        <v>0.05</v>
      </c>
      <c r="L85" s="854">
        <f>N78*K85</f>
        <v>106.25</v>
      </c>
      <c r="M85" s="855"/>
      <c r="N85" s="57"/>
    </row>
    <row r="86" spans="1:14" ht="15" thickBot="1">
      <c r="B86" s="817" t="s">
        <v>1037</v>
      </c>
      <c r="C86" s="818"/>
      <c r="D86" s="818"/>
      <c r="E86" s="818"/>
      <c r="F86" s="818"/>
      <c r="G86" s="818"/>
      <c r="H86" s="818"/>
      <c r="I86" s="818"/>
      <c r="J86" s="818"/>
      <c r="K86" s="818"/>
      <c r="L86" s="818"/>
      <c r="M86" s="819"/>
      <c r="N86" s="58">
        <f>L83+L84+L85</f>
        <v>637.5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2762.5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2168</v>
      </c>
      <c r="N48" s="281">
        <f>K48*M48</f>
        <v>2168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2168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2168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433.6</v>
      </c>
      <c r="M83" s="853"/>
      <c r="N83" s="57"/>
    </row>
    <row r="84" spans="1:14">
      <c r="B84" s="95" t="s">
        <v>1057</v>
      </c>
      <c r="C84" s="96"/>
      <c r="D84" s="96"/>
      <c r="E84" s="96"/>
      <c r="F84" s="96"/>
      <c r="G84" s="96"/>
      <c r="H84" s="96"/>
      <c r="I84" s="93"/>
      <c r="J84" s="94"/>
      <c r="K84" s="313">
        <v>0.05</v>
      </c>
      <c r="L84" s="852">
        <f>N78*K84</f>
        <v>108.4</v>
      </c>
      <c r="M84" s="853"/>
      <c r="N84" s="57"/>
    </row>
    <row r="85" spans="1:14" ht="15" thickBot="1">
      <c r="B85" s="97" t="s">
        <v>1058</v>
      </c>
      <c r="C85" s="98"/>
      <c r="D85" s="98"/>
      <c r="E85" s="98"/>
      <c r="F85" s="98"/>
      <c r="G85" s="98"/>
      <c r="H85" s="98"/>
      <c r="I85" s="99"/>
      <c r="J85" s="100"/>
      <c r="K85" s="314">
        <v>0.05</v>
      </c>
      <c r="L85" s="854">
        <f>N78*K85</f>
        <v>108.4</v>
      </c>
      <c r="M85" s="855"/>
      <c r="N85" s="57"/>
    </row>
    <row r="86" spans="1:14" ht="15" thickBot="1">
      <c r="B86" s="817" t="s">
        <v>1037</v>
      </c>
      <c r="C86" s="818"/>
      <c r="D86" s="818"/>
      <c r="E86" s="818"/>
      <c r="F86" s="818"/>
      <c r="G86" s="818"/>
      <c r="H86" s="818"/>
      <c r="I86" s="818"/>
      <c r="J86" s="818"/>
      <c r="K86" s="818"/>
      <c r="L86" s="818"/>
      <c r="M86" s="819"/>
      <c r="N86" s="58">
        <f>L83+L84+L85</f>
        <v>650.4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2818.4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2612</v>
      </c>
      <c r="N48" s="281">
        <f>K48*M48</f>
        <v>2612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2612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2612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522.4</v>
      </c>
      <c r="M83" s="853"/>
      <c r="N83" s="57"/>
    </row>
    <row r="84" spans="1:14">
      <c r="B84" s="95" t="s">
        <v>1057</v>
      </c>
      <c r="C84" s="96"/>
      <c r="D84" s="96"/>
      <c r="E84" s="96"/>
      <c r="F84" s="96"/>
      <c r="G84" s="96"/>
      <c r="H84" s="96"/>
      <c r="I84" s="93"/>
      <c r="J84" s="94"/>
      <c r="K84" s="313">
        <v>0.05</v>
      </c>
      <c r="L84" s="852">
        <f>N78*K84</f>
        <v>130.6</v>
      </c>
      <c r="M84" s="853"/>
      <c r="N84" s="57"/>
    </row>
    <row r="85" spans="1:14" ht="15" thickBot="1">
      <c r="B85" s="97" t="s">
        <v>1058</v>
      </c>
      <c r="C85" s="98"/>
      <c r="D85" s="98"/>
      <c r="E85" s="98"/>
      <c r="F85" s="98"/>
      <c r="G85" s="98"/>
      <c r="H85" s="98"/>
      <c r="I85" s="99"/>
      <c r="J85" s="100"/>
      <c r="K85" s="314">
        <v>0.05</v>
      </c>
      <c r="L85" s="854">
        <f>N78*K85</f>
        <v>130.6</v>
      </c>
      <c r="M85" s="855"/>
      <c r="N85" s="57"/>
    </row>
    <row r="86" spans="1:14" ht="15" thickBot="1">
      <c r="B86" s="817" t="s">
        <v>1037</v>
      </c>
      <c r="C86" s="818"/>
      <c r="D86" s="818"/>
      <c r="E86" s="818"/>
      <c r="F86" s="818"/>
      <c r="G86" s="818"/>
      <c r="H86" s="818"/>
      <c r="I86" s="818"/>
      <c r="J86" s="818"/>
      <c r="K86" s="818"/>
      <c r="L86" s="818"/>
      <c r="M86" s="819"/>
      <c r="N86" s="58">
        <f>L83+L84+L85</f>
        <v>783.6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3395.6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2461</v>
      </c>
      <c r="N48" s="281">
        <f>K48*M48</f>
        <v>2461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2461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2461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492.20000000000005</v>
      </c>
      <c r="M83" s="853"/>
      <c r="N83" s="57"/>
    </row>
    <row r="84" spans="1:14">
      <c r="B84" s="95" t="s">
        <v>1057</v>
      </c>
      <c r="C84" s="96"/>
      <c r="D84" s="96"/>
      <c r="E84" s="96"/>
      <c r="F84" s="96"/>
      <c r="G84" s="96"/>
      <c r="H84" s="96"/>
      <c r="I84" s="93"/>
      <c r="J84" s="94"/>
      <c r="K84" s="313">
        <v>0.05</v>
      </c>
      <c r="L84" s="852">
        <f>N78*K84</f>
        <v>123.05000000000001</v>
      </c>
      <c r="M84" s="853"/>
      <c r="N84" s="57"/>
    </row>
    <row r="85" spans="1:14" ht="15" thickBot="1">
      <c r="B85" s="97" t="s">
        <v>1058</v>
      </c>
      <c r="C85" s="98"/>
      <c r="D85" s="98"/>
      <c r="E85" s="98"/>
      <c r="F85" s="98"/>
      <c r="G85" s="98"/>
      <c r="H85" s="98"/>
      <c r="I85" s="99"/>
      <c r="J85" s="100"/>
      <c r="K85" s="314">
        <v>0.05</v>
      </c>
      <c r="L85" s="854">
        <f>N78*K85</f>
        <v>123.05000000000001</v>
      </c>
      <c r="M85" s="855"/>
      <c r="N85" s="57"/>
    </row>
    <row r="86" spans="1:14" ht="15" thickBot="1">
      <c r="B86" s="817" t="s">
        <v>1037</v>
      </c>
      <c r="C86" s="818"/>
      <c r="D86" s="818"/>
      <c r="E86" s="818"/>
      <c r="F86" s="818"/>
      <c r="G86" s="818"/>
      <c r="H86" s="818"/>
      <c r="I86" s="818"/>
      <c r="J86" s="818"/>
      <c r="K86" s="818"/>
      <c r="L86" s="818"/>
      <c r="M86" s="819"/>
      <c r="N86" s="58">
        <f>L83+L84+L85</f>
        <v>738.3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3199.3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2352</v>
      </c>
      <c r="N48" s="281">
        <f>K48*M48</f>
        <v>2352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2352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2352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470.40000000000003</v>
      </c>
      <c r="M83" s="853"/>
      <c r="N83" s="57"/>
    </row>
    <row r="84" spans="1:14">
      <c r="B84" s="95" t="s">
        <v>1057</v>
      </c>
      <c r="C84" s="96"/>
      <c r="D84" s="96"/>
      <c r="E84" s="96"/>
      <c r="F84" s="96"/>
      <c r="G84" s="96"/>
      <c r="H84" s="96"/>
      <c r="I84" s="93"/>
      <c r="J84" s="94"/>
      <c r="K84" s="313">
        <v>0.05</v>
      </c>
      <c r="L84" s="852">
        <f>N78*K84</f>
        <v>117.60000000000001</v>
      </c>
      <c r="M84" s="853"/>
      <c r="N84" s="57"/>
    </row>
    <row r="85" spans="1:14" ht="15" thickBot="1">
      <c r="B85" s="97" t="s">
        <v>1058</v>
      </c>
      <c r="C85" s="98"/>
      <c r="D85" s="98"/>
      <c r="E85" s="98"/>
      <c r="F85" s="98"/>
      <c r="G85" s="98"/>
      <c r="H85" s="98"/>
      <c r="I85" s="99"/>
      <c r="J85" s="100"/>
      <c r="K85" s="314">
        <v>0.05</v>
      </c>
      <c r="L85" s="854">
        <f>N78*K85</f>
        <v>117.60000000000001</v>
      </c>
      <c r="M85" s="855"/>
      <c r="N85" s="57"/>
    </row>
    <row r="86" spans="1:14" ht="15" thickBot="1">
      <c r="B86" s="817" t="s">
        <v>1037</v>
      </c>
      <c r="C86" s="818"/>
      <c r="D86" s="818"/>
      <c r="E86" s="818"/>
      <c r="F86" s="818"/>
      <c r="G86" s="818"/>
      <c r="H86" s="818"/>
      <c r="I86" s="818"/>
      <c r="J86" s="818"/>
      <c r="K86" s="818"/>
      <c r="L86" s="818"/>
      <c r="M86" s="819"/>
      <c r="N86" s="58">
        <f>L83+L84+L85</f>
        <v>705.6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3057.6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500</v>
      </c>
      <c r="N36" s="281">
        <f>K36/M36</f>
        <v>160.74799999999999</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500</v>
      </c>
      <c r="N37" s="281">
        <f>K37/M37</f>
        <v>144.60599999999999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0.51067205206099997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305.864672052061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1843</v>
      </c>
      <c r="N48" s="281">
        <f>K48*M48</f>
        <v>1843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1843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4" ht="15" thickBot="1">
      <c r="B65" s="906" t="s">
        <v>1037</v>
      </c>
      <c r="C65" s="860"/>
      <c r="D65" s="860"/>
      <c r="E65" s="860"/>
      <c r="F65" s="860"/>
      <c r="G65" s="860"/>
      <c r="H65" s="860"/>
      <c r="I65" s="860"/>
      <c r="J65" s="860"/>
      <c r="K65" s="860"/>
      <c r="L65" s="860"/>
      <c r="M65" s="861"/>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6" t="s">
        <v>1047</v>
      </c>
      <c r="C69" s="857"/>
      <c r="D69" s="857"/>
      <c r="E69" s="857"/>
      <c r="F69" s="857"/>
      <c r="G69" s="857"/>
      <c r="H69" s="857"/>
      <c r="I69" s="79" t="s">
        <v>1048</v>
      </c>
      <c r="J69" s="81" t="s">
        <v>1494</v>
      </c>
      <c r="K69" s="80" t="s">
        <v>1050</v>
      </c>
      <c r="L69" s="858" t="s">
        <v>1034</v>
      </c>
      <c r="M69" s="859"/>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93"/>
      <c r="C74" s="894"/>
      <c r="D74" s="894"/>
      <c r="E74" s="894"/>
      <c r="F74" s="894"/>
      <c r="G74" s="894"/>
      <c r="H74" s="894"/>
      <c r="I74" s="132"/>
      <c r="J74" s="132"/>
      <c r="K74" s="132"/>
      <c r="L74" s="907"/>
      <c r="M74" s="907"/>
      <c r="N74" s="51"/>
    </row>
    <row r="75" spans="1:14" ht="15" thickBot="1">
      <c r="B75" s="906" t="s">
        <v>1037</v>
      </c>
      <c r="C75" s="860"/>
      <c r="D75" s="860"/>
      <c r="E75" s="860"/>
      <c r="F75" s="860"/>
      <c r="G75" s="860"/>
      <c r="H75" s="860"/>
      <c r="I75" s="860"/>
      <c r="J75" s="860"/>
      <c r="K75" s="860"/>
      <c r="L75" s="860"/>
      <c r="M75" s="861"/>
      <c r="N75" s="310">
        <f>SUM(N70:N74)</f>
        <v>51.067205206099999</v>
      </c>
    </row>
    <row r="76" spans="1:14" ht="15" thickBot="1">
      <c r="B76" s="39"/>
      <c r="C76" s="40"/>
      <c r="D76" s="40"/>
      <c r="E76" s="40"/>
      <c r="F76" s="40"/>
      <c r="G76" s="40"/>
      <c r="H76" s="40"/>
      <c r="I76" s="40"/>
      <c r="J76" s="40"/>
      <c r="K76" s="40"/>
      <c r="L76" s="40"/>
      <c r="M76" s="40"/>
      <c r="N76" s="41"/>
    </row>
    <row r="77" spans="1:14" ht="15" thickBot="1">
      <c r="B77" s="817" t="s">
        <v>1051</v>
      </c>
      <c r="C77" s="818"/>
      <c r="D77" s="818"/>
      <c r="E77" s="818"/>
      <c r="F77" s="818"/>
      <c r="G77" s="818"/>
      <c r="H77" s="818"/>
      <c r="I77" s="818"/>
      <c r="J77" s="818"/>
      <c r="K77" s="818"/>
      <c r="L77" s="818"/>
      <c r="M77" s="819"/>
      <c r="N77" s="105">
        <f>N43+N54+N65+N75</f>
        <v>2199.931877258161</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439.98637545163223</v>
      </c>
      <c r="M82" s="853"/>
      <c r="N82" s="57"/>
    </row>
    <row r="83" spans="1:14">
      <c r="B83" s="95" t="s">
        <v>1057</v>
      </c>
      <c r="C83" s="96"/>
      <c r="D83" s="96"/>
      <c r="E83" s="96"/>
      <c r="F83" s="96"/>
      <c r="G83" s="96"/>
      <c r="H83" s="96"/>
      <c r="I83" s="93"/>
      <c r="J83" s="94"/>
      <c r="K83" s="313">
        <v>0.05</v>
      </c>
      <c r="L83" s="852">
        <f>N77*K83</f>
        <v>109.99659386290806</v>
      </c>
      <c r="M83" s="853"/>
      <c r="N83" s="57"/>
    </row>
    <row r="84" spans="1:14" ht="15" thickBot="1">
      <c r="B84" s="97" t="s">
        <v>1058</v>
      </c>
      <c r="C84" s="98"/>
      <c r="D84" s="98"/>
      <c r="E84" s="98"/>
      <c r="F84" s="98"/>
      <c r="G84" s="98"/>
      <c r="H84" s="98"/>
      <c r="I84" s="99"/>
      <c r="J84" s="100"/>
      <c r="K84" s="314">
        <v>0.05</v>
      </c>
      <c r="L84" s="854">
        <f>N77*K84</f>
        <v>109.99659386290806</v>
      </c>
      <c r="M84" s="855"/>
      <c r="N84" s="57"/>
    </row>
    <row r="85" spans="1:14" ht="15" thickBot="1">
      <c r="B85" s="817" t="s">
        <v>1037</v>
      </c>
      <c r="C85" s="818"/>
      <c r="D85" s="818"/>
      <c r="E85" s="818"/>
      <c r="F85" s="818"/>
      <c r="G85" s="818"/>
      <c r="H85" s="818"/>
      <c r="I85" s="818"/>
      <c r="J85" s="818"/>
      <c r="K85" s="818"/>
      <c r="L85" s="818"/>
      <c r="M85" s="819"/>
      <c r="N85" s="58">
        <f>L82+L83+L84</f>
        <v>659.97956317744831</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2859.9114404356092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500</v>
      </c>
      <c r="N36" s="281">
        <f>K36/M36</f>
        <v>160.74799999999999</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500</v>
      </c>
      <c r="N37" s="281">
        <f>K37/M37</f>
        <v>144.60599999999999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305.864672052061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1507</v>
      </c>
      <c r="N48" s="281">
        <f>K48*M48</f>
        <v>1507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1507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51.067205206099999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1863.931877258161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372.78637545163224</v>
      </c>
      <c r="M83" s="853"/>
      <c r="N83" s="57"/>
    </row>
    <row r="84" spans="1:14">
      <c r="B84" s="95" t="s">
        <v>1057</v>
      </c>
      <c r="C84" s="96"/>
      <c r="D84" s="96"/>
      <c r="E84" s="96"/>
      <c r="F84" s="96"/>
      <c r="G84" s="96"/>
      <c r="H84" s="96"/>
      <c r="I84" s="93"/>
      <c r="J84" s="94"/>
      <c r="K84" s="313">
        <v>0.05</v>
      </c>
      <c r="L84" s="852">
        <f>N78*K84</f>
        <v>93.19659386290806</v>
      </c>
      <c r="M84" s="853"/>
      <c r="N84" s="57"/>
    </row>
    <row r="85" spans="1:14" ht="15" thickBot="1">
      <c r="B85" s="97" t="s">
        <v>1058</v>
      </c>
      <c r="C85" s="98"/>
      <c r="D85" s="98"/>
      <c r="E85" s="98"/>
      <c r="F85" s="98"/>
      <c r="G85" s="98"/>
      <c r="H85" s="98"/>
      <c r="I85" s="99"/>
      <c r="J85" s="100"/>
      <c r="K85" s="314">
        <v>0.05</v>
      </c>
      <c r="L85" s="854">
        <f>N78*K85</f>
        <v>93.19659386290806</v>
      </c>
      <c r="M85" s="855"/>
      <c r="N85" s="57"/>
    </row>
    <row r="86" spans="1:14" ht="15" thickBot="1">
      <c r="B86" s="817" t="s">
        <v>1037</v>
      </c>
      <c r="C86" s="818"/>
      <c r="D86" s="818"/>
      <c r="E86" s="818"/>
      <c r="F86" s="818"/>
      <c r="G86" s="818"/>
      <c r="H86" s="818"/>
      <c r="I86" s="818"/>
      <c r="J86" s="818"/>
      <c r="K86" s="818"/>
      <c r="L86" s="818"/>
      <c r="M86" s="819"/>
      <c r="N86" s="58">
        <f>L83+L84+L85</f>
        <v>559.17956317744836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2423.1114404356094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500</v>
      </c>
      <c r="N36" s="281">
        <f>K36/M36</f>
        <v>160.74799999999999</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500</v>
      </c>
      <c r="N37" s="281">
        <f>K37/M37</f>
        <v>144.60599999999999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305.864672052061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6274</v>
      </c>
      <c r="N48" s="281">
        <f>K48*M48</f>
        <v>1882.1999999999998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1882.1999999999998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51.067205206099999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2239.1318772581608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447.8263754516322</v>
      </c>
      <c r="M83" s="853"/>
      <c r="N83" s="57"/>
    </row>
    <row r="84" spans="1:14">
      <c r="B84" s="95" t="s">
        <v>1057</v>
      </c>
      <c r="C84" s="96"/>
      <c r="D84" s="96"/>
      <c r="E84" s="96"/>
      <c r="F84" s="96"/>
      <c r="G84" s="96"/>
      <c r="H84" s="96"/>
      <c r="I84" s="93"/>
      <c r="J84" s="94"/>
      <c r="K84" s="313">
        <v>0.05</v>
      </c>
      <c r="L84" s="852">
        <f>N78*K84</f>
        <v>111.95659386290805</v>
      </c>
      <c r="M84" s="853"/>
      <c r="N84" s="57"/>
    </row>
    <row r="85" spans="1:14" ht="15" thickBot="1">
      <c r="B85" s="97" t="s">
        <v>1058</v>
      </c>
      <c r="C85" s="98"/>
      <c r="D85" s="98"/>
      <c r="E85" s="98"/>
      <c r="F85" s="98"/>
      <c r="G85" s="98"/>
      <c r="H85" s="98"/>
      <c r="I85" s="99"/>
      <c r="J85" s="100"/>
      <c r="K85" s="314">
        <v>0.05</v>
      </c>
      <c r="L85" s="854">
        <f>N78*K85</f>
        <v>111.95659386290805</v>
      </c>
      <c r="M85" s="855"/>
      <c r="N85" s="57"/>
    </row>
    <row r="86" spans="1:14" ht="15" thickBot="1">
      <c r="B86" s="817" t="s">
        <v>1037</v>
      </c>
      <c r="C86" s="818"/>
      <c r="D86" s="818"/>
      <c r="E86" s="818"/>
      <c r="F86" s="818"/>
      <c r="G86" s="818"/>
      <c r="H86" s="818"/>
      <c r="I86" s="818"/>
      <c r="J86" s="818"/>
      <c r="K86" s="818"/>
      <c r="L86" s="818"/>
      <c r="M86" s="819"/>
      <c r="N86" s="58">
        <f>L83+L84+L85</f>
        <v>671.73956317744819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2910.8714404356087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949" t="str">
        <f>VLOOKUP(A36,EQUIPOS!A6:D154,3,FALSE)</f>
        <v>Carrotanque Irrigador de asfalto, 1000 GALONES DE CAPACIDAD</v>
      </c>
      <c r="C36" s="950"/>
      <c r="D36" s="950"/>
      <c r="E36" s="950"/>
      <c r="F36" s="950"/>
      <c r="G36" s="950"/>
      <c r="H36" s="951"/>
      <c r="I36" s="276"/>
      <c r="J36" s="277"/>
      <c r="K36" s="278">
        <f>VLOOKUP(A36,EQUIPOS!A6:D163,4,FALSE)</f>
        <v>80374</v>
      </c>
      <c r="L36" s="279"/>
      <c r="M36" s="280">
        <v>500</v>
      </c>
      <c r="N36" s="281">
        <f>K36/M36</f>
        <v>160.74799999999999</v>
      </c>
    </row>
    <row r="37" spans="1:14">
      <c r="A37" s="119" t="s">
        <v>176</v>
      </c>
      <c r="B37" s="949" t="str">
        <f>VLOOKUP(A37,EQUIPOS!A7:D154,3,FALSE)</f>
        <v xml:space="preserve">Compresor (barrido y soplado)
</v>
      </c>
      <c r="C37" s="950"/>
      <c r="D37" s="950"/>
      <c r="E37" s="950"/>
      <c r="F37" s="950"/>
      <c r="G37" s="950"/>
      <c r="H37" s="951"/>
      <c r="I37" s="276"/>
      <c r="J37" s="277"/>
      <c r="K37" s="278">
        <f>VLOOKUP(A37,EQUIPOS!A7:D164,4,FALSE)</f>
        <v>72303</v>
      </c>
      <c r="L37" s="279"/>
      <c r="M37" s="280">
        <v>500</v>
      </c>
      <c r="N37" s="281">
        <f>K37/M37</f>
        <v>144.60599999999999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305.864672052061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1284</v>
      </c>
      <c r="N48" s="281">
        <f>K48*M48</f>
        <v>577.80000000000007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577.80000000000007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51.067205206099999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934.73187725816103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186.94637545163221</v>
      </c>
      <c r="M83" s="853"/>
      <c r="N83" s="57"/>
    </row>
    <row r="84" spans="1:14">
      <c r="B84" s="95" t="s">
        <v>1057</v>
      </c>
      <c r="C84" s="96"/>
      <c r="D84" s="96"/>
      <c r="E84" s="96"/>
      <c r="F84" s="96"/>
      <c r="G84" s="96"/>
      <c r="H84" s="96"/>
      <c r="I84" s="93"/>
      <c r="J84" s="94"/>
      <c r="K84" s="313">
        <v>0.05</v>
      </c>
      <c r="L84" s="852">
        <f>N78*K84</f>
        <v>46.736593862908052</v>
      </c>
      <c r="M84" s="853"/>
      <c r="N84" s="57"/>
    </row>
    <row r="85" spans="1:14" ht="15" thickBot="1">
      <c r="B85" s="97" t="s">
        <v>1058</v>
      </c>
      <c r="C85" s="98"/>
      <c r="D85" s="98"/>
      <c r="E85" s="98"/>
      <c r="F85" s="98"/>
      <c r="G85" s="98"/>
      <c r="H85" s="98"/>
      <c r="I85" s="99"/>
      <c r="J85" s="100"/>
      <c r="K85" s="314">
        <v>0.05</v>
      </c>
      <c r="L85" s="854">
        <f>N78*K85</f>
        <v>46.736593862908052</v>
      </c>
      <c r="M85" s="855"/>
      <c r="N85" s="57"/>
    </row>
    <row r="86" spans="1:14" ht="15" thickBot="1">
      <c r="B86" s="817" t="s">
        <v>1037</v>
      </c>
      <c r="C86" s="818"/>
      <c r="D86" s="818"/>
      <c r="E86" s="818"/>
      <c r="F86" s="818"/>
      <c r="G86" s="818"/>
      <c r="H86" s="818"/>
      <c r="I86" s="818"/>
      <c r="J86" s="818"/>
      <c r="K86" s="818"/>
      <c r="L86" s="818"/>
      <c r="M86" s="819"/>
      <c r="N86" s="58">
        <f>L83+L84+L85</f>
        <v>280.41956317744831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1215.1514404356094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500</v>
      </c>
      <c r="N36" s="281">
        <f>K36/M36</f>
        <v>160.74799999999999</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500</v>
      </c>
      <c r="N37" s="281">
        <f>K37/M37</f>
        <v>144.60599999999999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305.864672052061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1887</v>
      </c>
      <c r="N48" s="281">
        <f>K48*M48</f>
        <v>849.15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849.15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51.067205206099999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1206.0818772581611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241.21637545163222</v>
      </c>
      <c r="M83" s="853"/>
      <c r="N83" s="57"/>
    </row>
    <row r="84" spans="1:14">
      <c r="B84" s="95" t="s">
        <v>1057</v>
      </c>
      <c r="C84" s="96"/>
      <c r="D84" s="96"/>
      <c r="E84" s="96"/>
      <c r="F84" s="96"/>
      <c r="G84" s="96"/>
      <c r="H84" s="96"/>
      <c r="I84" s="93"/>
      <c r="J84" s="94"/>
      <c r="K84" s="313">
        <v>0.05</v>
      </c>
      <c r="L84" s="852">
        <f>N78*K84</f>
        <v>60.304093862908054</v>
      </c>
      <c r="M84" s="853"/>
      <c r="N84" s="57"/>
    </row>
    <row r="85" spans="1:14" ht="15" thickBot="1">
      <c r="B85" s="97" t="s">
        <v>1058</v>
      </c>
      <c r="C85" s="98"/>
      <c r="D85" s="98"/>
      <c r="E85" s="98"/>
      <c r="F85" s="98"/>
      <c r="G85" s="98"/>
      <c r="H85" s="98"/>
      <c r="I85" s="99"/>
      <c r="J85" s="100"/>
      <c r="K85" s="314">
        <v>0.05</v>
      </c>
      <c r="L85" s="854">
        <f>N78*K85</f>
        <v>60.304093862908054</v>
      </c>
      <c r="M85" s="855"/>
      <c r="N85" s="57"/>
    </row>
    <row r="86" spans="1:14" ht="15" thickBot="1">
      <c r="B86" s="817" t="s">
        <v>1037</v>
      </c>
      <c r="C86" s="818"/>
      <c r="D86" s="818"/>
      <c r="E86" s="818"/>
      <c r="F86" s="818"/>
      <c r="G86" s="818"/>
      <c r="H86" s="818"/>
      <c r="I86" s="818"/>
      <c r="J86" s="818"/>
      <c r="K86" s="818"/>
      <c r="L86" s="818"/>
      <c r="M86" s="819"/>
      <c r="N86" s="58">
        <f>L83+L84+L85</f>
        <v>361.82456317744834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1567.9064404356095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500</v>
      </c>
      <c r="N36" s="281">
        <f>K36/M36</f>
        <v>160.74799999999999</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500</v>
      </c>
      <c r="N37" s="281">
        <f>K37/M37</f>
        <v>144.60599999999999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305.864672052061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1897</v>
      </c>
      <c r="N48" s="281">
        <f>K48*M48</f>
        <v>853.65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853.65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51.067205206099999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1210.5818772581611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242.11637545163222</v>
      </c>
      <c r="M83" s="853"/>
      <c r="N83" s="57"/>
    </row>
    <row r="84" spans="1:14">
      <c r="B84" s="95" t="s">
        <v>1057</v>
      </c>
      <c r="C84" s="96"/>
      <c r="D84" s="96"/>
      <c r="E84" s="96"/>
      <c r="F84" s="96"/>
      <c r="G84" s="96"/>
      <c r="H84" s="96"/>
      <c r="I84" s="93"/>
      <c r="J84" s="94"/>
      <c r="K84" s="313">
        <v>0.05</v>
      </c>
      <c r="L84" s="852">
        <f>N78*K84</f>
        <v>60.529093862908056</v>
      </c>
      <c r="M84" s="853"/>
      <c r="N84" s="57"/>
    </row>
    <row r="85" spans="1:14" ht="15" thickBot="1">
      <c r="B85" s="97" t="s">
        <v>1058</v>
      </c>
      <c r="C85" s="98"/>
      <c r="D85" s="98"/>
      <c r="E85" s="98"/>
      <c r="F85" s="98"/>
      <c r="G85" s="98"/>
      <c r="H85" s="98"/>
      <c r="I85" s="99"/>
      <c r="J85" s="100"/>
      <c r="K85" s="314">
        <v>0.05</v>
      </c>
      <c r="L85" s="854">
        <f>N78*K85</f>
        <v>60.529093862908056</v>
      </c>
      <c r="M85" s="855"/>
      <c r="N85" s="57"/>
    </row>
    <row r="86" spans="1:14" ht="15" thickBot="1">
      <c r="B86" s="817" t="s">
        <v>1037</v>
      </c>
      <c r="C86" s="818"/>
      <c r="D86" s="818"/>
      <c r="E86" s="818"/>
      <c r="F86" s="818"/>
      <c r="G86" s="818"/>
      <c r="H86" s="818"/>
      <c r="I86" s="818"/>
      <c r="J86" s="818"/>
      <c r="K86" s="818"/>
      <c r="L86" s="818"/>
      <c r="M86" s="819"/>
      <c r="N86" s="58">
        <f>L83+L84+L85</f>
        <v>363.17456317744831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1573.7564404356094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500</v>
      </c>
      <c r="N36" s="281">
        <f>K36/M36</f>
        <v>160.74799999999999</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500</v>
      </c>
      <c r="N37" s="281">
        <f>K37/M37</f>
        <v>144.60599999999999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0.51067205206099997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305.864672052061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1496</v>
      </c>
      <c r="N48" s="281">
        <f>K48*M48</f>
        <v>673.2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673.2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51.067205206099999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1030.131877258161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206.02637545163222</v>
      </c>
      <c r="M83" s="853"/>
      <c r="N83" s="57"/>
    </row>
    <row r="84" spans="1:14">
      <c r="B84" s="95" t="s">
        <v>1057</v>
      </c>
      <c r="C84" s="96"/>
      <c r="D84" s="96"/>
      <c r="E84" s="96"/>
      <c r="F84" s="96"/>
      <c r="G84" s="96"/>
      <c r="H84" s="96"/>
      <c r="I84" s="93"/>
      <c r="J84" s="94"/>
      <c r="K84" s="313">
        <v>0.05</v>
      </c>
      <c r="L84" s="852">
        <f>N78*K84</f>
        <v>51.506593862908055</v>
      </c>
      <c r="M84" s="853"/>
      <c r="N84" s="57"/>
    </row>
    <row r="85" spans="1:14" ht="15" thickBot="1">
      <c r="B85" s="97" t="s">
        <v>1058</v>
      </c>
      <c r="C85" s="98"/>
      <c r="D85" s="98"/>
      <c r="E85" s="98"/>
      <c r="F85" s="98"/>
      <c r="G85" s="98"/>
      <c r="H85" s="98"/>
      <c r="I85" s="99"/>
      <c r="J85" s="100"/>
      <c r="K85" s="314">
        <v>0.05</v>
      </c>
      <c r="L85" s="854">
        <f>N78*K85</f>
        <v>51.506593862908055</v>
      </c>
      <c r="M85" s="855"/>
      <c r="N85" s="57"/>
    </row>
    <row r="86" spans="1:14" ht="15" thickBot="1">
      <c r="B86" s="817" t="s">
        <v>1037</v>
      </c>
      <c r="C86" s="818"/>
      <c r="D86" s="818"/>
      <c r="E86" s="818"/>
      <c r="F86" s="818"/>
      <c r="G86" s="818"/>
      <c r="H86" s="818"/>
      <c r="I86" s="818"/>
      <c r="J86" s="818"/>
      <c r="K86" s="818"/>
      <c r="L86" s="818"/>
      <c r="M86" s="819"/>
      <c r="N86" s="58">
        <f>L83+L84+L85</f>
        <v>309.03956317744831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1339.1714404356094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400</v>
      </c>
      <c r="N36" s="281">
        <f>K36/M36</f>
        <v>200.935</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400</v>
      </c>
      <c r="N37" s="281">
        <f>K37/M37</f>
        <v>245.315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72303</v>
      </c>
      <c r="L38" s="279"/>
      <c r="M38" s="280">
        <v>400</v>
      </c>
      <c r="N38" s="281">
        <f>K38/M38</f>
        <v>180.75749999999999</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78128</v>
      </c>
      <c r="L39" s="871">
        <v>400</v>
      </c>
      <c r="M39" s="872"/>
      <c r="N39" s="281">
        <f>K39/L39</f>
        <v>195.32</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0.957510097614375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823.2850100976143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1887</v>
      </c>
      <c r="N48" s="281">
        <f>K48*M48</f>
        <v>3453.21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53528</v>
      </c>
      <c r="N49" s="281">
        <f>K49*M49</f>
        <v>1017.0319999999999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4470.2420000000002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4">
        <f>VLOOKUP(A58,TRANSPORTE!A5:D117,4,FALSE)</f>
        <v>1300</v>
      </c>
      <c r="M58" s="905"/>
      <c r="N58" s="296">
        <f>K58*L58</f>
        <v>24.7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24.7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95.751009761437501</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5413.9780198590515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1082.7956039718104</v>
      </c>
      <c r="M82" s="853"/>
      <c r="N82" s="57"/>
    </row>
    <row r="83" spans="1:14">
      <c r="B83" s="95" t="s">
        <v>1057</v>
      </c>
      <c r="C83" s="96"/>
      <c r="D83" s="96"/>
      <c r="E83" s="96"/>
      <c r="F83" s="96"/>
      <c r="G83" s="96"/>
      <c r="H83" s="96"/>
      <c r="I83" s="93"/>
      <c r="J83" s="94"/>
      <c r="K83" s="313">
        <v>0.05</v>
      </c>
      <c r="L83" s="852">
        <f>N77*K83</f>
        <v>270.69890099295259</v>
      </c>
      <c r="M83" s="853"/>
      <c r="N83" s="57"/>
    </row>
    <row r="84" spans="1:14" ht="15" thickBot="1">
      <c r="B84" s="97" t="s">
        <v>1058</v>
      </c>
      <c r="C84" s="98"/>
      <c r="D84" s="98"/>
      <c r="E84" s="98"/>
      <c r="F84" s="98"/>
      <c r="G84" s="98"/>
      <c r="H84" s="98"/>
      <c r="I84" s="99"/>
      <c r="J84" s="100"/>
      <c r="K84" s="314">
        <v>0.05</v>
      </c>
      <c r="L84" s="854">
        <f>N77*K84</f>
        <v>270.69890099295259</v>
      </c>
      <c r="M84" s="855"/>
      <c r="N84" s="57"/>
    </row>
    <row r="85" spans="1:14" ht="15" thickBot="1">
      <c r="B85" s="817" t="s">
        <v>1037</v>
      </c>
      <c r="C85" s="818"/>
      <c r="D85" s="818"/>
      <c r="E85" s="818"/>
      <c r="F85" s="818"/>
      <c r="G85" s="818"/>
      <c r="H85" s="818"/>
      <c r="I85" s="818"/>
      <c r="J85" s="818"/>
      <c r="K85" s="818"/>
      <c r="L85" s="818"/>
      <c r="M85" s="819"/>
      <c r="N85" s="58">
        <f>L82+L83+L84</f>
        <v>1624.1934059577154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7038.1714258167667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400</v>
      </c>
      <c r="N36" s="281">
        <f>K36/M36</f>
        <v>200.935</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400</v>
      </c>
      <c r="N37" s="281">
        <f>K37/M37</f>
        <v>245.315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72303</v>
      </c>
      <c r="L38" s="279"/>
      <c r="M38" s="280">
        <v>400</v>
      </c>
      <c r="N38" s="281">
        <f>K38/M38</f>
        <v>180.75749999999999</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78128</v>
      </c>
      <c r="L39" s="871">
        <v>400</v>
      </c>
      <c r="M39" s="872"/>
      <c r="N39" s="281">
        <f>K39/L39</f>
        <v>195.32</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0.957510097614375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823.2850100976143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1887</v>
      </c>
      <c r="N48" s="281">
        <f>K48*M48</f>
        <v>2830.5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53528</v>
      </c>
      <c r="N49" s="281">
        <f>K49*M49</f>
        <v>695.86399999999992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3526.364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4">
        <f>VLOOKUP(A58,TRANSPORTE!A5:D117,4,FALSE)</f>
        <v>1300</v>
      </c>
      <c r="M58" s="905"/>
      <c r="N58" s="296">
        <f>K58*L58</f>
        <v>16.899999999999999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16.899999999999999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95.751009761437501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4462.3000198590516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892.46000397181035</v>
      </c>
      <c r="M83" s="853"/>
      <c r="N83" s="57"/>
    </row>
    <row r="84" spans="1:14">
      <c r="B84" s="95" t="s">
        <v>1057</v>
      </c>
      <c r="C84" s="96"/>
      <c r="D84" s="96"/>
      <c r="E84" s="96"/>
      <c r="F84" s="96"/>
      <c r="G84" s="96"/>
      <c r="H84" s="96"/>
      <c r="I84" s="93"/>
      <c r="J84" s="94"/>
      <c r="K84" s="313">
        <v>0.05</v>
      </c>
      <c r="L84" s="852">
        <f>N78*K84</f>
        <v>223.11500099295259</v>
      </c>
      <c r="M84" s="853"/>
      <c r="N84" s="57"/>
    </row>
    <row r="85" spans="1:14" ht="15" thickBot="1">
      <c r="B85" s="97" t="s">
        <v>1058</v>
      </c>
      <c r="C85" s="98"/>
      <c r="D85" s="98"/>
      <c r="E85" s="98"/>
      <c r="F85" s="98"/>
      <c r="G85" s="98"/>
      <c r="H85" s="98"/>
      <c r="I85" s="99"/>
      <c r="J85" s="100"/>
      <c r="K85" s="314">
        <v>0.05</v>
      </c>
      <c r="L85" s="854">
        <f>N78*K85</f>
        <v>223.11500099295259</v>
      </c>
      <c r="M85" s="855"/>
      <c r="N85" s="57"/>
    </row>
    <row r="86" spans="1:14" ht="15" thickBot="1">
      <c r="B86" s="817" t="s">
        <v>1037</v>
      </c>
      <c r="C86" s="818"/>
      <c r="D86" s="818"/>
      <c r="E86" s="818"/>
      <c r="F86" s="818"/>
      <c r="G86" s="818"/>
      <c r="H86" s="818"/>
      <c r="I86" s="818"/>
      <c r="J86" s="818"/>
      <c r="K86" s="818"/>
      <c r="L86" s="818"/>
      <c r="M86" s="819"/>
      <c r="N86" s="58">
        <f>L83+L84+L85</f>
        <v>1338.6900059577156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5800.9900258167672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400</v>
      </c>
      <c r="N36" s="281">
        <f>K36/M36</f>
        <v>200.935</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400</v>
      </c>
      <c r="N37" s="281">
        <f>K37/M37</f>
        <v>245.315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72303</v>
      </c>
      <c r="L38" s="279"/>
      <c r="M38" s="280">
        <v>400</v>
      </c>
      <c r="N38" s="281">
        <f>K38/M38</f>
        <v>180.75749999999999</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78128</v>
      </c>
      <c r="L39" s="871">
        <v>400</v>
      </c>
      <c r="M39" s="872"/>
      <c r="N39" s="281">
        <f>K39/L39</f>
        <v>195.32</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0.957510097614375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823.2850100976143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1887</v>
      </c>
      <c r="N48" s="281">
        <f>K48*M48</f>
        <v>3453.21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53528</v>
      </c>
      <c r="N49" s="281">
        <f>K49*M49</f>
        <v>1017.0319999999999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4470.2420000000002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4">
        <f>VLOOKUP(A58,TRANSPORTE!A5:D117,4,FALSE)</f>
        <v>1300</v>
      </c>
      <c r="M58" s="905"/>
      <c r="N58" s="296">
        <f>K58*L58</f>
        <v>24.7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24.7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SUM(N69:N75)</f>
        <v>95.751009761437501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5413.9780198590515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1082.7956039718104</v>
      </c>
      <c r="M83" s="853"/>
      <c r="N83" s="57"/>
    </row>
    <row r="84" spans="1:14">
      <c r="B84" s="95" t="s">
        <v>1057</v>
      </c>
      <c r="C84" s="96"/>
      <c r="D84" s="96"/>
      <c r="E84" s="96"/>
      <c r="F84" s="96"/>
      <c r="G84" s="96"/>
      <c r="H84" s="96"/>
      <c r="I84" s="93"/>
      <c r="J84" s="94"/>
      <c r="K84" s="313">
        <v>0.05</v>
      </c>
      <c r="L84" s="852">
        <f>N78*K84</f>
        <v>270.69890099295259</v>
      </c>
      <c r="M84" s="853"/>
      <c r="N84" s="57"/>
    </row>
    <row r="85" spans="1:14" ht="15" thickBot="1">
      <c r="B85" s="97" t="s">
        <v>1058</v>
      </c>
      <c r="C85" s="98"/>
      <c r="D85" s="98"/>
      <c r="E85" s="98"/>
      <c r="F85" s="98"/>
      <c r="G85" s="98"/>
      <c r="H85" s="98"/>
      <c r="I85" s="99"/>
      <c r="J85" s="100"/>
      <c r="K85" s="314">
        <v>0.05</v>
      </c>
      <c r="L85" s="854">
        <f>N78*K85</f>
        <v>270.69890099295259</v>
      </c>
      <c r="M85" s="855"/>
      <c r="N85" s="57"/>
    </row>
    <row r="86" spans="1:14" ht="15" thickBot="1">
      <c r="B86" s="817" t="s">
        <v>1037</v>
      </c>
      <c r="C86" s="818"/>
      <c r="D86" s="818"/>
      <c r="E86" s="818"/>
      <c r="F86" s="818"/>
      <c r="G86" s="818"/>
      <c r="H86" s="818"/>
      <c r="I86" s="818"/>
      <c r="J86" s="818"/>
      <c r="K86" s="818"/>
      <c r="L86" s="818"/>
      <c r="M86" s="819"/>
      <c r="N86" s="58">
        <f>L83+L84+L85</f>
        <v>1624.1934059577154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7038.1714258167667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400</v>
      </c>
      <c r="N36" s="281">
        <f>K36/M36</f>
        <v>200.935</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400</v>
      </c>
      <c r="N37" s="281">
        <f>K37/M37</f>
        <v>245.315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72303</v>
      </c>
      <c r="L38" s="279"/>
      <c r="M38" s="280">
        <v>400</v>
      </c>
      <c r="N38" s="281">
        <f>K38/M38</f>
        <v>180.75749999999999</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78128</v>
      </c>
      <c r="L39" s="871">
        <v>400</v>
      </c>
      <c r="M39" s="872"/>
      <c r="N39" s="281">
        <f>K39/L39</f>
        <v>195.32</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0.957510097614375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823.2850100976143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53528</v>
      </c>
      <c r="N48" s="281">
        <f>K48*M48</f>
        <v>695.86399999999992</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1887</v>
      </c>
      <c r="N49" s="281">
        <f>K49*M49</f>
        <v>2830.5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3526.364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4">
        <f>VLOOKUP(A58,TRANSPORTE!A5:D117,4,FALSE)</f>
        <v>1300</v>
      </c>
      <c r="M58" s="905"/>
      <c r="N58" s="296">
        <f>K58*L58</f>
        <v>16.899999999999999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16.899999999999999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95.751009761437501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4462.3000198590516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892.46000397181035</v>
      </c>
      <c r="M83" s="853"/>
      <c r="N83" s="57"/>
    </row>
    <row r="84" spans="1:14">
      <c r="B84" s="95" t="s">
        <v>1057</v>
      </c>
      <c r="C84" s="96"/>
      <c r="D84" s="96"/>
      <c r="E84" s="96"/>
      <c r="F84" s="96"/>
      <c r="G84" s="96"/>
      <c r="H84" s="96"/>
      <c r="I84" s="93"/>
      <c r="J84" s="94"/>
      <c r="K84" s="313">
        <v>0.05</v>
      </c>
      <c r="L84" s="852">
        <f>N78*K84</f>
        <v>223.11500099295259</v>
      </c>
      <c r="M84" s="853"/>
      <c r="N84" s="57"/>
    </row>
    <row r="85" spans="1:14" ht="15" thickBot="1">
      <c r="B85" s="97" t="s">
        <v>1058</v>
      </c>
      <c r="C85" s="98"/>
      <c r="D85" s="98"/>
      <c r="E85" s="98"/>
      <c r="F85" s="98"/>
      <c r="G85" s="98"/>
      <c r="H85" s="98"/>
      <c r="I85" s="99"/>
      <c r="J85" s="100"/>
      <c r="K85" s="314">
        <v>0.05</v>
      </c>
      <c r="L85" s="854">
        <f>N78*K85</f>
        <v>223.11500099295259</v>
      </c>
      <c r="M85" s="855"/>
      <c r="N85" s="57"/>
    </row>
    <row r="86" spans="1:14" ht="15" thickBot="1">
      <c r="B86" s="817" t="s">
        <v>1037</v>
      </c>
      <c r="C86" s="818"/>
      <c r="D86" s="818"/>
      <c r="E86" s="818"/>
      <c r="F86" s="818"/>
      <c r="G86" s="818"/>
      <c r="H86" s="818"/>
      <c r="I86" s="818"/>
      <c r="J86" s="818"/>
      <c r="K86" s="818"/>
      <c r="L86" s="818"/>
      <c r="M86" s="819"/>
      <c r="N86" s="58">
        <f>L83+L84+L85</f>
        <v>1338.6900059577156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5800.9900258167672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92">
        <v>275</v>
      </c>
      <c r="N36" s="281">
        <f>K36/M36</f>
        <v>292.26909090909089</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92">
        <f>M36</f>
        <v>275</v>
      </c>
      <c r="N37" s="281">
        <f>K37/M37</f>
        <v>356.82181818181817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72303</v>
      </c>
      <c r="L38" s="279"/>
      <c r="M38" s="292">
        <v>275</v>
      </c>
      <c r="N38" s="281">
        <f>K38/M38</f>
        <v>262.92</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78128</v>
      </c>
      <c r="L39" s="947">
        <v>275</v>
      </c>
      <c r="M39" s="948"/>
      <c r="N39" s="281">
        <f>K39/L39</f>
        <v>284.1018181818182</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1.3927419601663635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1197.5054692328936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55761</v>
      </c>
      <c r="N48" s="281">
        <f>K48*M48</f>
        <v>1394.0250000000001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61332</v>
      </c>
      <c r="N49" s="281">
        <f>K49*M49</f>
        <v>797.31599999999992</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1887</v>
      </c>
      <c r="N50" s="281">
        <f>K50*M50</f>
        <v>8000.88</v>
      </c>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10192.221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4">
        <f>VLOOKUP(A58,TRANSPORTE!A5:D117,4,FALSE)</f>
        <v>1300</v>
      </c>
      <c r="M58" s="905"/>
      <c r="N58" s="296">
        <f>K58*L58</f>
        <v>49.4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49.4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SUM(N69:N75)</f>
        <v>139.27419601663635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11578.40066524953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2315.6801330499061</v>
      </c>
      <c r="M83" s="853"/>
      <c r="N83" s="57"/>
    </row>
    <row r="84" spans="1:14">
      <c r="B84" s="95" t="s">
        <v>1057</v>
      </c>
      <c r="C84" s="96"/>
      <c r="D84" s="96"/>
      <c r="E84" s="96"/>
      <c r="F84" s="96"/>
      <c r="G84" s="96"/>
      <c r="H84" s="96"/>
      <c r="I84" s="93"/>
      <c r="J84" s="94"/>
      <c r="K84" s="313">
        <v>0.05</v>
      </c>
      <c r="L84" s="852">
        <f>N78*K84</f>
        <v>578.92003326247652</v>
      </c>
      <c r="M84" s="853"/>
      <c r="N84" s="57"/>
    </row>
    <row r="85" spans="1:14" ht="15" thickBot="1">
      <c r="B85" s="97" t="s">
        <v>1058</v>
      </c>
      <c r="C85" s="98"/>
      <c r="D85" s="98"/>
      <c r="E85" s="98"/>
      <c r="F85" s="98"/>
      <c r="G85" s="98"/>
      <c r="H85" s="98"/>
      <c r="I85" s="99"/>
      <c r="J85" s="100"/>
      <c r="K85" s="314">
        <v>0.05</v>
      </c>
      <c r="L85" s="854">
        <f>N78*K85</f>
        <v>578.92003326247652</v>
      </c>
      <c r="M85" s="855"/>
      <c r="N85" s="57"/>
    </row>
    <row r="86" spans="1:14" ht="15" thickBot="1">
      <c r="B86" s="817" t="s">
        <v>1037</v>
      </c>
      <c r="C86" s="818"/>
      <c r="D86" s="818"/>
      <c r="E86" s="818"/>
      <c r="F86" s="818"/>
      <c r="G86" s="818"/>
      <c r="H86" s="818"/>
      <c r="I86" s="818"/>
      <c r="J86" s="818"/>
      <c r="K86" s="818"/>
      <c r="L86" s="818"/>
      <c r="M86" s="819"/>
      <c r="N86" s="58">
        <f>L83+L84+L85</f>
        <v>3473.5201995748589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15051.920864824389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92">
        <v>275</v>
      </c>
      <c r="N36" s="281">
        <f>K36/M36</f>
        <v>292.26909090909089</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92">
        <v>275</v>
      </c>
      <c r="N37" s="281">
        <f>K37/M37</f>
        <v>356.82181818181817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72303</v>
      </c>
      <c r="L38" s="279"/>
      <c r="M38" s="292">
        <v>275</v>
      </c>
      <c r="N38" s="281">
        <f>K38/M38</f>
        <v>262.92</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78128</v>
      </c>
      <c r="L39" s="947">
        <v>275</v>
      </c>
      <c r="M39" s="948"/>
      <c r="N39" s="281">
        <f>K39/L39</f>
        <v>284.1018181818182</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1.3927419601663635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1197.5054692328936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55761</v>
      </c>
      <c r="N48" s="281">
        <f>K48*M48</f>
        <v>1059.4590000000001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61332</v>
      </c>
      <c r="N49" s="281">
        <f>K49*M49</f>
        <v>613.32000000000005</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1887</v>
      </c>
      <c r="N50" s="281">
        <f>K50*M50</f>
        <v>6113.88</v>
      </c>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7786.6589999999997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4">
        <f>VLOOKUP(A58,TRANSPORTE!A5:D117,4,FALSE)</f>
        <v>1300</v>
      </c>
      <c r="M58" s="905"/>
      <c r="N58" s="296">
        <f>K58*L58</f>
        <v>37.700000000000003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37.700000000000003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139.27419601663635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9161.1386652495312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1832.2277330499064</v>
      </c>
      <c r="M83" s="853"/>
      <c r="N83" s="57"/>
    </row>
    <row r="84" spans="1:14">
      <c r="B84" s="95" t="s">
        <v>1057</v>
      </c>
      <c r="C84" s="96"/>
      <c r="D84" s="96"/>
      <c r="E84" s="96"/>
      <c r="F84" s="96"/>
      <c r="G84" s="96"/>
      <c r="H84" s="96"/>
      <c r="I84" s="93"/>
      <c r="J84" s="94"/>
      <c r="K84" s="313">
        <v>0.05</v>
      </c>
      <c r="L84" s="852">
        <f>N78*K84</f>
        <v>458.0569332624766</v>
      </c>
      <c r="M84" s="853"/>
      <c r="N84" s="57"/>
    </row>
    <row r="85" spans="1:14" ht="15" thickBot="1">
      <c r="B85" s="97" t="s">
        <v>1058</v>
      </c>
      <c r="C85" s="98"/>
      <c r="D85" s="98"/>
      <c r="E85" s="98"/>
      <c r="F85" s="98"/>
      <c r="G85" s="98"/>
      <c r="H85" s="98"/>
      <c r="I85" s="99"/>
      <c r="J85" s="100"/>
      <c r="K85" s="314">
        <v>0.05</v>
      </c>
      <c r="L85" s="854">
        <f>N78*K85</f>
        <v>458.0569332624766</v>
      </c>
      <c r="M85" s="855"/>
      <c r="N85" s="57"/>
    </row>
    <row r="86" spans="1:14" ht="15" thickBot="1">
      <c r="B86" s="817" t="s">
        <v>1037</v>
      </c>
      <c r="C86" s="818"/>
      <c r="D86" s="818"/>
      <c r="E86" s="818"/>
      <c r="F86" s="818"/>
      <c r="G86" s="818"/>
      <c r="H86" s="818"/>
      <c r="I86" s="818"/>
      <c r="J86" s="818"/>
      <c r="K86" s="818"/>
      <c r="L86" s="818"/>
      <c r="M86" s="819"/>
      <c r="N86" s="58">
        <f>L83+L84+L85</f>
        <v>2748.3415995748592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11909.480264824389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275</v>
      </c>
      <c r="N36" s="281">
        <f>K36/M36</f>
        <v>292.26909090909089</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275</v>
      </c>
      <c r="N37" s="281">
        <f>K37/M37</f>
        <v>356.82181818181817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72303</v>
      </c>
      <c r="L38" s="279"/>
      <c r="M38" s="280">
        <v>275</v>
      </c>
      <c r="N38" s="281">
        <f>K38/M38</f>
        <v>262.92</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78128</v>
      </c>
      <c r="L39" s="871">
        <v>275</v>
      </c>
      <c r="M39" s="872"/>
      <c r="N39" s="281">
        <f>K39/L39</f>
        <v>284.1018181818182</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1.3927419601663635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1197.5054692328936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55761</v>
      </c>
      <c r="N48" s="281">
        <f>K48*M48</f>
        <v>1394.0250000000001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61332</v>
      </c>
      <c r="N49" s="281">
        <f>K49*M49</f>
        <v>797.31599999999992</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1496</v>
      </c>
      <c r="N50" s="281">
        <f>K50*M50</f>
        <v>6343.04</v>
      </c>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8534.3809999999994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4">
        <f>VLOOKUP(A58,TRANSPORTE!A5:D117,4,FALSE)</f>
        <v>1300</v>
      </c>
      <c r="M58" s="905"/>
      <c r="N58" s="296">
        <f>K58*L58</f>
        <v>49.4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49.4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139.27419601663635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9920.5606652495298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1984.1121330499061</v>
      </c>
      <c r="M83" s="853"/>
      <c r="N83" s="57"/>
    </row>
    <row r="84" spans="1:14">
      <c r="B84" s="95" t="s">
        <v>1057</v>
      </c>
      <c r="C84" s="96"/>
      <c r="D84" s="96"/>
      <c r="E84" s="96"/>
      <c r="F84" s="96"/>
      <c r="G84" s="96"/>
      <c r="H84" s="96"/>
      <c r="I84" s="93"/>
      <c r="J84" s="94"/>
      <c r="K84" s="313">
        <v>0.05</v>
      </c>
      <c r="L84" s="852">
        <f>N78*K84</f>
        <v>496.02803326247653</v>
      </c>
      <c r="M84" s="853"/>
      <c r="N84" s="57"/>
    </row>
    <row r="85" spans="1:14" ht="15" thickBot="1">
      <c r="B85" s="97" t="s">
        <v>1058</v>
      </c>
      <c r="C85" s="98"/>
      <c r="D85" s="98"/>
      <c r="E85" s="98"/>
      <c r="F85" s="98"/>
      <c r="G85" s="98"/>
      <c r="H85" s="98"/>
      <c r="I85" s="99"/>
      <c r="J85" s="100"/>
      <c r="K85" s="314">
        <v>0.05</v>
      </c>
      <c r="L85" s="854">
        <f>N78*K85</f>
        <v>496.02803326247653</v>
      </c>
      <c r="M85" s="855"/>
      <c r="N85" s="57"/>
    </row>
    <row r="86" spans="1:14" ht="15" thickBot="1">
      <c r="B86" s="817" t="s">
        <v>1037</v>
      </c>
      <c r="C86" s="818"/>
      <c r="D86" s="818"/>
      <c r="E86" s="818"/>
      <c r="F86" s="818"/>
      <c r="G86" s="818"/>
      <c r="H86" s="818"/>
      <c r="I86" s="818"/>
      <c r="J86" s="818"/>
      <c r="K86" s="818"/>
      <c r="L86" s="818"/>
      <c r="M86" s="819"/>
      <c r="N86" s="58">
        <f>L83+L84+L85</f>
        <v>2976.168199574859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12896.728864824388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275</v>
      </c>
      <c r="N36" s="281">
        <f>K36/M36</f>
        <v>292.26909090909089</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275</v>
      </c>
      <c r="N37" s="281">
        <f>K37/M37</f>
        <v>356.82181818181817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72303</v>
      </c>
      <c r="L38" s="279"/>
      <c r="M38" s="280">
        <v>275</v>
      </c>
      <c r="N38" s="281">
        <f>K38/M38</f>
        <v>262.92</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78128</v>
      </c>
      <c r="L39" s="871">
        <v>275</v>
      </c>
      <c r="M39" s="872"/>
      <c r="N39" s="281">
        <f>K39/L39</f>
        <v>284.1018181818182</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1.3927419601663635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1197.5054692328936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55761</v>
      </c>
      <c r="N48" s="281">
        <f>K48*M48</f>
        <v>1059.4590000000001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61332</v>
      </c>
      <c r="N49" s="281">
        <f>K49*M49</f>
        <v>613.32000000000005</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1496</v>
      </c>
      <c r="N50" s="281">
        <f>K50*M50</f>
        <v>4847.04</v>
      </c>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6519.8189999999995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4">
        <f>VLOOKUP(A58,TRANSPORTE!A5:D117,4,FALSE)</f>
        <v>1300</v>
      </c>
      <c r="M58" s="905"/>
      <c r="N58" s="296">
        <f>K58*L58</f>
        <v>37.700000000000003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37.700000000000003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139.27419601663635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7894.2986652495301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1578.859733049906</v>
      </c>
      <c r="M83" s="853"/>
      <c r="N83" s="57"/>
    </row>
    <row r="84" spans="1:14">
      <c r="B84" s="95" t="s">
        <v>1057</v>
      </c>
      <c r="C84" s="96"/>
      <c r="D84" s="96"/>
      <c r="E84" s="96"/>
      <c r="F84" s="96"/>
      <c r="G84" s="96"/>
      <c r="H84" s="96"/>
      <c r="I84" s="93"/>
      <c r="J84" s="94"/>
      <c r="K84" s="313">
        <v>0.05</v>
      </c>
      <c r="L84" s="852">
        <f>N78*K84</f>
        <v>394.71493326247651</v>
      </c>
      <c r="M84" s="853"/>
      <c r="N84" s="57"/>
    </row>
    <row r="85" spans="1:14" ht="15" thickBot="1">
      <c r="B85" s="97" t="s">
        <v>1058</v>
      </c>
      <c r="C85" s="98"/>
      <c r="D85" s="98"/>
      <c r="E85" s="98"/>
      <c r="F85" s="98"/>
      <c r="G85" s="98"/>
      <c r="H85" s="98"/>
      <c r="I85" s="99"/>
      <c r="J85" s="100"/>
      <c r="K85" s="314">
        <v>0.05</v>
      </c>
      <c r="L85" s="854">
        <f>N78*K85</f>
        <v>394.71493326247651</v>
      </c>
      <c r="M85" s="855"/>
      <c r="N85" s="57"/>
    </row>
    <row r="86" spans="1:14" ht="15" thickBot="1">
      <c r="B86" s="817" t="s">
        <v>1037</v>
      </c>
      <c r="C86" s="818"/>
      <c r="D86" s="818"/>
      <c r="E86" s="818"/>
      <c r="F86" s="818"/>
      <c r="G86" s="818"/>
      <c r="H86" s="818"/>
      <c r="I86" s="818"/>
      <c r="J86" s="818"/>
      <c r="K86" s="818"/>
      <c r="L86" s="818"/>
      <c r="M86" s="819"/>
      <c r="N86" s="58">
        <f>L83+L84+L85</f>
        <v>2368.289599574859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10262.58826482439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418</v>
      </c>
      <c r="N36" s="281">
        <f>K36/M36</f>
        <v>192.28229665071771</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418</v>
      </c>
      <c r="N37" s="281">
        <f>K37/M37</f>
        <v>234.7511961722488</v>
      </c>
    </row>
    <row r="38" spans="1:14">
      <c r="A38" t="s">
        <v>225</v>
      </c>
      <c r="B38" s="866" t="str">
        <f>VLOOKUP(A38,EQUIPOS!A8:D154,3,FALSE)</f>
        <v>Esparcidor de gravilla, Ancho de esparcimiento 3100mm, Velocidad de trabajo 10—20km2/h</v>
      </c>
      <c r="C38" s="867"/>
      <c r="D38" s="867"/>
      <c r="E38" s="867"/>
      <c r="F38" s="867"/>
      <c r="G38" s="867"/>
      <c r="H38" s="868"/>
      <c r="I38" s="276"/>
      <c r="J38" s="277"/>
      <c r="K38" s="278">
        <f>VLOOKUP(A38,EQUIPOS!A8:D165,4,FALSE)</f>
        <v>78128</v>
      </c>
      <c r="L38" s="279"/>
      <c r="M38" s="280">
        <v>418</v>
      </c>
      <c r="N38" s="281">
        <f>K38/M38</f>
        <v>186.90909090909091</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0.91627760537260772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614.85886133742997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33999</v>
      </c>
      <c r="N48" s="281">
        <f>K48*M48</f>
        <v>339.99</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1887</v>
      </c>
      <c r="N49" s="281">
        <f>K49*M49</f>
        <v>2358.75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2698.74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4">
        <f>VLOOKUP(A58,TRANSPORTE!A5:D117,4,FALSE)</f>
        <v>1300</v>
      </c>
      <c r="M58" s="905"/>
      <c r="N58" s="296">
        <f>K58*L58</f>
        <v>13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91.62776053726077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3418.2266218746904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683.64532437493813</v>
      </c>
      <c r="M83" s="853"/>
      <c r="N83" s="57"/>
    </row>
    <row r="84" spans="1:14">
      <c r="B84" s="95" t="s">
        <v>1057</v>
      </c>
      <c r="C84" s="96"/>
      <c r="D84" s="96"/>
      <c r="E84" s="96"/>
      <c r="F84" s="96"/>
      <c r="G84" s="96"/>
      <c r="H84" s="96"/>
      <c r="I84" s="93"/>
      <c r="J84" s="94"/>
      <c r="K84" s="313">
        <v>0.05</v>
      </c>
      <c r="L84" s="852">
        <f>N78*K84</f>
        <v>170.91133109373453</v>
      </c>
      <c r="M84" s="853"/>
      <c r="N84" s="57"/>
    </row>
    <row r="85" spans="1:14" ht="15" thickBot="1">
      <c r="B85" s="97" t="s">
        <v>1058</v>
      </c>
      <c r="C85" s="98"/>
      <c r="D85" s="98"/>
      <c r="E85" s="98"/>
      <c r="F85" s="98"/>
      <c r="G85" s="98"/>
      <c r="H85" s="98"/>
      <c r="I85" s="99"/>
      <c r="J85" s="100"/>
      <c r="K85" s="314">
        <v>0.05</v>
      </c>
      <c r="L85" s="854">
        <f>N78*K85</f>
        <v>170.91133109373453</v>
      </c>
      <c r="M85" s="855"/>
      <c r="N85" s="57"/>
    </row>
    <row r="86" spans="1:14" ht="15" thickBot="1">
      <c r="B86" s="817" t="s">
        <v>1037</v>
      </c>
      <c r="C86" s="818"/>
      <c r="D86" s="818"/>
      <c r="E86" s="818"/>
      <c r="F86" s="818"/>
      <c r="G86" s="818"/>
      <c r="H86" s="818"/>
      <c r="I86" s="818"/>
      <c r="J86" s="818"/>
      <c r="K86" s="818"/>
      <c r="L86" s="818"/>
      <c r="M86" s="819"/>
      <c r="N86" s="58">
        <f>L83+L84+L85</f>
        <v>1025.4679865624073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4443.6946084370975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80374</v>
      </c>
      <c r="L36" s="279"/>
      <c r="M36" s="280">
        <v>418</v>
      </c>
      <c r="N36" s="281">
        <f>K36/M36</f>
        <v>192.28229665071771</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418</v>
      </c>
      <c r="N37" s="281">
        <f>K37/M37</f>
        <v>234.7511961722488</v>
      </c>
    </row>
    <row r="38" spans="1:14">
      <c r="A38" t="s">
        <v>225</v>
      </c>
      <c r="B38" s="866" t="str">
        <f>VLOOKUP(A38,EQUIPOS!A8:D154,3,FALSE)</f>
        <v>Esparcidor de gravilla, Ancho de esparcimiento 3100mm, Velocidad de trabajo 10—20km2/h</v>
      </c>
      <c r="C38" s="867"/>
      <c r="D38" s="867"/>
      <c r="E38" s="867"/>
      <c r="F38" s="867"/>
      <c r="G38" s="867"/>
      <c r="H38" s="868"/>
      <c r="I38" s="276"/>
      <c r="J38" s="277"/>
      <c r="K38" s="278">
        <f>VLOOKUP(A38,EQUIPOS!A8:D165,4,FALSE)</f>
        <v>78128</v>
      </c>
      <c r="L38" s="279"/>
      <c r="M38" s="280">
        <v>418</v>
      </c>
      <c r="N38" s="281">
        <f>K38/M38</f>
        <v>186.90909090909091</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0.91627760537260772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614.85886133742997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33999</v>
      </c>
      <c r="N48" s="281">
        <f>K48*M48</f>
        <v>339.99</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1284</v>
      </c>
      <c r="N49" s="281">
        <f>K49*M49</f>
        <v>1605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99"/>
      <c r="C52" s="900"/>
      <c r="D52" s="900"/>
      <c r="E52" s="900"/>
      <c r="F52" s="900"/>
      <c r="G52" s="900"/>
      <c r="H52" s="900"/>
      <c r="I52" s="870"/>
      <c r="J52" s="48"/>
      <c r="K52" s="50"/>
      <c r="L52" s="901"/>
      <c r="M52" s="902"/>
      <c r="N52" s="51"/>
    </row>
    <row r="53" spans="1:72" ht="15" thickBot="1">
      <c r="B53" s="817" t="s">
        <v>1037</v>
      </c>
      <c r="C53" s="818"/>
      <c r="D53" s="818"/>
      <c r="E53" s="818"/>
      <c r="F53" s="818"/>
      <c r="G53" s="818"/>
      <c r="H53" s="818"/>
      <c r="I53" s="818"/>
      <c r="J53" s="818"/>
      <c r="K53" s="818"/>
      <c r="L53" s="818"/>
      <c r="M53" s="819"/>
      <c r="N53" s="403">
        <f>SUM(N48:N52)</f>
        <v>1944.99</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903" t="s">
        <v>1045</v>
      </c>
      <c r="M57" s="882"/>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4">
        <f>VLOOKUP(A58,TRANSPORTE!A5:D117,4,FALSE)</f>
        <v>1300</v>
      </c>
      <c r="M58" s="905"/>
      <c r="N58" s="296">
        <f>K58*L58</f>
        <v>13</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95"/>
      <c r="M63" s="896"/>
      <c r="N63" s="133"/>
    </row>
    <row r="64" spans="1:72" ht="15" thickBot="1">
      <c r="B64" s="906" t="s">
        <v>1037</v>
      </c>
      <c r="C64" s="860"/>
      <c r="D64" s="860"/>
      <c r="E64" s="860"/>
      <c r="F64" s="860"/>
      <c r="G64" s="860"/>
      <c r="H64" s="860"/>
      <c r="I64" s="860"/>
      <c r="J64" s="860"/>
      <c r="K64" s="860"/>
      <c r="L64" s="860"/>
      <c r="M64" s="861"/>
      <c r="N64" s="110">
        <f>N58+N59+N60+N61+N62</f>
        <v>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91.62776053726077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2664.4766218746909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532.89532437493824</v>
      </c>
      <c r="M83" s="853"/>
      <c r="N83" s="57"/>
    </row>
    <row r="84" spans="1:14">
      <c r="B84" s="95" t="s">
        <v>1057</v>
      </c>
      <c r="C84" s="96"/>
      <c r="D84" s="96"/>
      <c r="E84" s="96"/>
      <c r="F84" s="96"/>
      <c r="G84" s="96"/>
      <c r="H84" s="96"/>
      <c r="I84" s="93"/>
      <c r="J84" s="94"/>
      <c r="K84" s="313">
        <v>0.05</v>
      </c>
      <c r="L84" s="852">
        <f>N78*K84</f>
        <v>133.22383109373456</v>
      </c>
      <c r="M84" s="853"/>
      <c r="N84" s="57"/>
    </row>
    <row r="85" spans="1:14" ht="15" thickBot="1">
      <c r="B85" s="97" t="s">
        <v>1058</v>
      </c>
      <c r="C85" s="98"/>
      <c r="D85" s="98"/>
      <c r="E85" s="98"/>
      <c r="F85" s="98"/>
      <c r="G85" s="98"/>
      <c r="H85" s="98"/>
      <c r="I85" s="99"/>
      <c r="J85" s="100"/>
      <c r="K85" s="314">
        <v>0.05</v>
      </c>
      <c r="L85" s="854">
        <f>N78*K85</f>
        <v>133.22383109373456</v>
      </c>
      <c r="M85" s="855"/>
      <c r="N85" s="57"/>
    </row>
    <row r="86" spans="1:14" ht="15" thickBot="1">
      <c r="B86" s="817" t="s">
        <v>1037</v>
      </c>
      <c r="C86" s="818"/>
      <c r="D86" s="818"/>
      <c r="E86" s="818"/>
      <c r="F86" s="818"/>
      <c r="G86" s="818"/>
      <c r="H86" s="818"/>
      <c r="I86" s="818"/>
      <c r="J86" s="818"/>
      <c r="K86" s="818"/>
      <c r="L86" s="818"/>
      <c r="M86" s="819"/>
      <c r="N86" s="58">
        <f>L83+L84+L85</f>
        <v>799.34298656240742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3463.8196084370984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169098</v>
      </c>
      <c r="L36" s="279"/>
      <c r="M36" s="280">
        <v>600</v>
      </c>
      <c r="N36" s="281">
        <f>K36/M36</f>
        <v>281.83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600</v>
      </c>
      <c r="N37" s="281">
        <f>K37/M37</f>
        <v>120.505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402.97334006507623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44606</v>
      </c>
      <c r="N48" s="281">
        <f>K48*M48</f>
        <v>557.57500000000005</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1453</v>
      </c>
      <c r="N49" s="281">
        <f>K49*M49</f>
        <v>2125.0125000000003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2682.5875000000005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4">
        <f>VLOOKUP(A58,TRANSPORTE!A5:D117,4,FALSE)</f>
        <v>1369</v>
      </c>
      <c r="M58" s="905"/>
      <c r="N58" s="296">
        <f>K58*L58</f>
        <v>17.112500000000001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17.112500000000001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63.834006507624991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3166.5073465727019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633.30146931454044</v>
      </c>
      <c r="M83" s="853"/>
      <c r="N83" s="57"/>
    </row>
    <row r="84" spans="1:14">
      <c r="B84" s="95" t="s">
        <v>1057</v>
      </c>
      <c r="C84" s="96"/>
      <c r="D84" s="96"/>
      <c r="E84" s="96"/>
      <c r="F84" s="96"/>
      <c r="G84" s="96"/>
      <c r="H84" s="96"/>
      <c r="I84" s="93"/>
      <c r="J84" s="94"/>
      <c r="K84" s="313">
        <v>0.05</v>
      </c>
      <c r="L84" s="852">
        <f>N78*K84</f>
        <v>158.32536732863511</v>
      </c>
      <c r="M84" s="853"/>
      <c r="N84" s="57"/>
    </row>
    <row r="85" spans="1:14" ht="15" thickBot="1">
      <c r="B85" s="97" t="s">
        <v>1058</v>
      </c>
      <c r="C85" s="98"/>
      <c r="D85" s="98"/>
      <c r="E85" s="98"/>
      <c r="F85" s="98"/>
      <c r="G85" s="98"/>
      <c r="H85" s="98"/>
      <c r="I85" s="99"/>
      <c r="J85" s="100"/>
      <c r="K85" s="314">
        <v>0.05</v>
      </c>
      <c r="L85" s="854">
        <f>N78*K85</f>
        <v>158.32536732863511</v>
      </c>
      <c r="M85" s="855"/>
      <c r="N85" s="57"/>
    </row>
    <row r="86" spans="1:14" ht="15" thickBot="1">
      <c r="B86" s="817" t="s">
        <v>1037</v>
      </c>
      <c r="C86" s="818"/>
      <c r="D86" s="818"/>
      <c r="E86" s="818"/>
      <c r="F86" s="818"/>
      <c r="G86" s="818"/>
      <c r="H86" s="818"/>
      <c r="I86" s="818"/>
      <c r="J86" s="818"/>
      <c r="K86" s="818"/>
      <c r="L86" s="818"/>
      <c r="M86" s="819"/>
      <c r="N86" s="58">
        <f>L83+L84+L85</f>
        <v>949.95220397181072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4116.4595505445122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169098</v>
      </c>
      <c r="L36" s="279"/>
      <c r="M36" s="280">
        <v>600</v>
      </c>
      <c r="N36" s="281">
        <f>K36/M36</f>
        <v>281.83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600</v>
      </c>
      <c r="N37" s="281">
        <f>K37/M37</f>
        <v>120.505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402.97334006507623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44606</v>
      </c>
      <c r="N48" s="281">
        <f>K48*M48</f>
        <v>423.75700000000001</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1453</v>
      </c>
      <c r="N49" s="281">
        <f>K49*M49</f>
        <v>2049.8197500000001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2473.5767500000002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4">
        <f>VLOOKUP(A58,TRANSPORTE!A5:D117,4,FALSE)</f>
        <v>1369</v>
      </c>
      <c r="M58" s="905"/>
      <c r="N58" s="296">
        <f>K58*L58</f>
        <v>13.0055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13.0055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63.834006507624991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2953.3895965727015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590.6779193145403</v>
      </c>
      <c r="M83" s="853"/>
      <c r="N83" s="57"/>
    </row>
    <row r="84" spans="1:14">
      <c r="B84" s="95" t="s">
        <v>1057</v>
      </c>
      <c r="C84" s="96"/>
      <c r="D84" s="96"/>
      <c r="E84" s="96"/>
      <c r="F84" s="96"/>
      <c r="G84" s="96"/>
      <c r="H84" s="96"/>
      <c r="I84" s="93"/>
      <c r="J84" s="94"/>
      <c r="K84" s="313">
        <v>0.05</v>
      </c>
      <c r="L84" s="852">
        <f>N78*K84</f>
        <v>147.66947982863508</v>
      </c>
      <c r="M84" s="853"/>
      <c r="N84" s="57"/>
    </row>
    <row r="85" spans="1:14" ht="15" thickBot="1">
      <c r="B85" s="97" t="s">
        <v>1058</v>
      </c>
      <c r="C85" s="98"/>
      <c r="D85" s="98"/>
      <c r="E85" s="98"/>
      <c r="F85" s="98"/>
      <c r="G85" s="98"/>
      <c r="H85" s="98"/>
      <c r="I85" s="99"/>
      <c r="J85" s="100"/>
      <c r="K85" s="314">
        <v>0.05</v>
      </c>
      <c r="L85" s="854">
        <f>N78*K85</f>
        <v>147.66947982863508</v>
      </c>
      <c r="M85" s="855"/>
      <c r="N85" s="57"/>
    </row>
    <row r="86" spans="1:14" ht="15" thickBot="1">
      <c r="B86" s="817" t="s">
        <v>1037</v>
      </c>
      <c r="C86" s="818"/>
      <c r="D86" s="818"/>
      <c r="E86" s="818"/>
      <c r="F86" s="818"/>
      <c r="G86" s="818"/>
      <c r="H86" s="818"/>
      <c r="I86" s="818"/>
      <c r="J86" s="818"/>
      <c r="K86" s="818"/>
      <c r="L86" s="818"/>
      <c r="M86" s="819"/>
      <c r="N86" s="58">
        <f>L83+L84+L85</f>
        <v>886.01687897181046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3839.406475544512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169098</v>
      </c>
      <c r="L36" s="279"/>
      <c r="M36" s="280">
        <v>600</v>
      </c>
      <c r="N36" s="281">
        <f>K36/M36</f>
        <v>281.83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600</v>
      </c>
      <c r="N37" s="281">
        <f>K37/M37</f>
        <v>120.505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402.97334006507623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44606</v>
      </c>
      <c r="N48" s="281">
        <f>K48*M48</f>
        <v>423.75700000000001</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1453</v>
      </c>
      <c r="N49" s="281">
        <f>K49*M49</f>
        <v>2484.63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2908.3870000000002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4">
        <f>VLOOKUP(A59,TRANSPORTE!A5:D117,4,FALSE)</f>
        <v>1369</v>
      </c>
      <c r="M59" s="905"/>
      <c r="N59" s="296">
        <f>K59*L59</f>
        <v>13.0055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13.0055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63.834006507624991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3388.1998465727015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677.63996931454039</v>
      </c>
      <c r="M83" s="853"/>
      <c r="N83" s="57"/>
    </row>
    <row r="84" spans="1:14">
      <c r="B84" s="95" t="s">
        <v>1057</v>
      </c>
      <c r="C84" s="96"/>
      <c r="D84" s="96"/>
      <c r="E84" s="96"/>
      <c r="F84" s="96"/>
      <c r="G84" s="96"/>
      <c r="H84" s="96"/>
      <c r="I84" s="93"/>
      <c r="J84" s="94"/>
      <c r="K84" s="313">
        <v>0.05</v>
      </c>
      <c r="L84" s="852">
        <f>N78*K84</f>
        <v>169.4099923286351</v>
      </c>
      <c r="M84" s="853"/>
      <c r="N84" s="57"/>
    </row>
    <row r="85" spans="1:14" ht="15" thickBot="1">
      <c r="B85" s="97" t="s">
        <v>1058</v>
      </c>
      <c r="C85" s="98"/>
      <c r="D85" s="98"/>
      <c r="E85" s="98"/>
      <c r="F85" s="98"/>
      <c r="G85" s="98"/>
      <c r="H85" s="98"/>
      <c r="I85" s="99"/>
      <c r="J85" s="100"/>
      <c r="K85" s="314">
        <v>0.05</v>
      </c>
      <c r="L85" s="854">
        <f>N78*K85</f>
        <v>169.4099923286351</v>
      </c>
      <c r="M85" s="855"/>
      <c r="N85" s="57"/>
    </row>
    <row r="86" spans="1:14" ht="15" thickBot="1">
      <c r="B86" s="817" t="s">
        <v>1037</v>
      </c>
      <c r="C86" s="818"/>
      <c r="D86" s="818"/>
      <c r="E86" s="818"/>
      <c r="F86" s="818"/>
      <c r="G86" s="818"/>
      <c r="H86" s="818"/>
      <c r="I86" s="818"/>
      <c r="J86" s="818"/>
      <c r="K86" s="818"/>
      <c r="L86" s="818"/>
      <c r="M86" s="819"/>
      <c r="N86" s="58">
        <f>L83+L84+L85</f>
        <v>1016.4599539718106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4404.6598005445121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169098</v>
      </c>
      <c r="L36" s="279"/>
      <c r="M36" s="280">
        <v>600</v>
      </c>
      <c r="N36" s="281">
        <f>K36/M36</f>
        <v>281.83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600</v>
      </c>
      <c r="N37" s="281">
        <f>K37/M37</f>
        <v>120.505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402.97334006507623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46839</v>
      </c>
      <c r="N48" s="281">
        <f>K48*M48</f>
        <v>222.48525000000001</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1453</v>
      </c>
      <c r="N49" s="281">
        <f>K49*M49</f>
        <v>1552.8937499999997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1775.3789999999997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4">
        <f>VLOOKUP(A58,TRANSPORTE!A5:D117,4,FALSE)</f>
        <v>1369</v>
      </c>
      <c r="M58" s="905"/>
      <c r="N58" s="296">
        <f>K58*L58</f>
        <v>6.5027499999999998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6.5027499999999998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63.834006507624991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2248.6890965727011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449.73781931454027</v>
      </c>
      <c r="M83" s="853"/>
      <c r="N83" s="57"/>
    </row>
    <row r="84" spans="1:14">
      <c r="B84" s="95" t="s">
        <v>1057</v>
      </c>
      <c r="C84" s="96"/>
      <c r="D84" s="96"/>
      <c r="E84" s="96"/>
      <c r="F84" s="96"/>
      <c r="G84" s="96"/>
      <c r="H84" s="96"/>
      <c r="I84" s="93"/>
      <c r="J84" s="94"/>
      <c r="K84" s="313">
        <v>0.05</v>
      </c>
      <c r="L84" s="852">
        <f>N78*K84</f>
        <v>112.43445482863507</v>
      </c>
      <c r="M84" s="853"/>
      <c r="N84" s="57"/>
    </row>
    <row r="85" spans="1:14" ht="15" thickBot="1">
      <c r="B85" s="97" t="s">
        <v>1058</v>
      </c>
      <c r="C85" s="98"/>
      <c r="D85" s="98"/>
      <c r="E85" s="98"/>
      <c r="F85" s="98"/>
      <c r="G85" s="98"/>
      <c r="H85" s="98"/>
      <c r="I85" s="99"/>
      <c r="J85" s="100"/>
      <c r="K85" s="314">
        <v>0.05</v>
      </c>
      <c r="L85" s="854">
        <f>N78*K85</f>
        <v>112.43445482863507</v>
      </c>
      <c r="M85" s="855"/>
      <c r="N85" s="57"/>
    </row>
    <row r="86" spans="1:14" ht="15" thickBot="1">
      <c r="B86" s="817" t="s">
        <v>1037</v>
      </c>
      <c r="C86" s="818"/>
      <c r="D86" s="818"/>
      <c r="E86" s="818"/>
      <c r="F86" s="818"/>
      <c r="G86" s="818"/>
      <c r="H86" s="818"/>
      <c r="I86" s="818"/>
      <c r="J86" s="818"/>
      <c r="K86" s="818"/>
      <c r="L86" s="818"/>
      <c r="M86" s="819"/>
      <c r="N86" s="58">
        <f>L83+L84+L85</f>
        <v>674.60672897181053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2923.2958255445119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169098</v>
      </c>
      <c r="L36" s="279"/>
      <c r="M36" s="280">
        <v>600</v>
      </c>
      <c r="N36" s="281">
        <f>K36/M36</f>
        <v>281.83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600</v>
      </c>
      <c r="N37" s="281">
        <f>K37/M37</f>
        <v>120.505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402.97334006507623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44606</v>
      </c>
      <c r="N48" s="281">
        <f>K48*M48</f>
        <v>557.57500000000005</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1789</v>
      </c>
      <c r="N49" s="281">
        <f>K49*M49</f>
        <v>2616.4125000000004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3173.9875000000002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4">
        <f>VLOOKUP(A58,TRANSPORTE!A5:D117,4,FALSE)</f>
        <v>1369</v>
      </c>
      <c r="M58" s="905"/>
      <c r="N58" s="296">
        <f>K58*L58</f>
        <v>17.112500000000001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17.112500000000001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SUM(N69:N75)</f>
        <v>63.834006507624991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3657.9073465727015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731.5814693145403</v>
      </c>
      <c r="M83" s="853"/>
      <c r="N83" s="57"/>
    </row>
    <row r="84" spans="1:14">
      <c r="B84" s="95" t="s">
        <v>1057</v>
      </c>
      <c r="C84" s="96"/>
      <c r="D84" s="96"/>
      <c r="E84" s="96"/>
      <c r="F84" s="96"/>
      <c r="G84" s="96"/>
      <c r="H84" s="96"/>
      <c r="I84" s="93"/>
      <c r="J84" s="94"/>
      <c r="K84" s="313">
        <v>0.05</v>
      </c>
      <c r="L84" s="852">
        <f>N78*K84</f>
        <v>182.89536732863507</v>
      </c>
      <c r="M84" s="853"/>
      <c r="N84" s="57"/>
    </row>
    <row r="85" spans="1:14" ht="15" thickBot="1">
      <c r="B85" s="97" t="s">
        <v>1058</v>
      </c>
      <c r="C85" s="98"/>
      <c r="D85" s="98"/>
      <c r="E85" s="98"/>
      <c r="F85" s="98"/>
      <c r="G85" s="98"/>
      <c r="H85" s="98"/>
      <c r="I85" s="99"/>
      <c r="J85" s="100"/>
      <c r="K85" s="314">
        <v>0.05</v>
      </c>
      <c r="L85" s="854">
        <f>N78*K85</f>
        <v>182.89536732863507</v>
      </c>
      <c r="M85" s="855"/>
      <c r="N85" s="57"/>
    </row>
    <row r="86" spans="1:14" ht="15" thickBot="1">
      <c r="B86" s="817" t="s">
        <v>1037</v>
      </c>
      <c r="C86" s="818"/>
      <c r="D86" s="818"/>
      <c r="E86" s="818"/>
      <c r="F86" s="818"/>
      <c r="G86" s="818"/>
      <c r="H86" s="818"/>
      <c r="I86" s="818"/>
      <c r="J86" s="818"/>
      <c r="K86" s="818"/>
      <c r="L86" s="818"/>
      <c r="M86" s="819"/>
      <c r="N86" s="58">
        <f>L83+L84+L85</f>
        <v>1097.3722039718104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4755.2795505445119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169098</v>
      </c>
      <c r="L36" s="279"/>
      <c r="M36" s="280">
        <v>600</v>
      </c>
      <c r="N36" s="281">
        <f>K36/M36</f>
        <v>281.83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600</v>
      </c>
      <c r="N37" s="281">
        <f>K37/M37</f>
        <v>120.505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402.97334006507623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44606</v>
      </c>
      <c r="N48" s="281">
        <f>K48*M48</f>
        <v>423.75700000000001</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1789</v>
      </c>
      <c r="N49" s="281">
        <f>K49*M49</f>
        <v>2523.8317499999998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2947.5887499999999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4">
        <f>VLOOKUP(A58,TRANSPORTE!A5:D117,4,FALSE)</f>
        <v>1369</v>
      </c>
      <c r="M58" s="905"/>
      <c r="N58" s="296">
        <f>K58*L58</f>
        <v>13.0055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13.0055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63.834006507624991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3427.4015965727012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685.48031931454034</v>
      </c>
      <c r="M83" s="853"/>
      <c r="N83" s="57"/>
    </row>
    <row r="84" spans="1:14">
      <c r="B84" s="95" t="s">
        <v>1057</v>
      </c>
      <c r="C84" s="96"/>
      <c r="D84" s="96"/>
      <c r="E84" s="96"/>
      <c r="F84" s="96"/>
      <c r="G84" s="96"/>
      <c r="H84" s="96"/>
      <c r="I84" s="93"/>
      <c r="J84" s="94"/>
      <c r="K84" s="313">
        <v>0.05</v>
      </c>
      <c r="L84" s="852">
        <f>N78*K84</f>
        <v>171.37007982863508</v>
      </c>
      <c r="M84" s="853"/>
      <c r="N84" s="57"/>
    </row>
    <row r="85" spans="1:14" ht="15" thickBot="1">
      <c r="B85" s="97" t="s">
        <v>1058</v>
      </c>
      <c r="C85" s="98"/>
      <c r="D85" s="98"/>
      <c r="E85" s="98"/>
      <c r="F85" s="98"/>
      <c r="G85" s="98"/>
      <c r="H85" s="98"/>
      <c r="I85" s="99"/>
      <c r="J85" s="100"/>
      <c r="K85" s="314">
        <v>0.05</v>
      </c>
      <c r="L85" s="854">
        <f>N78*K85</f>
        <v>171.37007982863508</v>
      </c>
      <c r="M85" s="855"/>
      <c r="N85" s="57"/>
    </row>
    <row r="86" spans="1:14" ht="15" thickBot="1">
      <c r="B86" s="817" t="s">
        <v>1037</v>
      </c>
      <c r="C86" s="818"/>
      <c r="D86" s="818"/>
      <c r="E86" s="818"/>
      <c r="F86" s="818"/>
      <c r="G86" s="818"/>
      <c r="H86" s="818"/>
      <c r="I86" s="818"/>
      <c r="J86" s="818"/>
      <c r="K86" s="818"/>
      <c r="L86" s="818"/>
      <c r="M86" s="819"/>
      <c r="N86" s="58">
        <f>L83+L84+L85</f>
        <v>1028.2204789718105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4455.622075544512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169098</v>
      </c>
      <c r="L36" s="279"/>
      <c r="M36" s="280">
        <v>600</v>
      </c>
      <c r="N36" s="281">
        <f>K36/M36</f>
        <v>281.83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600</v>
      </c>
      <c r="N37" s="281">
        <f>K37/M37</f>
        <v>120.505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402.97334006507623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44606</v>
      </c>
      <c r="N48" s="281">
        <f>K48*M48</f>
        <v>423.75700000000001</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1789</v>
      </c>
      <c r="N49" s="281">
        <f>K49*M49</f>
        <v>3059.19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3482.9470000000001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4">
        <f>VLOOKUP(A58,TRANSPORTE!A5:D117,4,FALSE)</f>
        <v>1369</v>
      </c>
      <c r="M58" s="905"/>
      <c r="N58" s="296">
        <f>K58*L58</f>
        <v>13.0055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13.0055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SUM(N69:N75)</f>
        <v>63.834006507624991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3962.7598465727015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792.55196931454032</v>
      </c>
      <c r="M83" s="853"/>
      <c r="N83" s="57"/>
    </row>
    <row r="84" spans="1:14">
      <c r="B84" s="95" t="s">
        <v>1057</v>
      </c>
      <c r="C84" s="96"/>
      <c r="D84" s="96"/>
      <c r="E84" s="96"/>
      <c r="F84" s="96"/>
      <c r="G84" s="96"/>
      <c r="H84" s="96"/>
      <c r="I84" s="93"/>
      <c r="J84" s="94"/>
      <c r="K84" s="313">
        <v>0.05</v>
      </c>
      <c r="L84" s="852">
        <f>N78*K84</f>
        <v>198.13799232863508</v>
      </c>
      <c r="M84" s="853"/>
      <c r="N84" s="57"/>
    </row>
    <row r="85" spans="1:14" ht="15" thickBot="1">
      <c r="B85" s="97" t="s">
        <v>1058</v>
      </c>
      <c r="C85" s="98"/>
      <c r="D85" s="98"/>
      <c r="E85" s="98"/>
      <c r="F85" s="98"/>
      <c r="G85" s="98"/>
      <c r="H85" s="98"/>
      <c r="I85" s="99"/>
      <c r="J85" s="100"/>
      <c r="K85" s="314">
        <v>0.05</v>
      </c>
      <c r="L85" s="854">
        <f>N78*K85</f>
        <v>198.13799232863508</v>
      </c>
      <c r="M85" s="855"/>
      <c r="N85" s="57"/>
    </row>
    <row r="86" spans="1:14" ht="15" thickBot="1">
      <c r="B86" s="817" t="s">
        <v>1037</v>
      </c>
      <c r="C86" s="818"/>
      <c r="D86" s="818"/>
      <c r="E86" s="818"/>
      <c r="F86" s="818"/>
      <c r="G86" s="818"/>
      <c r="H86" s="818"/>
      <c r="I86" s="818"/>
      <c r="J86" s="818"/>
      <c r="K86" s="818"/>
      <c r="L86" s="818"/>
      <c r="M86" s="819"/>
      <c r="N86" s="58">
        <f>L83+L84+L85</f>
        <v>1188.8279539718105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5151.587800544512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169098</v>
      </c>
      <c r="L36" s="279"/>
      <c r="M36" s="280">
        <v>600</v>
      </c>
      <c r="N36" s="281">
        <f>K36/M36</f>
        <v>281.83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600</v>
      </c>
      <c r="N37" s="281">
        <f>K37/M37</f>
        <v>120.505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0.63834006507624996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402.97334006507623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46839</v>
      </c>
      <c r="N48" s="281">
        <f>K48*M48</f>
        <v>222.48525000000001</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1789</v>
      </c>
      <c r="N49" s="281">
        <f>K49*M49</f>
        <v>1911.9937499999999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2134.4789999999998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4">
        <f>VLOOKUP(A58,TRANSPORTE!A5:D117,4,FALSE)</f>
        <v>1369</v>
      </c>
      <c r="M58" s="905"/>
      <c r="N58" s="296">
        <f>K58*L58</f>
        <v>6.5027499999999998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6.5027499999999998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63.834006507624991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2607.7890965727011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521.55781931454021</v>
      </c>
      <c r="M83" s="853"/>
      <c r="N83" s="57"/>
    </row>
    <row r="84" spans="1:14">
      <c r="B84" s="95" t="s">
        <v>1057</v>
      </c>
      <c r="C84" s="96"/>
      <c r="D84" s="96"/>
      <c r="E84" s="96"/>
      <c r="F84" s="96"/>
      <c r="G84" s="96"/>
      <c r="H84" s="96"/>
      <c r="I84" s="93"/>
      <c r="J84" s="94"/>
      <c r="K84" s="313">
        <v>0.05</v>
      </c>
      <c r="L84" s="852">
        <f>N78*K84</f>
        <v>130.38945482863505</v>
      </c>
      <c r="M84" s="853"/>
      <c r="N84" s="57"/>
    </row>
    <row r="85" spans="1:14" ht="15" thickBot="1">
      <c r="B85" s="97" t="s">
        <v>1058</v>
      </c>
      <c r="C85" s="98"/>
      <c r="D85" s="98"/>
      <c r="E85" s="98"/>
      <c r="F85" s="98"/>
      <c r="G85" s="98"/>
      <c r="H85" s="98"/>
      <c r="I85" s="99"/>
      <c r="J85" s="100"/>
      <c r="K85" s="314">
        <v>0.05</v>
      </c>
      <c r="L85" s="854">
        <f>N78*K85</f>
        <v>130.38945482863505</v>
      </c>
      <c r="M85" s="855"/>
      <c r="N85" s="57"/>
    </row>
    <row r="86" spans="1:14" ht="15" thickBot="1">
      <c r="B86" s="817" t="s">
        <v>1037</v>
      </c>
      <c r="C86" s="818"/>
      <c r="D86" s="818"/>
      <c r="E86" s="818"/>
      <c r="F86" s="818"/>
      <c r="G86" s="818"/>
      <c r="H86" s="818"/>
      <c r="I86" s="818"/>
      <c r="J86" s="818"/>
      <c r="K86" s="818"/>
      <c r="L86" s="818"/>
      <c r="M86" s="819"/>
      <c r="N86" s="58">
        <f>L83+L84+L85</f>
        <v>782.33672897181032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3390.1258255445114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290</v>
      </c>
      <c r="B37" s="866" t="str">
        <f>VLOOKUP(A37,EQUIPOS!A7:D154,3,FALSE)</f>
        <v>Planta trituradora</v>
      </c>
      <c r="C37" s="867"/>
      <c r="D37" s="867"/>
      <c r="E37" s="867"/>
      <c r="F37" s="867"/>
      <c r="G37" s="867"/>
      <c r="H37" s="868"/>
      <c r="I37" s="276"/>
      <c r="J37" s="277"/>
      <c r="K37" s="278">
        <f>VLOOKUP(A37,EQUIPOS!A7:D164,4,FALSE)</f>
        <v>358813</v>
      </c>
      <c r="L37" s="279"/>
      <c r="M37" s="280">
        <v>30</v>
      </c>
      <c r="N37" s="281">
        <f t="shared" ref="N37:N43" si="0">K37/M37</f>
        <v>11960.433333333332</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103290</v>
      </c>
      <c r="L38" s="279"/>
      <c r="M38" s="280">
        <v>9</v>
      </c>
      <c r="N38" s="281">
        <f t="shared" si="0"/>
        <v>11476.666666666666</v>
      </c>
    </row>
    <row r="39" spans="1:14">
      <c r="A39" t="s">
        <v>173</v>
      </c>
      <c r="B39" s="866" t="str">
        <f>VLOOKUP(A39,EQUIPOS!A9:D154,3,FALSE)</f>
        <v>Compactador neumático de Potencia 70 HP, peso de 13 ton</v>
      </c>
      <c r="C39" s="867"/>
      <c r="D39" s="867"/>
      <c r="E39" s="867"/>
      <c r="F39" s="867"/>
      <c r="G39" s="867"/>
      <c r="H39" s="868"/>
      <c r="I39" s="276"/>
      <c r="J39" s="277"/>
      <c r="K39" s="278">
        <f>VLOOKUP(A39,EQUIPOS!A9:D166,4,FALSE)</f>
        <v>98126</v>
      </c>
      <c r="L39" s="279"/>
      <c r="M39" s="280">
        <v>9</v>
      </c>
      <c r="N39" s="281">
        <f t="shared" si="0"/>
        <v>10902.888888888889</v>
      </c>
    </row>
    <row r="40" spans="1:14">
      <c r="A40" t="s">
        <v>286</v>
      </c>
      <c r="B40" s="866" t="str">
        <f>VLOOKUP(A40,EQUIPOS!A10:D154,3,FALSE)</f>
        <v>Planta de asfalto en frio</v>
      </c>
      <c r="C40" s="867"/>
      <c r="D40" s="867"/>
      <c r="E40" s="867"/>
      <c r="F40" s="867"/>
      <c r="G40" s="867"/>
      <c r="H40" s="868"/>
      <c r="I40" s="276"/>
      <c r="J40" s="277"/>
      <c r="K40" s="278">
        <f>VLOOKUP(A40,EQUIPOS!A10:D167,4,FALSE)</f>
        <v>193106</v>
      </c>
      <c r="L40" s="279"/>
      <c r="M40" s="280">
        <v>9</v>
      </c>
      <c r="N40" s="281">
        <f t="shared" si="0"/>
        <v>21456.222222222223</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9</v>
      </c>
      <c r="N42" s="281">
        <f t="shared" si="0"/>
        <v>23891.777777777777</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9</v>
      </c>
      <c r="N43" s="281">
        <f t="shared" si="0"/>
        <v>5555.5555555555557</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N77*M46</f>
        <v>922.04676066569448</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98360.691205110139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65</v>
      </c>
      <c r="N54" s="281">
        <f>K54*M54</f>
        <v>1625</v>
      </c>
    </row>
    <row r="55" spans="1:14" ht="15" thickBot="1">
      <c r="B55" s="49"/>
      <c r="C55" s="290"/>
      <c r="D55" s="290"/>
      <c r="E55" s="290"/>
      <c r="F55" s="290"/>
      <c r="G55" s="290"/>
      <c r="H55" s="290"/>
      <c r="I55" s="277"/>
      <c r="J55" s="233"/>
      <c r="K55" s="291"/>
      <c r="L55" s="276"/>
      <c r="M55" s="292"/>
      <c r="N55" s="293"/>
    </row>
    <row r="56" spans="1:14" ht="15" thickBot="1">
      <c r="B56" s="817" t="s">
        <v>1037</v>
      </c>
      <c r="C56" s="818"/>
      <c r="D56" s="818"/>
      <c r="E56" s="818"/>
      <c r="F56" s="818"/>
      <c r="G56" s="818"/>
      <c r="H56" s="818"/>
      <c r="I56" s="818"/>
      <c r="J56" s="818"/>
      <c r="K56" s="818"/>
      <c r="L56" s="818"/>
      <c r="M56" s="819"/>
      <c r="N56" s="403">
        <f>SUM(N53:N55)</f>
        <v>27393.399999999998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4">
        <f>VLOOKUP(A61,TRANSPORTE!A5:D117,4,FALSE)</f>
        <v>1343</v>
      </c>
      <c r="M61" s="905"/>
      <c r="N61" s="296">
        <f>K61*L61</f>
        <v>1678.75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4">
        <f>VLOOKUP(A62,TRANSPORTE!A6:D117,4,FALSE)</f>
        <v>1369</v>
      </c>
      <c r="M62" s="905"/>
      <c r="N62" s="296">
        <f>K62*L62</f>
        <v>1916.6</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3595.35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SUM(N72:N76)</f>
        <v>9220.4676066569446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N48+N56+N67+N77</f>
        <v>138569.90881176709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27713.981762353418</v>
      </c>
      <c r="M84" s="853"/>
      <c r="N84" s="57"/>
    </row>
    <row r="85" spans="1:14">
      <c r="B85" s="95" t="s">
        <v>1057</v>
      </c>
      <c r="C85" s="96"/>
      <c r="D85" s="96"/>
      <c r="E85" s="96"/>
      <c r="F85" s="96"/>
      <c r="G85" s="96"/>
      <c r="H85" s="96"/>
      <c r="I85" s="93"/>
      <c r="J85" s="94"/>
      <c r="K85" s="313">
        <v>0.05</v>
      </c>
      <c r="L85" s="852">
        <f>N79*K85</f>
        <v>6928.4954405883545</v>
      </c>
      <c r="M85" s="853"/>
      <c r="N85" s="57"/>
    </row>
    <row r="86" spans="1:14" ht="15" thickBot="1">
      <c r="B86" s="97" t="s">
        <v>1058</v>
      </c>
      <c r="C86" s="98"/>
      <c r="D86" s="98"/>
      <c r="E86" s="98"/>
      <c r="F86" s="98"/>
      <c r="G86" s="98"/>
      <c r="H86" s="98"/>
      <c r="I86" s="99"/>
      <c r="J86" s="100"/>
      <c r="K86" s="314">
        <v>0.05</v>
      </c>
      <c r="L86" s="854">
        <f>N79*K86</f>
        <v>6928.4954405883545</v>
      </c>
      <c r="M86" s="855"/>
      <c r="N86" s="57"/>
    </row>
    <row r="87" spans="1:14" ht="15" thickBot="1">
      <c r="B87" s="817" t="s">
        <v>1037</v>
      </c>
      <c r="C87" s="818"/>
      <c r="D87" s="818"/>
      <c r="E87" s="818"/>
      <c r="F87" s="818"/>
      <c r="G87" s="818"/>
      <c r="H87" s="818"/>
      <c r="I87" s="818"/>
      <c r="J87" s="818"/>
      <c r="K87" s="818"/>
      <c r="L87" s="818"/>
      <c r="M87" s="819"/>
      <c r="N87" s="58">
        <f>L84+L85+L86</f>
        <v>41570.972643530127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180140.88145529723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0" t="s">
        <v>2324</v>
      </c>
      <c r="C106" s="821"/>
      <c r="D106" s="821"/>
      <c r="E106" s="821"/>
      <c r="F106" s="821"/>
      <c r="G106" s="821"/>
      <c r="H106" s="821"/>
      <c r="I106" s="821"/>
      <c r="J106" s="821"/>
      <c r="K106" s="821"/>
      <c r="L106" s="821"/>
      <c r="M106" s="821"/>
      <c r="N106" s="822"/>
    </row>
    <row r="107" spans="2:14" ht="15" customHeight="1">
      <c r="B107" s="820"/>
      <c r="C107" s="821"/>
      <c r="D107" s="821"/>
      <c r="E107" s="821"/>
      <c r="F107" s="821"/>
      <c r="G107" s="821"/>
      <c r="H107" s="821"/>
      <c r="I107" s="821"/>
      <c r="J107" s="821"/>
      <c r="K107" s="821"/>
      <c r="L107" s="821"/>
      <c r="M107" s="821"/>
      <c r="N107" s="822"/>
    </row>
    <row r="108" spans="2:14" ht="30" customHeight="1">
      <c r="B108" s="823" t="s">
        <v>2325</v>
      </c>
      <c r="C108" s="824"/>
      <c r="D108" s="824"/>
      <c r="E108" s="824"/>
      <c r="F108" s="824"/>
      <c r="G108" s="824"/>
      <c r="H108" s="824"/>
      <c r="I108" s="824"/>
      <c r="J108" s="824"/>
      <c r="K108" s="824"/>
      <c r="L108" s="824"/>
      <c r="M108" s="824"/>
      <c r="N108" s="825"/>
    </row>
    <row r="109" spans="2:14">
      <c r="B109" s="823"/>
      <c r="C109" s="824"/>
      <c r="D109" s="824"/>
      <c r="E109" s="824"/>
      <c r="F109" s="824"/>
      <c r="G109" s="824"/>
      <c r="H109" s="824"/>
      <c r="I109" s="824"/>
      <c r="J109" s="824"/>
      <c r="K109" s="824"/>
      <c r="L109" s="824"/>
      <c r="M109" s="824"/>
      <c r="N109" s="82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3"/>
      <c r="K119" s="883"/>
      <c r="L119" s="883"/>
      <c r="M119" s="883"/>
      <c r="N119" s="884"/>
    </row>
    <row r="120" spans="2:14" ht="15" thickBot="1">
      <c r="B120" s="270" t="s">
        <v>2327</v>
      </c>
      <c r="C120" s="402"/>
      <c r="D120" s="402"/>
      <c r="E120" s="63"/>
      <c r="F120" s="63"/>
      <c r="G120" s="63"/>
      <c r="H120" s="63"/>
      <c r="I120" s="63"/>
      <c r="J120" s="885"/>
      <c r="K120" s="885"/>
      <c r="L120" s="885"/>
      <c r="M120" s="885"/>
      <c r="N120" s="886"/>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168</v>
      </c>
      <c r="B37" s="866" t="str">
        <f>VLOOKUP(A37,EQUIPOS!A7:D154,3,FALSE)</f>
        <v>Compactador tipo  POTENCIA: 105 HP, PESO: 6 ton</v>
      </c>
      <c r="C37" s="867"/>
      <c r="D37" s="867"/>
      <c r="E37" s="867"/>
      <c r="F37" s="867"/>
      <c r="G37" s="867"/>
      <c r="H37" s="868"/>
      <c r="I37" s="276"/>
      <c r="J37" s="277"/>
      <c r="K37" s="278">
        <f>VLOOKUP(A37,EQUIPOS!A7:D164,4,FALSE)</f>
        <v>103290</v>
      </c>
      <c r="L37" s="279"/>
      <c r="M37" s="280">
        <v>9</v>
      </c>
      <c r="N37" s="281">
        <f t="shared" ref="N37:N43" si="0">K37/M37</f>
        <v>11476.666666666666</v>
      </c>
    </row>
    <row r="38" spans="1:14">
      <c r="A38" t="s">
        <v>173</v>
      </c>
      <c r="B38" s="866" t="str">
        <f>VLOOKUP(A38,EQUIPOS!A8:D154,3,FALSE)</f>
        <v>Compactador neumático de Potencia 70 HP, peso de 13 ton</v>
      </c>
      <c r="C38" s="867"/>
      <c r="D38" s="867"/>
      <c r="E38" s="867"/>
      <c r="F38" s="867"/>
      <c r="G38" s="867"/>
      <c r="H38" s="868"/>
      <c r="I38" s="276"/>
      <c r="J38" s="277"/>
      <c r="K38" s="278">
        <f>VLOOKUP(A38,EQUIPOS!A8:D165,4,FALSE)</f>
        <v>98126</v>
      </c>
      <c r="L38" s="279"/>
      <c r="M38" s="280">
        <v>9</v>
      </c>
      <c r="N38" s="281">
        <f t="shared" si="0"/>
        <v>10902.888888888889</v>
      </c>
    </row>
    <row r="39" spans="1:14">
      <c r="A39" t="s">
        <v>286</v>
      </c>
      <c r="B39" s="866" t="str">
        <f>VLOOKUP(A39,EQUIPOS!A9:D154,3,FALSE)</f>
        <v>Planta de asfalto en frio</v>
      </c>
      <c r="C39" s="867"/>
      <c r="D39" s="867"/>
      <c r="E39" s="867"/>
      <c r="F39" s="867"/>
      <c r="G39" s="867"/>
      <c r="H39" s="868"/>
      <c r="I39" s="276"/>
      <c r="J39" s="277"/>
      <c r="K39" s="278">
        <f>VLOOKUP(A39,EQUIPOS!A9:D166,4,FALSE)</f>
        <v>193106</v>
      </c>
      <c r="L39" s="279"/>
      <c r="M39" s="280">
        <v>9</v>
      </c>
      <c r="N39" s="281">
        <f t="shared" si="0"/>
        <v>21456.222222222223</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9</v>
      </c>
      <c r="N42" s="281">
        <f t="shared" si="0"/>
        <v>23891.777777777777</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922.04676066569448</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98360.691205110139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9220.4676066569446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138569.90881176709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27713.981762353418</v>
      </c>
      <c r="M88" s="853"/>
      <c r="N88" s="57"/>
    </row>
    <row r="89" spans="1:14">
      <c r="B89" s="95" t="s">
        <v>1057</v>
      </c>
      <c r="C89" s="96"/>
      <c r="D89" s="96"/>
      <c r="E89" s="96"/>
      <c r="F89" s="96"/>
      <c r="G89" s="96"/>
      <c r="H89" s="96"/>
      <c r="I89" s="93"/>
      <c r="J89" s="94"/>
      <c r="K89" s="313">
        <v>0.05</v>
      </c>
      <c r="L89" s="852">
        <f>N83*K89</f>
        <v>6928.4954405883545</v>
      </c>
      <c r="M89" s="853"/>
      <c r="N89" s="57"/>
    </row>
    <row r="90" spans="1:14" ht="15" thickBot="1">
      <c r="B90" s="97" t="s">
        <v>1058</v>
      </c>
      <c r="C90" s="98"/>
      <c r="D90" s="98"/>
      <c r="E90" s="98"/>
      <c r="F90" s="98"/>
      <c r="G90" s="98"/>
      <c r="H90" s="98"/>
      <c r="I90" s="99"/>
      <c r="J90" s="100"/>
      <c r="K90" s="314">
        <v>0.05</v>
      </c>
      <c r="L90" s="854">
        <f>N83*K90</f>
        <v>6928.4954405883545</v>
      </c>
      <c r="M90" s="855"/>
      <c r="N90" s="57"/>
    </row>
    <row r="91" spans="1:14" ht="15" thickBot="1">
      <c r="B91" s="817" t="s">
        <v>1037</v>
      </c>
      <c r="C91" s="818"/>
      <c r="D91" s="818"/>
      <c r="E91" s="818"/>
      <c r="F91" s="818"/>
      <c r="G91" s="818"/>
      <c r="H91" s="818"/>
      <c r="I91" s="818"/>
      <c r="J91" s="818"/>
      <c r="K91" s="818"/>
      <c r="L91" s="818"/>
      <c r="M91" s="819"/>
      <c r="N91" s="58">
        <f>L88+L89+L90</f>
        <v>41570.972643530127</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180140.88145529723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168</v>
      </c>
      <c r="B37" s="866" t="str">
        <f>VLOOKUP(A37,EQUIPOS!A7:D154,3,FALSE)</f>
        <v>Compactador tipo  POTENCIA: 105 HP, PESO: 6 ton</v>
      </c>
      <c r="C37" s="867"/>
      <c r="D37" s="867"/>
      <c r="E37" s="867"/>
      <c r="F37" s="867"/>
      <c r="G37" s="867"/>
      <c r="H37" s="868"/>
      <c r="I37" s="276"/>
      <c r="J37" s="277"/>
      <c r="K37" s="278">
        <f>VLOOKUP(A37,EQUIPOS!A7:D164,4,FALSE)</f>
        <v>103290</v>
      </c>
      <c r="L37" s="279"/>
      <c r="M37" s="280">
        <v>9</v>
      </c>
      <c r="N37" s="281">
        <f t="shared" ref="N37:N43" si="0">K37/M37</f>
        <v>11476.666666666666</v>
      </c>
    </row>
    <row r="38" spans="1:14">
      <c r="A38" t="s">
        <v>173</v>
      </c>
      <c r="B38" s="866" t="str">
        <f>VLOOKUP(A38,EQUIPOS!A8:D154,3,FALSE)</f>
        <v>Compactador neumático de Potencia 70 HP, peso de 13 ton</v>
      </c>
      <c r="C38" s="867"/>
      <c r="D38" s="867"/>
      <c r="E38" s="867"/>
      <c r="F38" s="867"/>
      <c r="G38" s="867"/>
      <c r="H38" s="868"/>
      <c r="I38" s="276"/>
      <c r="J38" s="277"/>
      <c r="K38" s="278">
        <f>VLOOKUP(A38,EQUIPOS!A8:D165,4,FALSE)</f>
        <v>98126</v>
      </c>
      <c r="L38" s="279"/>
      <c r="M38" s="280">
        <v>9</v>
      </c>
      <c r="N38" s="281">
        <f t="shared" si="0"/>
        <v>10902.888888888889</v>
      </c>
    </row>
    <row r="39" spans="1:14">
      <c r="A39" t="s">
        <v>286</v>
      </c>
      <c r="B39" s="866" t="str">
        <f>VLOOKUP(A39,EQUIPOS!A9:D154,3,FALSE)</f>
        <v>Planta de asfalto en frio</v>
      </c>
      <c r="C39" s="867"/>
      <c r="D39" s="867"/>
      <c r="E39" s="867"/>
      <c r="F39" s="867"/>
      <c r="G39" s="867"/>
      <c r="H39" s="868"/>
      <c r="I39" s="276"/>
      <c r="J39" s="277"/>
      <c r="K39" s="278">
        <f>VLOOKUP(A39,EQUIPOS!A9:D166,4,FALSE)</f>
        <v>193106</v>
      </c>
      <c r="L39" s="279"/>
      <c r="M39" s="280">
        <v>9</v>
      </c>
      <c r="N39" s="281">
        <f t="shared" si="0"/>
        <v>21456.222222222223</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9</v>
      </c>
      <c r="N42" s="281">
        <f t="shared" si="0"/>
        <v>23891.777777777777</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922.04676066569448</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98360.691205110139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20">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4">
        <f>VLOOKUP(A64,TRANSPORTE!A5:D117,4,FALSE)</f>
        <v>1369</v>
      </c>
      <c r="M64" s="905"/>
      <c r="N64" s="296">
        <f>K64*L64</f>
        <v>1916.6</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9220.4676066569446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138569.90881176709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27713.981762353418</v>
      </c>
      <c r="M88" s="853"/>
      <c r="N88" s="57"/>
    </row>
    <row r="89" spans="1:14">
      <c r="B89" s="95" t="s">
        <v>1057</v>
      </c>
      <c r="C89" s="96"/>
      <c r="D89" s="96"/>
      <c r="E89" s="96"/>
      <c r="F89" s="96"/>
      <c r="G89" s="96"/>
      <c r="H89" s="96"/>
      <c r="I89" s="93"/>
      <c r="J89" s="94"/>
      <c r="K89" s="313">
        <v>0.05</v>
      </c>
      <c r="L89" s="852">
        <f>N83*K89</f>
        <v>6928.4954405883545</v>
      </c>
      <c r="M89" s="853"/>
      <c r="N89" s="57"/>
    </row>
    <row r="90" spans="1:14" ht="15" thickBot="1">
      <c r="B90" s="97" t="s">
        <v>1058</v>
      </c>
      <c r="C90" s="98"/>
      <c r="D90" s="98"/>
      <c r="E90" s="98"/>
      <c r="F90" s="98"/>
      <c r="G90" s="98"/>
      <c r="H90" s="98"/>
      <c r="I90" s="99"/>
      <c r="J90" s="100"/>
      <c r="K90" s="314">
        <v>0.05</v>
      </c>
      <c r="L90" s="854">
        <f>N83*K90</f>
        <v>6928.4954405883545</v>
      </c>
      <c r="M90" s="855"/>
      <c r="N90" s="57"/>
    </row>
    <row r="91" spans="1:14" ht="15" thickBot="1">
      <c r="B91" s="817" t="s">
        <v>1037</v>
      </c>
      <c r="C91" s="818"/>
      <c r="D91" s="818"/>
      <c r="E91" s="818"/>
      <c r="F91" s="818"/>
      <c r="G91" s="818"/>
      <c r="H91" s="818"/>
      <c r="I91" s="818"/>
      <c r="J91" s="818"/>
      <c r="K91" s="818"/>
      <c r="L91" s="818"/>
      <c r="M91" s="819"/>
      <c r="N91" s="58">
        <f>L88+L89+L90</f>
        <v>41570.972643530127</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58">
        <f>N83+N91</f>
        <v>180140.88145529723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168</v>
      </c>
      <c r="B37" s="866" t="str">
        <f>VLOOKUP(A37,EQUIPOS!A7:D154,3,FALSE)</f>
        <v>Compactador tipo  POTENCIA: 105 HP, PESO: 6 ton</v>
      </c>
      <c r="C37" s="867"/>
      <c r="D37" s="867"/>
      <c r="E37" s="867"/>
      <c r="F37" s="867"/>
      <c r="G37" s="867"/>
      <c r="H37" s="868"/>
      <c r="I37" s="276"/>
      <c r="J37" s="277"/>
      <c r="K37" s="278">
        <f>VLOOKUP(A37,EQUIPOS!A7:D164,4,FALSE)</f>
        <v>103290</v>
      </c>
      <c r="L37" s="279"/>
      <c r="M37" s="280">
        <v>7</v>
      </c>
      <c r="N37" s="281">
        <f t="shared" ref="N37:N43" si="0">K37/M37</f>
        <v>14755.714285714286</v>
      </c>
    </row>
    <row r="38" spans="1:14">
      <c r="A38" t="s">
        <v>173</v>
      </c>
      <c r="B38" s="866" t="str">
        <f>VLOOKUP(A38,EQUIPOS!A8:D154,3,FALSE)</f>
        <v>Compactador neumático de Potencia 70 HP, peso de 13 ton</v>
      </c>
      <c r="C38" s="867"/>
      <c r="D38" s="867"/>
      <c r="E38" s="867"/>
      <c r="F38" s="867"/>
      <c r="G38" s="867"/>
      <c r="H38" s="868"/>
      <c r="I38" s="276"/>
      <c r="J38" s="277"/>
      <c r="K38" s="278">
        <f>VLOOKUP(A38,EQUIPOS!A8:D165,4,FALSE)</f>
        <v>98126</v>
      </c>
      <c r="L38" s="279"/>
      <c r="M38" s="280">
        <v>7</v>
      </c>
      <c r="N38" s="281">
        <f t="shared" si="0"/>
        <v>14018</v>
      </c>
    </row>
    <row r="39" spans="1:14">
      <c r="A39" t="s">
        <v>286</v>
      </c>
      <c r="B39" s="866" t="str">
        <f>VLOOKUP(A39,EQUIPOS!A9:D154,3,FALSE)</f>
        <v>Planta de asfalto en frio</v>
      </c>
      <c r="C39" s="867"/>
      <c r="D39" s="867"/>
      <c r="E39" s="867"/>
      <c r="F39" s="867"/>
      <c r="G39" s="867"/>
      <c r="H39" s="868"/>
      <c r="I39" s="276"/>
      <c r="J39" s="277"/>
      <c r="K39" s="278">
        <f>VLOOKUP(A39,EQUIPOS!A9:D166,4,FALSE)</f>
        <v>193106</v>
      </c>
      <c r="L39" s="279"/>
      <c r="M39" s="280">
        <v>9</v>
      </c>
      <c r="N39" s="281">
        <f t="shared" si="0"/>
        <v>21456.222222222223</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7</v>
      </c>
      <c r="N42" s="281">
        <f t="shared" si="0"/>
        <v>30718</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1053.7677264750794</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111712.79312330048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1369</v>
      </c>
      <c r="N65" s="421">
        <f>K65*M65</f>
        <v>1711.25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3627.85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10537.677264750793</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153271.72038805127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30654.344077610254</v>
      </c>
      <c r="M88" s="853"/>
      <c r="N88" s="57"/>
    </row>
    <row r="89" spans="1:14">
      <c r="B89" s="95" t="s">
        <v>1057</v>
      </c>
      <c r="C89" s="96"/>
      <c r="D89" s="96"/>
      <c r="E89" s="96"/>
      <c r="F89" s="96"/>
      <c r="G89" s="96"/>
      <c r="H89" s="96"/>
      <c r="I89" s="93"/>
      <c r="J89" s="94"/>
      <c r="K89" s="313">
        <v>0.05</v>
      </c>
      <c r="L89" s="852">
        <f>N83*K89</f>
        <v>7663.5860194025636</v>
      </c>
      <c r="M89" s="853"/>
      <c r="N89" s="57"/>
    </row>
    <row r="90" spans="1:14" ht="15" thickBot="1">
      <c r="B90" s="97" t="s">
        <v>1058</v>
      </c>
      <c r="C90" s="98"/>
      <c r="D90" s="98"/>
      <c r="E90" s="98"/>
      <c r="F90" s="98"/>
      <c r="G90" s="98"/>
      <c r="H90" s="98"/>
      <c r="I90" s="99"/>
      <c r="J90" s="100"/>
      <c r="K90" s="314">
        <v>0.05</v>
      </c>
      <c r="L90" s="854">
        <f>N83*K90</f>
        <v>7663.5860194025636</v>
      </c>
      <c r="M90" s="855"/>
      <c r="N90" s="57"/>
    </row>
    <row r="91" spans="1:14" ht="15" thickBot="1">
      <c r="B91" s="817" t="s">
        <v>1037</v>
      </c>
      <c r="C91" s="818"/>
      <c r="D91" s="818"/>
      <c r="E91" s="818"/>
      <c r="F91" s="818"/>
      <c r="G91" s="818"/>
      <c r="H91" s="818"/>
      <c r="I91" s="818"/>
      <c r="J91" s="818"/>
      <c r="K91" s="818"/>
      <c r="L91" s="818"/>
      <c r="M91" s="819"/>
      <c r="N91" s="58">
        <f>L88+L89+L90</f>
        <v>45981.516116415383</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199253.23650446665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9</v>
      </c>
      <c r="N37" s="281">
        <f t="shared" ref="N37:N43" si="0">K37/M37</f>
        <v>10902.888888888889</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103290</v>
      </c>
      <c r="L38" s="279"/>
      <c r="M38" s="280">
        <v>9</v>
      </c>
      <c r="N38" s="281">
        <f t="shared" si="0"/>
        <v>11476.666666666666</v>
      </c>
    </row>
    <row r="39" spans="1:14">
      <c r="A39" t="s">
        <v>286</v>
      </c>
      <c r="B39" s="866" t="str">
        <f>VLOOKUP(A39,EQUIPOS!A9:D154,3,FALSE)</f>
        <v>Planta de asfalto en frio</v>
      </c>
      <c r="C39" s="867"/>
      <c r="D39" s="867"/>
      <c r="E39" s="867"/>
      <c r="F39" s="867"/>
      <c r="G39" s="867"/>
      <c r="H39" s="868"/>
      <c r="I39" s="276"/>
      <c r="J39" s="277"/>
      <c r="K39" s="278">
        <f>VLOOKUP(A39,EQUIPOS!A9:D166,4,FALSE)</f>
        <v>193106</v>
      </c>
      <c r="L39" s="279"/>
      <c r="M39" s="280">
        <v>9</v>
      </c>
      <c r="N39" s="281">
        <f t="shared" si="0"/>
        <v>21456.222222222223</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9</v>
      </c>
      <c r="N42" s="281">
        <f t="shared" si="0"/>
        <v>23891.777777777777</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67"/>
      <c r="F46" s="867"/>
      <c r="G46" s="867"/>
      <c r="H46" s="868"/>
      <c r="I46" s="42"/>
      <c r="J46" s="43"/>
      <c r="K46" s="283"/>
      <c r="L46" s="285"/>
      <c r="M46" s="286"/>
      <c r="N46" s="287"/>
    </row>
    <row r="47" spans="1:14">
      <c r="B47" s="874" t="s">
        <v>1036</v>
      </c>
      <c r="C47" s="952"/>
      <c r="D47" s="952"/>
      <c r="E47" s="44"/>
      <c r="F47" s="45"/>
      <c r="G47" s="45"/>
      <c r="H47" s="46"/>
      <c r="I47" s="42"/>
      <c r="J47" s="43"/>
      <c r="K47" s="288"/>
      <c r="L47" s="285"/>
      <c r="M47" s="410">
        <v>0.1</v>
      </c>
      <c r="N47" s="353">
        <f>N81*M47</f>
        <v>922.04676066569448</v>
      </c>
    </row>
    <row r="48" spans="1:14" ht="15" thickBot="1">
      <c r="B48" s="953"/>
      <c r="C48" s="954"/>
      <c r="D48" s="954"/>
      <c r="E48" s="954"/>
      <c r="F48" s="954"/>
      <c r="G48" s="954"/>
      <c r="H48" s="955"/>
      <c r="I48" s="876"/>
      <c r="J48" s="877"/>
      <c r="K48" s="47"/>
      <c r="L48" s="878"/>
      <c r="M48" s="956"/>
      <c r="N48" s="111"/>
    </row>
    <row r="49" spans="1:14" ht="15" thickBot="1">
      <c r="B49" s="817" t="s">
        <v>1037</v>
      </c>
      <c r="C49" s="818"/>
      <c r="D49" s="818"/>
      <c r="E49" s="818"/>
      <c r="F49" s="818"/>
      <c r="G49" s="818"/>
      <c r="H49" s="818"/>
      <c r="I49" s="818"/>
      <c r="J49" s="818"/>
      <c r="K49" s="818"/>
      <c r="L49" s="818"/>
      <c r="M49" s="819"/>
      <c r="N49" s="403">
        <f>SUM(N36:N48)</f>
        <v>98360.691205110139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9220.4676066569446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138569.90881176709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27713.981762353418</v>
      </c>
      <c r="M88" s="853"/>
      <c r="N88" s="57"/>
    </row>
    <row r="89" spans="1:14">
      <c r="B89" s="95" t="s">
        <v>1057</v>
      </c>
      <c r="C89" s="96"/>
      <c r="D89" s="96"/>
      <c r="E89" s="96"/>
      <c r="F89" s="96"/>
      <c r="G89" s="96"/>
      <c r="H89" s="96"/>
      <c r="I89" s="93"/>
      <c r="J89" s="94"/>
      <c r="K89" s="313">
        <v>0.05</v>
      </c>
      <c r="L89" s="852">
        <f>N83*K89</f>
        <v>6928.4954405883545</v>
      </c>
      <c r="M89" s="853"/>
      <c r="N89" s="57"/>
    </row>
    <row r="90" spans="1:14" ht="15" thickBot="1">
      <c r="B90" s="97" t="s">
        <v>1058</v>
      </c>
      <c r="C90" s="98"/>
      <c r="D90" s="98"/>
      <c r="E90" s="98"/>
      <c r="F90" s="98"/>
      <c r="G90" s="98"/>
      <c r="H90" s="98"/>
      <c r="I90" s="99"/>
      <c r="J90" s="100"/>
      <c r="K90" s="314">
        <v>0.05</v>
      </c>
      <c r="L90" s="854">
        <f>N83*K90</f>
        <v>6928.4954405883545</v>
      </c>
      <c r="M90" s="855"/>
      <c r="N90" s="57"/>
    </row>
    <row r="91" spans="1:14" ht="15" thickBot="1">
      <c r="B91" s="817" t="s">
        <v>1037</v>
      </c>
      <c r="C91" s="818"/>
      <c r="D91" s="818"/>
      <c r="E91" s="818"/>
      <c r="F91" s="818"/>
      <c r="G91" s="818"/>
      <c r="H91" s="818"/>
      <c r="I91" s="818"/>
      <c r="J91" s="818"/>
      <c r="K91" s="818"/>
      <c r="L91" s="818"/>
      <c r="M91" s="819"/>
      <c r="N91" s="58">
        <f>L88+L89+L90</f>
        <v>41570.972643530127</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180140.88145529723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9</v>
      </c>
      <c r="N37" s="281">
        <f t="shared" ref="N37:N43" si="0">K37/M37</f>
        <v>10902.888888888889</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103290</v>
      </c>
      <c r="L38" s="279"/>
      <c r="M38" s="280">
        <v>9</v>
      </c>
      <c r="N38" s="281">
        <f t="shared" si="0"/>
        <v>11476.666666666666</v>
      </c>
    </row>
    <row r="39" spans="1:14">
      <c r="A39" t="s">
        <v>286</v>
      </c>
      <c r="B39" s="866" t="str">
        <f>VLOOKUP(A39,EQUIPOS!A9:D154,3,FALSE)</f>
        <v>Planta de asfalto en frio</v>
      </c>
      <c r="C39" s="867"/>
      <c r="D39" s="867"/>
      <c r="E39" s="867"/>
      <c r="F39" s="867"/>
      <c r="G39" s="867"/>
      <c r="H39" s="868"/>
      <c r="I39" s="276"/>
      <c r="J39" s="277"/>
      <c r="K39" s="278">
        <f>VLOOKUP(A39,EQUIPOS!A9:D166,4,FALSE)</f>
        <v>193106</v>
      </c>
      <c r="L39" s="279"/>
      <c r="M39" s="280">
        <v>9</v>
      </c>
      <c r="N39" s="281">
        <f t="shared" si="0"/>
        <v>21456.222222222223</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9</v>
      </c>
      <c r="N42" s="281">
        <f t="shared" si="0"/>
        <v>23891.777777777777</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9</v>
      </c>
      <c r="N43" s="281">
        <f t="shared" si="0"/>
        <v>5555.5555555555557</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98360.691205110139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9220.4676066569446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138569.90881176709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27713.981762353418</v>
      </c>
      <c r="M87" s="853"/>
      <c r="N87" s="57"/>
    </row>
    <row r="88" spans="1:14">
      <c r="B88" s="95" t="s">
        <v>1057</v>
      </c>
      <c r="C88" s="96"/>
      <c r="D88" s="96"/>
      <c r="E88" s="96"/>
      <c r="F88" s="96"/>
      <c r="G88" s="96"/>
      <c r="H88" s="96"/>
      <c r="I88" s="93"/>
      <c r="J88" s="94"/>
      <c r="K88" s="313">
        <v>0.05</v>
      </c>
      <c r="L88" s="852">
        <f>N82*K88</f>
        <v>6928.4954405883545</v>
      </c>
      <c r="M88" s="853"/>
      <c r="N88" s="57"/>
    </row>
    <row r="89" spans="1:14" ht="15" thickBot="1">
      <c r="B89" s="97" t="s">
        <v>1058</v>
      </c>
      <c r="C89" s="98"/>
      <c r="D89" s="98"/>
      <c r="E89" s="98"/>
      <c r="F89" s="98"/>
      <c r="G89" s="98"/>
      <c r="H89" s="98"/>
      <c r="I89" s="99"/>
      <c r="J89" s="100"/>
      <c r="K89" s="314">
        <v>0.05</v>
      </c>
      <c r="L89" s="854">
        <f>N82*K89</f>
        <v>6928.4954405883545</v>
      </c>
      <c r="M89" s="855"/>
      <c r="N89" s="57"/>
    </row>
    <row r="90" spans="1:14" ht="15" thickBot="1">
      <c r="B90" s="817" t="s">
        <v>1037</v>
      </c>
      <c r="C90" s="818"/>
      <c r="D90" s="818"/>
      <c r="E90" s="818"/>
      <c r="F90" s="818"/>
      <c r="G90" s="818"/>
      <c r="H90" s="818"/>
      <c r="I90" s="818"/>
      <c r="J90" s="818"/>
      <c r="K90" s="818"/>
      <c r="L90" s="818"/>
      <c r="M90" s="819"/>
      <c r="N90" s="58">
        <f>L87+L88+L89</f>
        <v>41570.972643530127</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180140.88145529723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9</v>
      </c>
      <c r="N37" s="281">
        <f t="shared" ref="N37:N43" si="0">K37/M37</f>
        <v>10902.888888888889</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103290</v>
      </c>
      <c r="L38" s="279"/>
      <c r="M38" s="280">
        <v>9</v>
      </c>
      <c r="N38" s="281">
        <f t="shared" si="0"/>
        <v>11476.666666666666</v>
      </c>
    </row>
    <row r="39" spans="1:14">
      <c r="A39" t="s">
        <v>286</v>
      </c>
      <c r="B39" s="866" t="str">
        <f>VLOOKUP(A39,EQUIPOS!A9:D154,3,FALSE)</f>
        <v>Planta de asfalto en frio</v>
      </c>
      <c r="C39" s="867"/>
      <c r="D39" s="867"/>
      <c r="E39" s="867"/>
      <c r="F39" s="867"/>
      <c r="G39" s="867"/>
      <c r="H39" s="868"/>
      <c r="I39" s="276"/>
      <c r="J39" s="277"/>
      <c r="K39" s="278">
        <f>VLOOKUP(A39,EQUIPOS!A9:D166,4,FALSE)</f>
        <v>193106</v>
      </c>
      <c r="L39" s="279"/>
      <c r="M39" s="280">
        <v>9</v>
      </c>
      <c r="N39" s="281">
        <f t="shared" si="0"/>
        <v>21456.222222222223</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9</v>
      </c>
      <c r="N42" s="281">
        <f t="shared" si="0"/>
        <v>23891.777777777777</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67"/>
      <c r="F46" s="867"/>
      <c r="G46" s="867"/>
      <c r="H46" s="868"/>
      <c r="I46" s="42"/>
      <c r="J46" s="43"/>
      <c r="K46" s="283"/>
      <c r="L46" s="285"/>
      <c r="M46" s="286"/>
      <c r="N46" s="287"/>
    </row>
    <row r="47" spans="1:14">
      <c r="B47" s="874" t="s">
        <v>1036</v>
      </c>
      <c r="C47" s="952"/>
      <c r="D47" s="952"/>
      <c r="E47" s="44"/>
      <c r="F47" s="45"/>
      <c r="G47" s="45"/>
      <c r="H47" s="46"/>
      <c r="I47" s="42"/>
      <c r="J47" s="43"/>
      <c r="K47" s="288"/>
      <c r="L47" s="285"/>
      <c r="M47" s="410">
        <v>0.1</v>
      </c>
      <c r="N47" s="353">
        <f>N81*M47</f>
        <v>922.04676066569448</v>
      </c>
    </row>
    <row r="48" spans="1:14" ht="15" thickBot="1">
      <c r="B48" s="953"/>
      <c r="C48" s="954"/>
      <c r="D48" s="954"/>
      <c r="E48" s="954"/>
      <c r="F48" s="954"/>
      <c r="G48" s="954"/>
      <c r="H48" s="955"/>
      <c r="I48" s="876"/>
      <c r="J48" s="877"/>
      <c r="K48" s="47"/>
      <c r="L48" s="878"/>
      <c r="M48" s="956"/>
      <c r="N48" s="111"/>
    </row>
    <row r="49" spans="1:14" ht="15" thickBot="1">
      <c r="B49" s="817" t="s">
        <v>1037</v>
      </c>
      <c r="C49" s="818"/>
      <c r="D49" s="818"/>
      <c r="E49" s="818"/>
      <c r="F49" s="818"/>
      <c r="G49" s="818"/>
      <c r="H49" s="818"/>
      <c r="I49" s="818"/>
      <c r="J49" s="818"/>
      <c r="K49" s="818"/>
      <c r="L49" s="818"/>
      <c r="M49" s="819"/>
      <c r="N49" s="403">
        <f>SUM(N36:N48)</f>
        <v>98360.691205110139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9220.4676066569446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138569.90881176709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27713.981762353418</v>
      </c>
      <c r="M88" s="853"/>
      <c r="N88" s="57"/>
    </row>
    <row r="89" spans="1:14">
      <c r="B89" s="95" t="s">
        <v>1057</v>
      </c>
      <c r="C89" s="96"/>
      <c r="D89" s="96"/>
      <c r="E89" s="96"/>
      <c r="F89" s="96"/>
      <c r="G89" s="96"/>
      <c r="H89" s="96"/>
      <c r="I89" s="93"/>
      <c r="J89" s="94"/>
      <c r="K89" s="313">
        <v>0.05</v>
      </c>
      <c r="L89" s="852">
        <f>N83*K89</f>
        <v>6928.4954405883545</v>
      </c>
      <c r="M89" s="853"/>
      <c r="N89" s="57"/>
    </row>
    <row r="90" spans="1:14" ht="15" thickBot="1">
      <c r="B90" s="97" t="s">
        <v>1058</v>
      </c>
      <c r="C90" s="98"/>
      <c r="D90" s="98"/>
      <c r="E90" s="98"/>
      <c r="F90" s="98"/>
      <c r="G90" s="98"/>
      <c r="H90" s="98"/>
      <c r="I90" s="99"/>
      <c r="J90" s="100"/>
      <c r="K90" s="314">
        <v>0.05</v>
      </c>
      <c r="L90" s="854">
        <f>N83*K90</f>
        <v>6928.4954405883545</v>
      </c>
      <c r="M90" s="855"/>
      <c r="N90" s="57"/>
    </row>
    <row r="91" spans="1:14" ht="15" thickBot="1">
      <c r="B91" s="817" t="s">
        <v>1037</v>
      </c>
      <c r="C91" s="818"/>
      <c r="D91" s="818"/>
      <c r="E91" s="818"/>
      <c r="F91" s="818"/>
      <c r="G91" s="818"/>
      <c r="H91" s="818"/>
      <c r="I91" s="818"/>
      <c r="J91" s="818"/>
      <c r="K91" s="818"/>
      <c r="L91" s="818"/>
      <c r="M91" s="819"/>
      <c r="N91" s="58">
        <f>L88+L89+L90</f>
        <v>41570.972643530127</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180140.88145529723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customHeight="1" thickBot="1">
      <c r="A31" t="s">
        <v>1929</v>
      </c>
      <c r="B31" s="86" t="s">
        <v>1151</v>
      </c>
      <c r="C31" s="957" t="s">
        <v>1664</v>
      </c>
      <c r="D31" s="957"/>
      <c r="E31" s="957"/>
      <c r="F31" s="958"/>
      <c r="G31" s="958"/>
      <c r="H31" s="958"/>
      <c r="I31" s="958"/>
      <c r="J31" s="958"/>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7</v>
      </c>
      <c r="N37" s="281">
        <f t="shared" ref="N37:N43" si="0">K37/M37</f>
        <v>14018</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103290</v>
      </c>
      <c r="L38" s="279"/>
      <c r="M38" s="280">
        <v>7</v>
      </c>
      <c r="N38" s="281">
        <f t="shared" si="0"/>
        <v>14755.714285714286</v>
      </c>
    </row>
    <row r="39" spans="1:14">
      <c r="A39" t="s">
        <v>286</v>
      </c>
      <c r="B39" s="866" t="str">
        <f>VLOOKUP(A39,EQUIPOS!A9:D154,3,FALSE)</f>
        <v>Planta de asfalto en frio</v>
      </c>
      <c r="C39" s="867"/>
      <c r="D39" s="867"/>
      <c r="E39" s="867"/>
      <c r="F39" s="867"/>
      <c r="G39" s="867"/>
      <c r="H39" s="868"/>
      <c r="I39" s="276"/>
      <c r="J39" s="277"/>
      <c r="K39" s="278">
        <f>VLOOKUP(A39,EQUIPOS!A9:D166,4,FALSE)</f>
        <v>193106</v>
      </c>
      <c r="L39" s="279"/>
      <c r="M39" s="280">
        <v>9</v>
      </c>
      <c r="N39" s="281">
        <f t="shared" si="0"/>
        <v>21456.222222222223</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7</v>
      </c>
      <c r="N42" s="281">
        <f t="shared" si="0"/>
        <v>30718</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9</v>
      </c>
      <c r="N43" s="281">
        <f t="shared" si="0"/>
        <v>5555.5555555555557</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1053.7677264750794</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111712.79312330048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10537.677264750793</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153239.22038805127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30647.844077610254</v>
      </c>
      <c r="M87" s="853"/>
      <c r="N87" s="57"/>
    </row>
    <row r="88" spans="1:14">
      <c r="B88" s="95" t="s">
        <v>1057</v>
      </c>
      <c r="C88" s="96"/>
      <c r="D88" s="96"/>
      <c r="E88" s="96"/>
      <c r="F88" s="96"/>
      <c r="G88" s="96"/>
      <c r="H88" s="96"/>
      <c r="I88" s="93"/>
      <c r="J88" s="94"/>
      <c r="K88" s="313">
        <v>0.05</v>
      </c>
      <c r="L88" s="852">
        <f>N82*K88</f>
        <v>7661.9610194025636</v>
      </c>
      <c r="M88" s="853"/>
      <c r="N88" s="57"/>
    </row>
    <row r="89" spans="1:14" ht="15" thickBot="1">
      <c r="B89" s="97" t="s">
        <v>1058</v>
      </c>
      <c r="C89" s="98"/>
      <c r="D89" s="98"/>
      <c r="E89" s="98"/>
      <c r="F89" s="98"/>
      <c r="G89" s="98"/>
      <c r="H89" s="98"/>
      <c r="I89" s="99"/>
      <c r="J89" s="100"/>
      <c r="K89" s="314">
        <v>0.05</v>
      </c>
      <c r="L89" s="854">
        <f>N82*K89</f>
        <v>7661.9610194025636</v>
      </c>
      <c r="M89" s="855"/>
      <c r="N89" s="57"/>
    </row>
    <row r="90" spans="1:14" ht="15" thickBot="1">
      <c r="B90" s="817" t="s">
        <v>1037</v>
      </c>
      <c r="C90" s="818"/>
      <c r="D90" s="818"/>
      <c r="E90" s="818"/>
      <c r="F90" s="818"/>
      <c r="G90" s="818"/>
      <c r="H90" s="818"/>
      <c r="I90" s="818"/>
      <c r="J90" s="818"/>
      <c r="K90" s="818"/>
      <c r="L90" s="818"/>
      <c r="M90" s="819"/>
      <c r="N90" s="58">
        <f>L87+L88+L89</f>
        <v>45971.766116415383</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199210.98650446665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6"/>
      <c r="C47" s="867"/>
      <c r="D47" s="867"/>
      <c r="E47" s="867"/>
      <c r="F47" s="867"/>
      <c r="G47" s="867"/>
      <c r="H47" s="868"/>
      <c r="I47" s="869"/>
      <c r="J47" s="870"/>
      <c r="K47" s="278"/>
      <c r="L47" s="871"/>
      <c r="M47" s="872"/>
      <c r="N47" s="281"/>
    </row>
    <row r="48" spans="1:14">
      <c r="B48" s="866"/>
      <c r="C48" s="867"/>
      <c r="D48" s="867"/>
      <c r="E48" s="873"/>
      <c r="F48" s="867"/>
      <c r="G48" s="867"/>
      <c r="H48" s="868"/>
      <c r="I48" s="42"/>
      <c r="J48" s="43"/>
      <c r="K48" s="283"/>
      <c r="L48" s="285"/>
      <c r="M48" s="286"/>
      <c r="N48" s="287"/>
    </row>
    <row r="49" spans="1:14">
      <c r="B49" s="874" t="s">
        <v>1036</v>
      </c>
      <c r="C49" s="875"/>
      <c r="D49" s="875"/>
      <c r="E49" s="44"/>
      <c r="F49" s="45"/>
      <c r="G49" s="45"/>
      <c r="H49" s="46"/>
      <c r="I49" s="42"/>
      <c r="J49" s="43"/>
      <c r="K49" s="288"/>
      <c r="L49" s="285"/>
      <c r="M49" s="410">
        <v>0.1</v>
      </c>
      <c r="N49" s="353">
        <f>N83*M49</f>
        <v>829.84208459912497</v>
      </c>
    </row>
    <row r="50" spans="1:14" ht="15" thickBot="1">
      <c r="B50" s="866"/>
      <c r="C50" s="867"/>
      <c r="D50" s="867"/>
      <c r="E50" s="867"/>
      <c r="F50" s="867"/>
      <c r="G50" s="867"/>
      <c r="H50" s="868"/>
      <c r="I50" s="876"/>
      <c r="J50" s="877"/>
      <c r="K50" s="47"/>
      <c r="L50" s="878"/>
      <c r="M50" s="879"/>
      <c r="N50" s="111"/>
    </row>
    <row r="51" spans="1:14" ht="15" thickBot="1">
      <c r="B51" s="817" t="s">
        <v>1037</v>
      </c>
      <c r="C51" s="818"/>
      <c r="D51" s="818"/>
      <c r="E51" s="818"/>
      <c r="F51" s="818"/>
      <c r="G51" s="818"/>
      <c r="H51" s="818"/>
      <c r="I51" s="818"/>
      <c r="J51" s="818"/>
      <c r="K51" s="818"/>
      <c r="L51" s="818"/>
      <c r="M51" s="819"/>
      <c r="N51" s="403">
        <f>SUM(N36:N50)</f>
        <v>129849.47541793245</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2" t="s">
        <v>1028</v>
      </c>
      <c r="C55" s="863"/>
      <c r="D55" s="863"/>
      <c r="E55" s="863"/>
      <c r="F55" s="863"/>
      <c r="G55" s="863"/>
      <c r="H55" s="863"/>
      <c r="I55" s="897"/>
      <c r="J55" s="324" t="s">
        <v>1029</v>
      </c>
      <c r="K55" s="91" t="s">
        <v>1030</v>
      </c>
      <c r="L55" s="898" t="s">
        <v>1039</v>
      </c>
      <c r="M55" s="897"/>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18406</v>
      </c>
      <c r="N56" s="281">
        <f>K56*M56</f>
        <v>25768.399999999998</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65</v>
      </c>
      <c r="N57" s="281">
        <f>K57*M57</f>
        <v>1625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99"/>
      <c r="C60" s="900"/>
      <c r="D60" s="900"/>
      <c r="E60" s="900"/>
      <c r="F60" s="900"/>
      <c r="G60" s="900"/>
      <c r="H60" s="900"/>
      <c r="I60" s="870"/>
      <c r="J60" s="48"/>
      <c r="K60" s="50"/>
      <c r="L60" s="901"/>
      <c r="M60" s="902"/>
      <c r="N60" s="51"/>
    </row>
    <row r="61" spans="1:14" ht="15" thickBot="1">
      <c r="B61" s="817" t="s">
        <v>1037</v>
      </c>
      <c r="C61" s="818"/>
      <c r="D61" s="818"/>
      <c r="E61" s="818"/>
      <c r="F61" s="818"/>
      <c r="G61" s="818"/>
      <c r="H61" s="818"/>
      <c r="I61" s="818"/>
      <c r="J61" s="818"/>
      <c r="K61" s="818"/>
      <c r="L61" s="818"/>
      <c r="M61" s="819"/>
      <c r="N61" s="403">
        <f>SUM(N56:N60)</f>
        <v>27393.399999999998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3" t="s">
        <v>1045</v>
      </c>
      <c r="M65" s="882"/>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4">
        <f>VLOOKUP(A66,TRANSPORTE!A5:D117,4,FALSE)</f>
        <v>1369</v>
      </c>
      <c r="M66" s="905"/>
      <c r="N66" s="296">
        <f>K66*L66</f>
        <v>1916.6</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4">
        <f>VLOOKUP(A67,TRANSPORTE!A6:D117,4,FALSE)</f>
        <v>1343</v>
      </c>
      <c r="M67" s="905"/>
      <c r="N67" s="296">
        <f>K67*L67</f>
        <v>1678.75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5"/>
      <c r="M71" s="896"/>
      <c r="N71" s="133"/>
    </row>
    <row r="72" spans="1:15" ht="15" thickBot="1">
      <c r="B72" s="906" t="s">
        <v>1037</v>
      </c>
      <c r="C72" s="860"/>
      <c r="D72" s="860"/>
      <c r="E72" s="860"/>
      <c r="F72" s="860"/>
      <c r="G72" s="860"/>
      <c r="H72" s="860"/>
      <c r="I72" s="860"/>
      <c r="J72" s="860"/>
      <c r="K72" s="860"/>
      <c r="L72" s="860"/>
      <c r="M72" s="861"/>
      <c r="N72" s="110">
        <f>N66+N67+N68+N69+N70</f>
        <v>3595.35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6" t="s">
        <v>1047</v>
      </c>
      <c r="C76" s="857"/>
      <c r="D76" s="857"/>
      <c r="E76" s="857"/>
      <c r="F76" s="857"/>
      <c r="G76" s="857"/>
      <c r="H76" s="857"/>
      <c r="I76" s="79" t="s">
        <v>1048</v>
      </c>
      <c r="J76" s="81" t="s">
        <v>1494</v>
      </c>
      <c r="K76" s="80" t="s">
        <v>1050</v>
      </c>
      <c r="L76" s="858" t="s">
        <v>1034</v>
      </c>
      <c r="M76" s="859"/>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3"/>
      <c r="C82" s="894"/>
      <c r="D82" s="894"/>
      <c r="E82" s="894"/>
      <c r="F82" s="894"/>
      <c r="G82" s="894"/>
      <c r="H82" s="894"/>
      <c r="I82" s="132"/>
      <c r="J82" s="132"/>
      <c r="K82" s="132"/>
      <c r="L82" s="907"/>
      <c r="M82" s="907"/>
      <c r="N82" s="51"/>
    </row>
    <row r="83" spans="1:14" ht="15" thickBot="1">
      <c r="B83" s="906" t="s">
        <v>1037</v>
      </c>
      <c r="C83" s="860"/>
      <c r="D83" s="860"/>
      <c r="E83" s="860"/>
      <c r="F83" s="860"/>
      <c r="G83" s="860"/>
      <c r="H83" s="860"/>
      <c r="I83" s="860"/>
      <c r="J83" s="860"/>
      <c r="K83" s="860"/>
      <c r="L83" s="860"/>
      <c r="M83" s="861"/>
      <c r="N83" s="310">
        <f>SUM(N77:N82)</f>
        <v>8298.4208459912497</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N51+N61+N72+N83</f>
        <v>169136.64626392373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33827.329252784744</v>
      </c>
      <c r="M90" s="853"/>
      <c r="N90" s="57"/>
    </row>
    <row r="91" spans="1:14">
      <c r="B91" s="95" t="s">
        <v>1057</v>
      </c>
      <c r="C91" s="96"/>
      <c r="D91" s="96"/>
      <c r="E91" s="96"/>
      <c r="F91" s="96"/>
      <c r="G91" s="96"/>
      <c r="H91" s="96"/>
      <c r="I91" s="93"/>
      <c r="J91" s="94"/>
      <c r="K91" s="313">
        <v>0.05</v>
      </c>
      <c r="L91" s="852">
        <f>N85*K91</f>
        <v>8456.8323131961861</v>
      </c>
      <c r="M91" s="853"/>
      <c r="N91" s="57"/>
    </row>
    <row r="92" spans="1:14" ht="15" thickBot="1">
      <c r="B92" s="97" t="s">
        <v>1058</v>
      </c>
      <c r="C92" s="98"/>
      <c r="D92" s="98"/>
      <c r="E92" s="98"/>
      <c r="F92" s="98"/>
      <c r="G92" s="98"/>
      <c r="H92" s="98"/>
      <c r="I92" s="99"/>
      <c r="J92" s="100"/>
      <c r="K92" s="314">
        <v>0.05</v>
      </c>
      <c r="L92" s="854">
        <f>N85*K92</f>
        <v>8456.8323131961861</v>
      </c>
      <c r="M92" s="855"/>
      <c r="N92" s="57"/>
    </row>
    <row r="93" spans="1:14" ht="15" thickBot="1">
      <c r="B93" s="817" t="s">
        <v>1037</v>
      </c>
      <c r="C93" s="818"/>
      <c r="D93" s="818"/>
      <c r="E93" s="818"/>
      <c r="F93" s="818"/>
      <c r="G93" s="818"/>
      <c r="H93" s="818"/>
      <c r="I93" s="818"/>
      <c r="J93" s="818"/>
      <c r="K93" s="818"/>
      <c r="L93" s="818"/>
      <c r="M93" s="819"/>
      <c r="N93" s="58">
        <f>L90+L91+L92</f>
        <v>50740.99387917712</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219877.64014310084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0" t="s">
        <v>2324</v>
      </c>
      <c r="C112" s="821"/>
      <c r="D112" s="821"/>
      <c r="E112" s="821"/>
      <c r="F112" s="821"/>
      <c r="G112" s="821"/>
      <c r="H112" s="821"/>
      <c r="I112" s="821"/>
      <c r="J112" s="821"/>
      <c r="K112" s="821"/>
      <c r="L112" s="821"/>
      <c r="M112" s="821"/>
      <c r="N112" s="822"/>
    </row>
    <row r="113" spans="2:14" ht="15" customHeight="1">
      <c r="B113" s="820"/>
      <c r="C113" s="821"/>
      <c r="D113" s="821"/>
      <c r="E113" s="821"/>
      <c r="F113" s="821"/>
      <c r="G113" s="821"/>
      <c r="H113" s="821"/>
      <c r="I113" s="821"/>
      <c r="J113" s="821"/>
      <c r="K113" s="821"/>
      <c r="L113" s="821"/>
      <c r="M113" s="821"/>
      <c r="N113" s="822"/>
    </row>
    <row r="114" spans="2:14" ht="30" customHeight="1">
      <c r="B114" s="823" t="s">
        <v>2325</v>
      </c>
      <c r="C114" s="824"/>
      <c r="D114" s="824"/>
      <c r="E114" s="824"/>
      <c r="F114" s="824"/>
      <c r="G114" s="824"/>
      <c r="H114" s="824"/>
      <c r="I114" s="824"/>
      <c r="J114" s="824"/>
      <c r="K114" s="824"/>
      <c r="L114" s="824"/>
      <c r="M114" s="824"/>
      <c r="N114" s="825"/>
    </row>
    <row r="115" spans="2:14">
      <c r="B115" s="823"/>
      <c r="C115" s="824"/>
      <c r="D115" s="824"/>
      <c r="E115" s="824"/>
      <c r="F115" s="824"/>
      <c r="G115" s="824"/>
      <c r="H115" s="824"/>
      <c r="I115" s="824"/>
      <c r="J115" s="824"/>
      <c r="K115" s="824"/>
      <c r="L115" s="824"/>
      <c r="M115" s="824"/>
      <c r="N115" s="82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3"/>
      <c r="K125" s="883"/>
      <c r="L125" s="883"/>
      <c r="M125" s="883"/>
      <c r="N125" s="884"/>
    </row>
    <row r="126" spans="2:14" ht="15" thickBot="1">
      <c r="B126" s="270" t="s">
        <v>2327</v>
      </c>
      <c r="C126" s="402"/>
      <c r="D126" s="402"/>
      <c r="E126" s="63"/>
      <c r="F126" s="63"/>
      <c r="G126" s="63"/>
      <c r="H126" s="63"/>
      <c r="I126" s="63"/>
      <c r="J126" s="885"/>
      <c r="K126" s="885"/>
      <c r="L126" s="885"/>
      <c r="M126" s="885"/>
      <c r="N126" s="886"/>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129849.47541793245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904"/>
      <c r="M66" s="905"/>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8298.4208459912497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169136.64626392373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33827.329252784744</v>
      </c>
      <c r="M88" s="853"/>
      <c r="N88" s="57"/>
    </row>
    <row r="89" spans="1:14">
      <c r="B89" s="95" t="s">
        <v>1057</v>
      </c>
      <c r="C89" s="96"/>
      <c r="D89" s="96"/>
      <c r="E89" s="96"/>
      <c r="F89" s="96"/>
      <c r="G89" s="96"/>
      <c r="H89" s="96"/>
      <c r="I89" s="93"/>
      <c r="J89" s="94"/>
      <c r="K89" s="313">
        <v>0.05</v>
      </c>
      <c r="L89" s="852">
        <f>N83*K89</f>
        <v>8456.8323131961861</v>
      </c>
      <c r="M89" s="853"/>
      <c r="N89" s="57"/>
    </row>
    <row r="90" spans="1:14" ht="15" thickBot="1">
      <c r="B90" s="97" t="s">
        <v>1058</v>
      </c>
      <c r="C90" s="98"/>
      <c r="D90" s="98"/>
      <c r="E90" s="98"/>
      <c r="F90" s="98"/>
      <c r="G90" s="98"/>
      <c r="H90" s="98"/>
      <c r="I90" s="99"/>
      <c r="J90" s="100"/>
      <c r="K90" s="314">
        <v>0.05</v>
      </c>
      <c r="L90" s="854">
        <f>N83*K90</f>
        <v>8456.8323131961861</v>
      </c>
      <c r="M90" s="855"/>
      <c r="N90" s="57"/>
    </row>
    <row r="91" spans="1:14" ht="15" thickBot="1">
      <c r="B91" s="817" t="s">
        <v>1037</v>
      </c>
      <c r="C91" s="818"/>
      <c r="D91" s="818"/>
      <c r="E91" s="818"/>
      <c r="F91" s="818"/>
      <c r="G91" s="818"/>
      <c r="H91" s="818"/>
      <c r="I91" s="818"/>
      <c r="J91" s="818"/>
      <c r="K91" s="818"/>
      <c r="L91" s="818"/>
      <c r="M91" s="819"/>
      <c r="N91" s="58">
        <f>L88+L89+L90</f>
        <v>50740.99387917712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219877.64014310084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129849.47541793245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8298.4208459912497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169136.64626392373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33827.329252784744</v>
      </c>
      <c r="M88" s="853"/>
      <c r="N88" s="57"/>
    </row>
    <row r="89" spans="1:14">
      <c r="B89" s="95" t="s">
        <v>1057</v>
      </c>
      <c r="C89" s="96"/>
      <c r="D89" s="96"/>
      <c r="E89" s="96"/>
      <c r="F89" s="96"/>
      <c r="G89" s="96"/>
      <c r="H89" s="96"/>
      <c r="I89" s="93"/>
      <c r="J89" s="94"/>
      <c r="K89" s="313">
        <v>0.05</v>
      </c>
      <c r="L89" s="852">
        <f>N83*K89</f>
        <v>8456.8323131961861</v>
      </c>
      <c r="M89" s="853"/>
      <c r="N89" s="57"/>
    </row>
    <row r="90" spans="1:14" ht="15" thickBot="1">
      <c r="B90" s="97" t="s">
        <v>1058</v>
      </c>
      <c r="C90" s="98"/>
      <c r="D90" s="98"/>
      <c r="E90" s="98"/>
      <c r="F90" s="98"/>
      <c r="G90" s="98"/>
      <c r="H90" s="98"/>
      <c r="I90" s="99"/>
      <c r="J90" s="100"/>
      <c r="K90" s="314">
        <v>0.05</v>
      </c>
      <c r="L90" s="854">
        <f>N83*K90</f>
        <v>8456.8323131961861</v>
      </c>
      <c r="M90" s="855"/>
      <c r="N90" s="57"/>
    </row>
    <row r="91" spans="1:14" ht="15" thickBot="1">
      <c r="B91" s="817" t="s">
        <v>1037</v>
      </c>
      <c r="C91" s="818"/>
      <c r="D91" s="818"/>
      <c r="E91" s="818"/>
      <c r="F91" s="818"/>
      <c r="G91" s="818"/>
      <c r="H91" s="818"/>
      <c r="I91" s="818"/>
      <c r="J91" s="818"/>
      <c r="K91" s="818"/>
      <c r="L91" s="818"/>
      <c r="M91" s="819"/>
      <c r="N91" s="58">
        <f>L88+L89+L90</f>
        <v>50740.99387917712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219877.64014310084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ht="15" customHeight="1">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129849.47541793245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8298.4208459912497</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169136.64626392373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33827.329252784744</v>
      </c>
      <c r="M87" s="853"/>
      <c r="N87" s="57"/>
    </row>
    <row r="88" spans="1:14">
      <c r="B88" s="95" t="s">
        <v>1057</v>
      </c>
      <c r="C88" s="96"/>
      <c r="D88" s="96"/>
      <c r="E88" s="96"/>
      <c r="F88" s="96"/>
      <c r="G88" s="96"/>
      <c r="H88" s="96"/>
      <c r="I88" s="93"/>
      <c r="J88" s="94"/>
      <c r="K88" s="313">
        <v>0.05</v>
      </c>
      <c r="L88" s="852">
        <f>N82*K88</f>
        <v>8456.8323131961861</v>
      </c>
      <c r="M88" s="853"/>
      <c r="N88" s="57"/>
    </row>
    <row r="89" spans="1:14" ht="15" thickBot="1">
      <c r="B89" s="97" t="s">
        <v>1058</v>
      </c>
      <c r="C89" s="98"/>
      <c r="D89" s="98"/>
      <c r="E89" s="98"/>
      <c r="F89" s="98"/>
      <c r="G89" s="98"/>
      <c r="H89" s="98"/>
      <c r="I89" s="99"/>
      <c r="J89" s="100"/>
      <c r="K89" s="314">
        <v>0.05</v>
      </c>
      <c r="L89" s="854">
        <f>N82*K89</f>
        <v>8456.8323131961861</v>
      </c>
      <c r="M89" s="855"/>
      <c r="N89" s="57"/>
    </row>
    <row r="90" spans="1:14" ht="15" thickBot="1">
      <c r="B90" s="817" t="s">
        <v>1037</v>
      </c>
      <c r="C90" s="818"/>
      <c r="D90" s="818"/>
      <c r="E90" s="818"/>
      <c r="F90" s="818"/>
      <c r="G90" s="818"/>
      <c r="H90" s="818"/>
      <c r="I90" s="818"/>
      <c r="J90" s="818"/>
      <c r="K90" s="818"/>
      <c r="L90" s="818"/>
      <c r="M90" s="819"/>
      <c r="N90" s="58">
        <f>L87+L88+L89</f>
        <v>50740.99387917712</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219877.64014310084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129849.47541793245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8298.4208459912497</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169136.64626392373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33827.329252784744</v>
      </c>
      <c r="M87" s="853"/>
      <c r="N87" s="57"/>
    </row>
    <row r="88" spans="1:14">
      <c r="B88" s="95" t="s">
        <v>1057</v>
      </c>
      <c r="C88" s="96"/>
      <c r="D88" s="96"/>
      <c r="E88" s="96"/>
      <c r="F88" s="96"/>
      <c r="G88" s="96"/>
      <c r="H88" s="96"/>
      <c r="I88" s="93"/>
      <c r="J88" s="94"/>
      <c r="K88" s="313">
        <v>0.05</v>
      </c>
      <c r="L88" s="852">
        <f>N82*K88</f>
        <v>8456.8323131961861</v>
      </c>
      <c r="M88" s="853"/>
      <c r="N88" s="57"/>
    </row>
    <row r="89" spans="1:14" ht="15" thickBot="1">
      <c r="B89" s="97" t="s">
        <v>1058</v>
      </c>
      <c r="C89" s="98"/>
      <c r="D89" s="98"/>
      <c r="E89" s="98"/>
      <c r="F89" s="98"/>
      <c r="G89" s="98"/>
      <c r="H89" s="98"/>
      <c r="I89" s="99"/>
      <c r="J89" s="100"/>
      <c r="K89" s="314">
        <v>0.05</v>
      </c>
      <c r="L89" s="854">
        <f>N82*K89</f>
        <v>8456.8323131961861</v>
      </c>
      <c r="M89" s="855"/>
      <c r="N89" s="57"/>
    </row>
    <row r="90" spans="1:14" ht="15" thickBot="1">
      <c r="B90" s="817" t="s">
        <v>1037</v>
      </c>
      <c r="C90" s="818"/>
      <c r="D90" s="818"/>
      <c r="E90" s="818"/>
      <c r="F90" s="818"/>
      <c r="G90" s="818"/>
      <c r="H90" s="818"/>
      <c r="I90" s="818"/>
      <c r="J90" s="818"/>
      <c r="K90" s="818"/>
      <c r="L90" s="818"/>
      <c r="M90" s="819"/>
      <c r="N90" s="58">
        <f>L87+L88+L89</f>
        <v>50740.99387917712</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219877.64014310084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129849.47541793245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8298.4208459912497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169136.64626392373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33827.329252784744</v>
      </c>
      <c r="M88" s="853"/>
      <c r="N88" s="57"/>
    </row>
    <row r="89" spans="1:14">
      <c r="B89" s="95" t="s">
        <v>1057</v>
      </c>
      <c r="C89" s="96"/>
      <c r="D89" s="96"/>
      <c r="E89" s="96"/>
      <c r="F89" s="96"/>
      <c r="G89" s="96"/>
      <c r="H89" s="96"/>
      <c r="I89" s="93"/>
      <c r="J89" s="94"/>
      <c r="K89" s="313">
        <v>0.05</v>
      </c>
      <c r="L89" s="852">
        <f>N83*K89</f>
        <v>8456.8323131961861</v>
      </c>
      <c r="M89" s="853"/>
      <c r="N89" s="57"/>
    </row>
    <row r="90" spans="1:14" ht="15" thickBot="1">
      <c r="B90" s="97" t="s">
        <v>1058</v>
      </c>
      <c r="C90" s="98"/>
      <c r="D90" s="98"/>
      <c r="E90" s="98"/>
      <c r="F90" s="98"/>
      <c r="G90" s="98"/>
      <c r="H90" s="98"/>
      <c r="I90" s="99"/>
      <c r="J90" s="100"/>
      <c r="K90" s="314">
        <v>0.05</v>
      </c>
      <c r="L90" s="854">
        <f>N83*K90</f>
        <v>8456.8323131961861</v>
      </c>
      <c r="M90" s="855"/>
      <c r="N90" s="57"/>
    </row>
    <row r="91" spans="1:14" ht="15" thickBot="1">
      <c r="B91" s="817" t="s">
        <v>1037</v>
      </c>
      <c r="C91" s="818"/>
      <c r="D91" s="818"/>
      <c r="E91" s="818"/>
      <c r="F91" s="818"/>
      <c r="G91" s="818"/>
      <c r="H91" s="818"/>
      <c r="I91" s="818"/>
      <c r="J91" s="818"/>
      <c r="K91" s="818"/>
      <c r="L91" s="818"/>
      <c r="M91" s="819"/>
      <c r="N91" s="58">
        <f>L88+L89+L90</f>
        <v>50740.99387917712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219877.64014310084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129849.47541793245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8298.4208459912497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169136.64626392373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33827.329252784744</v>
      </c>
      <c r="M88" s="853"/>
      <c r="N88" s="57"/>
    </row>
    <row r="89" spans="1:14">
      <c r="B89" s="95" t="s">
        <v>1057</v>
      </c>
      <c r="C89" s="96"/>
      <c r="D89" s="96"/>
      <c r="E89" s="96"/>
      <c r="F89" s="96"/>
      <c r="G89" s="96"/>
      <c r="H89" s="96"/>
      <c r="I89" s="93"/>
      <c r="J89" s="94"/>
      <c r="K89" s="313">
        <v>0.05</v>
      </c>
      <c r="L89" s="852">
        <f>N83*K89</f>
        <v>8456.8323131961861</v>
      </c>
      <c r="M89" s="853"/>
      <c r="N89" s="57"/>
    </row>
    <row r="90" spans="1:14" ht="15" thickBot="1">
      <c r="B90" s="97" t="s">
        <v>1058</v>
      </c>
      <c r="C90" s="98"/>
      <c r="D90" s="98"/>
      <c r="E90" s="98"/>
      <c r="F90" s="98"/>
      <c r="G90" s="98"/>
      <c r="H90" s="98"/>
      <c r="I90" s="99"/>
      <c r="J90" s="100"/>
      <c r="K90" s="314">
        <v>0.05</v>
      </c>
      <c r="L90" s="854">
        <f>N83*K90</f>
        <v>8456.8323131961861</v>
      </c>
      <c r="M90" s="855"/>
      <c r="N90" s="57"/>
    </row>
    <row r="91" spans="1:14" ht="15" thickBot="1">
      <c r="B91" s="817" t="s">
        <v>1037</v>
      </c>
      <c r="C91" s="818"/>
      <c r="D91" s="818"/>
      <c r="E91" s="818"/>
      <c r="F91" s="818"/>
      <c r="G91" s="818"/>
      <c r="H91" s="818"/>
      <c r="I91" s="818"/>
      <c r="J91" s="818"/>
      <c r="K91" s="818"/>
      <c r="L91" s="818"/>
      <c r="M91" s="819"/>
      <c r="N91" s="58">
        <f>L88+L89+L90</f>
        <v>50740.99387917712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219877.64014310084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129849.47541793245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1377</v>
      </c>
      <c r="B65" s="52" t="str">
        <f>VLOOKUP(A65,TRANSPORTE!A6:D117,3,FALSE)</f>
        <v>Transporte de mezcla</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8298.4208459912497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169136.64626392373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33827.329252784744</v>
      </c>
      <c r="M88" s="853"/>
      <c r="N88" s="57"/>
    </row>
    <row r="89" spans="1:14">
      <c r="B89" s="95" t="s">
        <v>1057</v>
      </c>
      <c r="C89" s="96"/>
      <c r="D89" s="96"/>
      <c r="E89" s="96"/>
      <c r="F89" s="96"/>
      <c r="G89" s="96"/>
      <c r="H89" s="96"/>
      <c r="I89" s="93"/>
      <c r="J89" s="94"/>
      <c r="K89" s="313">
        <v>0.05</v>
      </c>
      <c r="L89" s="852">
        <f>N83*K89</f>
        <v>8456.8323131961861</v>
      </c>
      <c r="M89" s="853"/>
      <c r="N89" s="57"/>
    </row>
    <row r="90" spans="1:14" ht="15" thickBot="1">
      <c r="B90" s="97" t="s">
        <v>1058</v>
      </c>
      <c r="C90" s="98"/>
      <c r="D90" s="98"/>
      <c r="E90" s="98"/>
      <c r="F90" s="98"/>
      <c r="G90" s="98"/>
      <c r="H90" s="98"/>
      <c r="I90" s="99"/>
      <c r="J90" s="100"/>
      <c r="K90" s="314">
        <v>0.05</v>
      </c>
      <c r="L90" s="854">
        <f>N83*K90</f>
        <v>8456.8323131961861</v>
      </c>
      <c r="M90" s="855"/>
      <c r="N90" s="57"/>
    </row>
    <row r="91" spans="1:14" ht="15" thickBot="1">
      <c r="B91" s="817" t="s">
        <v>1037</v>
      </c>
      <c r="C91" s="818"/>
      <c r="D91" s="818"/>
      <c r="E91" s="818"/>
      <c r="F91" s="818"/>
      <c r="G91" s="818"/>
      <c r="H91" s="818"/>
      <c r="I91" s="818"/>
      <c r="J91" s="818"/>
      <c r="K91" s="818"/>
      <c r="L91" s="818"/>
      <c r="M91" s="819"/>
      <c r="N91" s="58">
        <f>L88+L89+L90</f>
        <v>50740.99387917712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219877.64014310084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8</v>
      </c>
      <c r="N37" s="281">
        <f t="shared" ref="N37:N43" si="0">K37/M37</f>
        <v>12265.75</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8</v>
      </c>
      <c r="N38" s="281">
        <f t="shared" si="0"/>
        <v>15880.875</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8</v>
      </c>
      <c r="N39" s="281">
        <f t="shared" si="0"/>
        <v>69805.25</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8</v>
      </c>
      <c r="N42" s="281">
        <f t="shared" si="0"/>
        <v>26878.25</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8</v>
      </c>
      <c r="N43" s="281">
        <f t="shared" si="0"/>
        <v>6250</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156157.70509399901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9220.4676066569446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196366.92270065597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39273.384540131192</v>
      </c>
      <c r="M87" s="853"/>
      <c r="N87" s="57"/>
    </row>
    <row r="88" spans="1:14">
      <c r="B88" s="95" t="s">
        <v>1057</v>
      </c>
      <c r="C88" s="96"/>
      <c r="D88" s="96"/>
      <c r="E88" s="96"/>
      <c r="F88" s="96"/>
      <c r="G88" s="96"/>
      <c r="H88" s="96"/>
      <c r="I88" s="93"/>
      <c r="J88" s="94"/>
      <c r="K88" s="313">
        <v>0.05</v>
      </c>
      <c r="L88" s="852">
        <f>N82*K88</f>
        <v>9818.346135032798</v>
      </c>
      <c r="M88" s="853"/>
      <c r="N88" s="57"/>
    </row>
    <row r="89" spans="1:14" ht="15" thickBot="1">
      <c r="B89" s="97" t="s">
        <v>1058</v>
      </c>
      <c r="C89" s="98"/>
      <c r="D89" s="98"/>
      <c r="E89" s="98"/>
      <c r="F89" s="98"/>
      <c r="G89" s="98"/>
      <c r="H89" s="98"/>
      <c r="I89" s="99"/>
      <c r="J89" s="100"/>
      <c r="K89" s="314">
        <v>0.05</v>
      </c>
      <c r="L89" s="854">
        <f>N82*K89</f>
        <v>9818.346135032798</v>
      </c>
      <c r="M89" s="855"/>
      <c r="N89" s="57"/>
    </row>
    <row r="90" spans="1:14" ht="15" thickBot="1">
      <c r="B90" s="817" t="s">
        <v>1037</v>
      </c>
      <c r="C90" s="818"/>
      <c r="D90" s="818"/>
      <c r="E90" s="818"/>
      <c r="F90" s="818"/>
      <c r="G90" s="818"/>
      <c r="H90" s="818"/>
      <c r="I90" s="818"/>
      <c r="J90" s="818"/>
      <c r="K90" s="818"/>
      <c r="L90" s="818"/>
      <c r="M90" s="819"/>
      <c r="N90" s="58">
        <f>L87+L88+L89</f>
        <v>58910.076810196791</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255276.99951085277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8</v>
      </c>
      <c r="N37" s="281">
        <f t="shared" ref="N37:N43" si="0">K37/M37</f>
        <v>12265.75</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8</v>
      </c>
      <c r="N38" s="281">
        <f t="shared" si="0"/>
        <v>15880.875</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8</v>
      </c>
      <c r="N39" s="281">
        <f t="shared" si="0"/>
        <v>69805.25</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8</v>
      </c>
      <c r="N42" s="281">
        <f t="shared" si="0"/>
        <v>26878.25</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8</v>
      </c>
      <c r="N43" s="281">
        <f t="shared" si="0"/>
        <v>6250</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156157.70509399901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133"/>
    </row>
    <row r="80" spans="1:15" ht="15" thickBot="1">
      <c r="B80" s="906" t="s">
        <v>1037</v>
      </c>
      <c r="C80" s="860"/>
      <c r="D80" s="860"/>
      <c r="E80" s="860"/>
      <c r="F80" s="860"/>
      <c r="G80" s="860"/>
      <c r="H80" s="860"/>
      <c r="I80" s="860"/>
      <c r="J80" s="860"/>
      <c r="K80" s="860"/>
      <c r="L80" s="860"/>
      <c r="M80" s="861"/>
      <c r="N80" s="469">
        <f>SUM(N74:N79)</f>
        <v>9220.4676066569446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196366.92270065597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39273.384540131192</v>
      </c>
      <c r="M87" s="853"/>
      <c r="N87" s="57"/>
    </row>
    <row r="88" spans="1:14">
      <c r="B88" s="95" t="s">
        <v>1057</v>
      </c>
      <c r="C88" s="96"/>
      <c r="D88" s="96"/>
      <c r="E88" s="96"/>
      <c r="F88" s="96"/>
      <c r="G88" s="96"/>
      <c r="H88" s="96"/>
      <c r="I88" s="93"/>
      <c r="J88" s="94"/>
      <c r="K88" s="313">
        <v>0.05</v>
      </c>
      <c r="L88" s="852">
        <f>N82*K88</f>
        <v>9818.346135032798</v>
      </c>
      <c r="M88" s="853"/>
      <c r="N88" s="57"/>
    </row>
    <row r="89" spans="1:14" ht="15" thickBot="1">
      <c r="B89" s="97" t="s">
        <v>1058</v>
      </c>
      <c r="C89" s="98"/>
      <c r="D89" s="98"/>
      <c r="E89" s="98"/>
      <c r="F89" s="98"/>
      <c r="G89" s="98"/>
      <c r="H89" s="98"/>
      <c r="I89" s="99"/>
      <c r="J89" s="100"/>
      <c r="K89" s="314">
        <v>0.05</v>
      </c>
      <c r="L89" s="854">
        <f>N82*K89</f>
        <v>9818.346135032798</v>
      </c>
      <c r="M89" s="855"/>
      <c r="N89" s="57"/>
    </row>
    <row r="90" spans="1:14" ht="15" thickBot="1">
      <c r="B90" s="817" t="s">
        <v>1037</v>
      </c>
      <c r="C90" s="818"/>
      <c r="D90" s="818"/>
      <c r="E90" s="818"/>
      <c r="F90" s="818"/>
      <c r="G90" s="818"/>
      <c r="H90" s="818"/>
      <c r="I90" s="818"/>
      <c r="J90" s="818"/>
      <c r="K90" s="818"/>
      <c r="L90" s="818"/>
      <c r="M90" s="819"/>
      <c r="N90" s="58">
        <f>L87+L88+L89</f>
        <v>58910.076810196791</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255276.99951085277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8</v>
      </c>
      <c r="N37" s="281">
        <f t="shared" ref="N37:N43" si="0">K37/M37</f>
        <v>12265.75</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8</v>
      </c>
      <c r="N38" s="281">
        <f t="shared" si="0"/>
        <v>15880.875</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8</v>
      </c>
      <c r="N39" s="281">
        <f t="shared" si="0"/>
        <v>69805.25</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8</v>
      </c>
      <c r="N42" s="281">
        <f t="shared" si="0"/>
        <v>26878.25</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8</v>
      </c>
      <c r="N43" s="281">
        <f t="shared" si="0"/>
        <v>6250</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156157.70509399901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9220.4676066569446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196366.92270065597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39273.384540131192</v>
      </c>
      <c r="M87" s="853"/>
      <c r="N87" s="57"/>
    </row>
    <row r="88" spans="1:14">
      <c r="B88" s="95" t="s">
        <v>1057</v>
      </c>
      <c r="C88" s="96"/>
      <c r="D88" s="96"/>
      <c r="E88" s="96"/>
      <c r="F88" s="96"/>
      <c r="G88" s="96"/>
      <c r="H88" s="96"/>
      <c r="I88" s="93"/>
      <c r="J88" s="94"/>
      <c r="K88" s="313">
        <v>0.05</v>
      </c>
      <c r="L88" s="852">
        <f>N82*K88</f>
        <v>9818.346135032798</v>
      </c>
      <c r="M88" s="853"/>
      <c r="N88" s="57"/>
    </row>
    <row r="89" spans="1:14" ht="15" thickBot="1">
      <c r="B89" s="97" t="s">
        <v>1058</v>
      </c>
      <c r="C89" s="98"/>
      <c r="D89" s="98"/>
      <c r="E89" s="98"/>
      <c r="F89" s="98"/>
      <c r="G89" s="98"/>
      <c r="H89" s="98"/>
      <c r="I89" s="99"/>
      <c r="J89" s="100"/>
      <c r="K89" s="314">
        <v>0.05</v>
      </c>
      <c r="L89" s="854">
        <f>N82*K89</f>
        <v>9818.346135032798</v>
      </c>
      <c r="M89" s="855"/>
      <c r="N89" s="57"/>
    </row>
    <row r="90" spans="1:14" ht="15" thickBot="1">
      <c r="B90" s="817" t="s">
        <v>1037</v>
      </c>
      <c r="C90" s="818"/>
      <c r="D90" s="818"/>
      <c r="E90" s="818"/>
      <c r="F90" s="818"/>
      <c r="G90" s="818"/>
      <c r="H90" s="818"/>
      <c r="I90" s="818"/>
      <c r="J90" s="818"/>
      <c r="K90" s="818"/>
      <c r="L90" s="818"/>
      <c r="M90" s="819"/>
      <c r="N90" s="58">
        <f>L87+L88+L89</f>
        <v>58910.076810196791</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255276.99951085277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129849.47541793245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8298.4208459912497</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169136.64626392373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33827.329252784744</v>
      </c>
      <c r="M87" s="853"/>
      <c r="N87" s="57"/>
    </row>
    <row r="88" spans="1:14">
      <c r="B88" s="95" t="s">
        <v>1057</v>
      </c>
      <c r="C88" s="96"/>
      <c r="D88" s="96"/>
      <c r="E88" s="96"/>
      <c r="F88" s="96"/>
      <c r="G88" s="96"/>
      <c r="H88" s="96"/>
      <c r="I88" s="93"/>
      <c r="J88" s="94"/>
      <c r="K88" s="313">
        <v>0.05</v>
      </c>
      <c r="L88" s="852">
        <f>N82*K88</f>
        <v>8456.8323131961861</v>
      </c>
      <c r="M88" s="853"/>
      <c r="N88" s="57"/>
    </row>
    <row r="89" spans="1:14" ht="15" thickBot="1">
      <c r="B89" s="97" t="s">
        <v>1058</v>
      </c>
      <c r="C89" s="98"/>
      <c r="D89" s="98"/>
      <c r="E89" s="98"/>
      <c r="F89" s="98"/>
      <c r="G89" s="98"/>
      <c r="H89" s="98"/>
      <c r="I89" s="99"/>
      <c r="J89" s="100"/>
      <c r="K89" s="314">
        <v>0.05</v>
      </c>
      <c r="L89" s="854">
        <f>N82*K89</f>
        <v>8456.8323131961861</v>
      </c>
      <c r="M89" s="855"/>
      <c r="N89" s="57"/>
    </row>
    <row r="90" spans="1:14" ht="15" thickBot="1">
      <c r="B90" s="817" t="s">
        <v>1037</v>
      </c>
      <c r="C90" s="818"/>
      <c r="D90" s="818"/>
      <c r="E90" s="818"/>
      <c r="F90" s="818"/>
      <c r="G90" s="818"/>
      <c r="H90" s="818"/>
      <c r="I90" s="818"/>
      <c r="J90" s="818"/>
      <c r="K90" s="818"/>
      <c r="L90" s="818"/>
      <c r="M90" s="819"/>
      <c r="N90" s="58">
        <f>L87+L88+L89</f>
        <v>50740.99387917712</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219877.64014310084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129849.47541793245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133"/>
    </row>
    <row r="81" spans="1:14" ht="15" thickBot="1">
      <c r="B81" s="906" t="s">
        <v>1037</v>
      </c>
      <c r="C81" s="860"/>
      <c r="D81" s="860"/>
      <c r="E81" s="860"/>
      <c r="F81" s="860"/>
      <c r="G81" s="860"/>
      <c r="H81" s="860"/>
      <c r="I81" s="860"/>
      <c r="J81" s="860"/>
      <c r="K81" s="860"/>
      <c r="L81" s="860"/>
      <c r="M81" s="861"/>
      <c r="N81" s="469">
        <f>SUM(N75:N80)</f>
        <v>8298.4208459912497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169136.64626392373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33827.329252784744</v>
      </c>
      <c r="M88" s="853"/>
      <c r="N88" s="57"/>
    </row>
    <row r="89" spans="1:14">
      <c r="B89" s="95" t="s">
        <v>1057</v>
      </c>
      <c r="C89" s="96"/>
      <c r="D89" s="96"/>
      <c r="E89" s="96"/>
      <c r="F89" s="96"/>
      <c r="G89" s="96"/>
      <c r="H89" s="96"/>
      <c r="I89" s="93"/>
      <c r="J89" s="94"/>
      <c r="K89" s="313">
        <v>0.05</v>
      </c>
      <c r="L89" s="852">
        <f>N83*K89</f>
        <v>8456.8323131961861</v>
      </c>
      <c r="M89" s="853"/>
      <c r="N89" s="57"/>
    </row>
    <row r="90" spans="1:14" ht="15" thickBot="1">
      <c r="B90" s="97" t="s">
        <v>1058</v>
      </c>
      <c r="C90" s="98"/>
      <c r="D90" s="98"/>
      <c r="E90" s="98"/>
      <c r="F90" s="98"/>
      <c r="G90" s="98"/>
      <c r="H90" s="98"/>
      <c r="I90" s="99"/>
      <c r="J90" s="100"/>
      <c r="K90" s="314">
        <v>0.05</v>
      </c>
      <c r="L90" s="854">
        <f>N83*K90</f>
        <v>8456.8323131961861</v>
      </c>
      <c r="M90" s="855"/>
      <c r="N90" s="57"/>
    </row>
    <row r="91" spans="1:14" ht="15" thickBot="1">
      <c r="B91" s="817" t="s">
        <v>1037</v>
      </c>
      <c r="C91" s="818"/>
      <c r="D91" s="818"/>
      <c r="E91" s="818"/>
      <c r="F91" s="818"/>
      <c r="G91" s="818"/>
      <c r="H91" s="818"/>
      <c r="I91" s="818"/>
      <c r="J91" s="818"/>
      <c r="K91" s="818"/>
      <c r="L91" s="818"/>
      <c r="M91" s="819"/>
      <c r="N91" s="58">
        <f>L88+L89+L90</f>
        <v>50740.99387917712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219877.64014310084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129849.47541793245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8298.4208459912497</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169136.64626392373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33827.329252784744</v>
      </c>
      <c r="M87" s="853"/>
      <c r="N87" s="57"/>
    </row>
    <row r="88" spans="1:14">
      <c r="B88" s="95" t="s">
        <v>1057</v>
      </c>
      <c r="C88" s="96"/>
      <c r="D88" s="96"/>
      <c r="E88" s="96"/>
      <c r="F88" s="96"/>
      <c r="G88" s="96"/>
      <c r="H88" s="96"/>
      <c r="I88" s="93"/>
      <c r="J88" s="94"/>
      <c r="K88" s="313">
        <v>0.05</v>
      </c>
      <c r="L88" s="852">
        <f>N82*K88</f>
        <v>8456.8323131961861</v>
      </c>
      <c r="M88" s="853"/>
      <c r="N88" s="57"/>
    </row>
    <row r="89" spans="1:14" ht="15" thickBot="1">
      <c r="B89" s="97" t="s">
        <v>1058</v>
      </c>
      <c r="C89" s="98"/>
      <c r="D89" s="98"/>
      <c r="E89" s="98"/>
      <c r="F89" s="98"/>
      <c r="G89" s="98"/>
      <c r="H89" s="98"/>
      <c r="I89" s="99"/>
      <c r="J89" s="100"/>
      <c r="K89" s="314">
        <v>0.05</v>
      </c>
      <c r="L89" s="854">
        <f>N82*K89</f>
        <v>8456.8323131961861</v>
      </c>
      <c r="M89" s="855"/>
      <c r="N89" s="57"/>
    </row>
    <row r="90" spans="1:14" ht="15" thickBot="1">
      <c r="B90" s="817" t="s">
        <v>1037</v>
      </c>
      <c r="C90" s="818"/>
      <c r="D90" s="818"/>
      <c r="E90" s="818"/>
      <c r="F90" s="818"/>
      <c r="G90" s="818"/>
      <c r="H90" s="818"/>
      <c r="I90" s="818"/>
      <c r="J90" s="818"/>
      <c r="K90" s="818"/>
      <c r="L90" s="818"/>
      <c r="M90" s="819"/>
      <c r="N90" s="58">
        <f>L87+L88+L89</f>
        <v>50740.99387917712</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219877.64014310084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8</v>
      </c>
      <c r="N37" s="281">
        <f t="shared" ref="N37:N43" si="0">K37/M37</f>
        <v>12265.75</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8</v>
      </c>
      <c r="N38" s="281">
        <f t="shared" si="0"/>
        <v>15880.875</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8</v>
      </c>
      <c r="N39" s="281">
        <f t="shared" si="0"/>
        <v>69805.25</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8</v>
      </c>
      <c r="N42" s="281">
        <f t="shared" si="0"/>
        <v>26878.25</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8</v>
      </c>
      <c r="N43" s="281">
        <f t="shared" si="0"/>
        <v>6250</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922.04676066569448</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156157.70509399901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9220.4676066569446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196366.92270065597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39273.384540131192</v>
      </c>
      <c r="M87" s="853"/>
      <c r="N87" s="57"/>
    </row>
    <row r="88" spans="1:14">
      <c r="B88" s="95" t="s">
        <v>1057</v>
      </c>
      <c r="C88" s="96"/>
      <c r="D88" s="96"/>
      <c r="E88" s="96"/>
      <c r="F88" s="96"/>
      <c r="G88" s="96"/>
      <c r="H88" s="96"/>
      <c r="I88" s="93"/>
      <c r="J88" s="94"/>
      <c r="K88" s="313">
        <v>0.05</v>
      </c>
      <c r="L88" s="852">
        <f>N82*K88</f>
        <v>9818.346135032798</v>
      </c>
      <c r="M88" s="853"/>
      <c r="N88" s="57"/>
    </row>
    <row r="89" spans="1:14" ht="15" thickBot="1">
      <c r="B89" s="97" t="s">
        <v>1058</v>
      </c>
      <c r="C89" s="98"/>
      <c r="D89" s="98"/>
      <c r="E89" s="98"/>
      <c r="F89" s="98"/>
      <c r="G89" s="98"/>
      <c r="H89" s="98"/>
      <c r="I89" s="99"/>
      <c r="J89" s="100"/>
      <c r="K89" s="314">
        <v>0.05</v>
      </c>
      <c r="L89" s="854">
        <f>N82*K89</f>
        <v>9818.346135032798</v>
      </c>
      <c r="M89" s="855"/>
      <c r="N89" s="57"/>
    </row>
    <row r="90" spans="1:14" ht="15" thickBot="1">
      <c r="B90" s="817" t="s">
        <v>1037</v>
      </c>
      <c r="C90" s="818"/>
      <c r="D90" s="818"/>
      <c r="E90" s="818"/>
      <c r="F90" s="818"/>
      <c r="G90" s="818"/>
      <c r="H90" s="818"/>
      <c r="I90" s="818"/>
      <c r="J90" s="818"/>
      <c r="K90" s="818"/>
      <c r="L90" s="818"/>
      <c r="M90" s="819"/>
      <c r="N90" s="58">
        <f>L87+L88+L89</f>
        <v>58910.076810196791</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255276.99951085277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129849.47541793245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8298.4208459912497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169136.64626392373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33827.329252784744</v>
      </c>
      <c r="M88" s="853"/>
      <c r="N88" s="57"/>
    </row>
    <row r="89" spans="1:14">
      <c r="B89" s="95" t="s">
        <v>1057</v>
      </c>
      <c r="C89" s="96"/>
      <c r="D89" s="96"/>
      <c r="E89" s="96"/>
      <c r="F89" s="96"/>
      <c r="G89" s="96"/>
      <c r="H89" s="96"/>
      <c r="I89" s="93"/>
      <c r="J89" s="94"/>
      <c r="K89" s="313">
        <v>0.05</v>
      </c>
      <c r="L89" s="852">
        <f>N83*K89</f>
        <v>8456.8323131961861</v>
      </c>
      <c r="M89" s="853"/>
      <c r="N89" s="57"/>
    </row>
    <row r="90" spans="1:14" ht="15" thickBot="1">
      <c r="B90" s="97" t="s">
        <v>1058</v>
      </c>
      <c r="C90" s="98"/>
      <c r="D90" s="98"/>
      <c r="E90" s="98"/>
      <c r="F90" s="98"/>
      <c r="G90" s="98"/>
      <c r="H90" s="98"/>
      <c r="I90" s="99"/>
      <c r="J90" s="100"/>
      <c r="K90" s="314">
        <v>0.05</v>
      </c>
      <c r="L90" s="854">
        <f>N83*K90</f>
        <v>8456.8323131961861</v>
      </c>
      <c r="M90" s="855"/>
      <c r="N90" s="57"/>
    </row>
    <row r="91" spans="1:14" ht="15" thickBot="1">
      <c r="B91" s="817" t="s">
        <v>1037</v>
      </c>
      <c r="C91" s="818"/>
      <c r="D91" s="818"/>
      <c r="E91" s="818"/>
      <c r="F91" s="818"/>
      <c r="G91" s="818"/>
      <c r="H91" s="818"/>
      <c r="I91" s="818"/>
      <c r="J91" s="818"/>
      <c r="K91" s="818"/>
      <c r="L91" s="818"/>
      <c r="M91" s="819"/>
      <c r="N91" s="58">
        <f>L88+L89+L90</f>
        <v>50740.99387917712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219877.64014310084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129849.47541793245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8298.4208459912497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169136.64626392373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33827.329252784744</v>
      </c>
      <c r="M88" s="853"/>
      <c r="N88" s="57"/>
    </row>
    <row r="89" spans="1:14">
      <c r="B89" s="95" t="s">
        <v>1057</v>
      </c>
      <c r="C89" s="96"/>
      <c r="D89" s="96"/>
      <c r="E89" s="96"/>
      <c r="F89" s="96"/>
      <c r="G89" s="96"/>
      <c r="H89" s="96"/>
      <c r="I89" s="93"/>
      <c r="J89" s="94"/>
      <c r="K89" s="313">
        <v>0.05</v>
      </c>
      <c r="L89" s="852">
        <f>N83*K89</f>
        <v>8456.8323131961861</v>
      </c>
      <c r="M89" s="853"/>
      <c r="N89" s="57"/>
    </row>
    <row r="90" spans="1:14" ht="15" thickBot="1">
      <c r="B90" s="97" t="s">
        <v>1058</v>
      </c>
      <c r="C90" s="98"/>
      <c r="D90" s="98"/>
      <c r="E90" s="98"/>
      <c r="F90" s="98"/>
      <c r="G90" s="98"/>
      <c r="H90" s="98"/>
      <c r="I90" s="99"/>
      <c r="J90" s="100"/>
      <c r="K90" s="314">
        <v>0.05</v>
      </c>
      <c r="L90" s="854">
        <f>N83*K90</f>
        <v>8456.8323131961861</v>
      </c>
      <c r="M90" s="855"/>
      <c r="N90" s="57"/>
    </row>
    <row r="91" spans="1:14" ht="15" thickBot="1">
      <c r="B91" s="817" t="s">
        <v>1037</v>
      </c>
      <c r="C91" s="818"/>
      <c r="D91" s="818"/>
      <c r="E91" s="818"/>
      <c r="F91" s="818"/>
      <c r="G91" s="818"/>
      <c r="H91" s="818"/>
      <c r="I91" s="818"/>
      <c r="J91" s="818"/>
      <c r="K91" s="818"/>
      <c r="L91" s="818"/>
      <c r="M91" s="819"/>
      <c r="N91" s="58">
        <f>L88+L89+L90</f>
        <v>50740.99387917712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219877.64014310084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829.84208459912497</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129849.47541793245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65</v>
      </c>
      <c r="N54" s="281">
        <f>K54*M54</f>
        <v>1625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27393.399999999998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8298.4208459912497</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169136.64626392373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33827.329252784744</v>
      </c>
      <c r="M87" s="853"/>
      <c r="N87" s="57"/>
    </row>
    <row r="88" spans="1:14">
      <c r="B88" s="95" t="s">
        <v>1057</v>
      </c>
      <c r="C88" s="96"/>
      <c r="D88" s="96"/>
      <c r="E88" s="96"/>
      <c r="F88" s="96"/>
      <c r="G88" s="96"/>
      <c r="H88" s="96"/>
      <c r="I88" s="93"/>
      <c r="J88" s="94"/>
      <c r="K88" s="313">
        <v>0.05</v>
      </c>
      <c r="L88" s="852">
        <f>N82*K88</f>
        <v>8456.8323131961861</v>
      </c>
      <c r="M88" s="853"/>
      <c r="N88" s="57"/>
    </row>
    <row r="89" spans="1:14" ht="15" thickBot="1">
      <c r="B89" s="97" t="s">
        <v>1058</v>
      </c>
      <c r="C89" s="98"/>
      <c r="D89" s="98"/>
      <c r="E89" s="98"/>
      <c r="F89" s="98"/>
      <c r="G89" s="98"/>
      <c r="H89" s="98"/>
      <c r="I89" s="99"/>
      <c r="J89" s="100"/>
      <c r="K89" s="314">
        <v>0.05</v>
      </c>
      <c r="L89" s="854">
        <f>N82*K89</f>
        <v>8456.8323131961861</v>
      </c>
      <c r="M89" s="855"/>
      <c r="N89" s="57"/>
    </row>
    <row r="90" spans="1:14" ht="15" thickBot="1">
      <c r="B90" s="817" t="s">
        <v>1037</v>
      </c>
      <c r="C90" s="818"/>
      <c r="D90" s="818"/>
      <c r="E90" s="818"/>
      <c r="F90" s="818"/>
      <c r="G90" s="818"/>
      <c r="H90" s="818"/>
      <c r="I90" s="818"/>
      <c r="J90" s="818"/>
      <c r="K90" s="818"/>
      <c r="L90" s="818"/>
      <c r="M90" s="819"/>
      <c r="N90" s="58">
        <f>L87+L88+L89</f>
        <v>50740.99387917712</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219877.64014310084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167536</v>
      </c>
      <c r="L36" s="279"/>
      <c r="M36" s="280">
        <v>30</v>
      </c>
      <c r="N36" s="281">
        <f>K36/M36</f>
        <v>5584.5333333333338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127047</v>
      </c>
      <c r="L38" s="279"/>
      <c r="M38" s="280">
        <v>10</v>
      </c>
      <c r="N38" s="281">
        <f t="shared" si="0"/>
        <v>12704.7</v>
      </c>
    </row>
    <row r="39" spans="1:14">
      <c r="A39" t="s">
        <v>284</v>
      </c>
      <c r="B39" s="866" t="str">
        <f>VLOOKUP(A39,EQUIPOS!A9:D154,3,FALSE)</f>
        <v>Planta de asfalto en caliente</v>
      </c>
      <c r="C39" s="867"/>
      <c r="D39" s="867"/>
      <c r="E39" s="867"/>
      <c r="F39" s="867"/>
      <c r="G39" s="867"/>
      <c r="H39" s="868"/>
      <c r="I39" s="276"/>
      <c r="J39" s="277"/>
      <c r="K39" s="278">
        <f>VLOOKUP(A39,EQUIPOS!A9:D166,4,FALSE)</f>
        <v>558442</v>
      </c>
      <c r="L39" s="279"/>
      <c r="M39" s="280">
        <v>10</v>
      </c>
      <c r="N39" s="281">
        <f t="shared" si="0"/>
        <v>55844.2</v>
      </c>
    </row>
    <row r="40" spans="1:14">
      <c r="A40" t="s">
        <v>290</v>
      </c>
      <c r="B40" s="866" t="str">
        <f>VLOOKUP(A40,EQUIPOS!A10:D154,3,FALSE)</f>
        <v>Planta trituradora</v>
      </c>
      <c r="C40" s="867"/>
      <c r="D40" s="867"/>
      <c r="E40" s="867"/>
      <c r="F40" s="867"/>
      <c r="G40" s="867"/>
      <c r="H40" s="868"/>
      <c r="I40" s="276"/>
      <c r="J40" s="277"/>
      <c r="K40" s="278">
        <f>VLOOKUP(A40,EQUIPOS!A10:D167,4,FALSE)</f>
        <v>358813</v>
      </c>
      <c r="L40" s="279"/>
      <c r="M40" s="280">
        <v>30</v>
      </c>
      <c r="N40" s="281">
        <f t="shared" si="0"/>
        <v>11960.433333333332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198317</v>
      </c>
      <c r="L41" s="279"/>
      <c r="M41" s="280">
        <v>30</v>
      </c>
      <c r="N41" s="281">
        <f t="shared" si="0"/>
        <v>6610.5666666666666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215026</v>
      </c>
      <c r="L42" s="279"/>
      <c r="M42" s="280">
        <v>10</v>
      </c>
      <c r="N42" s="281">
        <f t="shared" si="0"/>
        <v>21502.6</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829.84208459912497</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129849.47541793245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18406</v>
      </c>
      <c r="N54" s="281">
        <f>K54*M54</f>
        <v>25768.399999999998</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65</v>
      </c>
      <c r="N55" s="281">
        <f>K55*M55</f>
        <v>1625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27393.399999999998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1369</v>
      </c>
      <c r="M64" s="905"/>
      <c r="N64" s="296">
        <f>K64*L64</f>
        <v>1916.6</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4">
        <f>VLOOKUP(A65,TRANSPORTE!A6:D117,4,FALSE)</f>
        <v>1343</v>
      </c>
      <c r="M65" s="905"/>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3595.35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8298.4208459912497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169136.64626392373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33827.329252784744</v>
      </c>
      <c r="M88" s="853"/>
      <c r="N88" s="57"/>
    </row>
    <row r="89" spans="1:14">
      <c r="B89" s="95" t="s">
        <v>1057</v>
      </c>
      <c r="C89" s="96"/>
      <c r="D89" s="96"/>
      <c r="E89" s="96"/>
      <c r="F89" s="96"/>
      <c r="G89" s="96"/>
      <c r="H89" s="96"/>
      <c r="I89" s="93"/>
      <c r="J89" s="94"/>
      <c r="K89" s="313">
        <v>0.05</v>
      </c>
      <c r="L89" s="852">
        <f>N83*K89</f>
        <v>8456.8323131961861</v>
      </c>
      <c r="M89" s="853"/>
      <c r="N89" s="57"/>
    </row>
    <row r="90" spans="1:14" ht="15" thickBot="1">
      <c r="B90" s="97" t="s">
        <v>1058</v>
      </c>
      <c r="C90" s="98"/>
      <c r="D90" s="98"/>
      <c r="E90" s="98"/>
      <c r="F90" s="98"/>
      <c r="G90" s="98"/>
      <c r="H90" s="98"/>
      <c r="I90" s="99"/>
      <c r="J90" s="100"/>
      <c r="K90" s="314">
        <v>0.05</v>
      </c>
      <c r="L90" s="854">
        <f>N83*K90</f>
        <v>8456.8323131961861</v>
      </c>
      <c r="M90" s="855"/>
      <c r="N90" s="57"/>
    </row>
    <row r="91" spans="1:14" ht="15" thickBot="1">
      <c r="B91" s="817" t="s">
        <v>1037</v>
      </c>
      <c r="C91" s="818"/>
      <c r="D91" s="818"/>
      <c r="E91" s="818"/>
      <c r="F91" s="818"/>
      <c r="G91" s="818"/>
      <c r="H91" s="818"/>
      <c r="I91" s="818"/>
      <c r="J91" s="818"/>
      <c r="K91" s="818"/>
      <c r="L91" s="818"/>
      <c r="M91" s="819"/>
      <c r="N91" s="58">
        <f>L88+L89+L90</f>
        <v>50740.99387917712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219877.64014310084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148</v>
      </c>
      <c r="B36" s="866" t="str">
        <f>VLOOKUP(A36,EQUIPOS!A6:D154,3,FALSE)</f>
        <v>Cargador : Potencia en el volante 110 hp, Clasificación de RPM del motor 2300.</v>
      </c>
      <c r="C36" s="867"/>
      <c r="D36" s="867"/>
      <c r="E36" s="867"/>
      <c r="F36" s="867"/>
      <c r="G36" s="867"/>
      <c r="H36" s="868"/>
      <c r="I36" s="276"/>
      <c r="J36" s="277"/>
      <c r="K36" s="278">
        <f>VLOOKUP(A36,EQUIPOS!A6:D163,4,FALSE)</f>
        <v>156484</v>
      </c>
      <c r="L36" s="279"/>
      <c r="M36" s="280">
        <v>30</v>
      </c>
      <c r="N36" s="281">
        <f>K36/M36</f>
        <v>5216.1333333333332</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98126</v>
      </c>
      <c r="L37" s="279"/>
      <c r="M37" s="280">
        <v>10</v>
      </c>
      <c r="N37" s="281">
        <f t="shared" ref="N37:N43" si="0">K37/M37</f>
        <v>9812.6</v>
      </c>
    </row>
    <row r="38" spans="1:14">
      <c r="A38" t="s">
        <v>284</v>
      </c>
      <c r="B38" s="866" t="str">
        <f>VLOOKUP(A38,EQUIPOS!A8:D154,3,FALSE)</f>
        <v>Planta de asfalto en caliente</v>
      </c>
      <c r="C38" s="867"/>
      <c r="D38" s="867"/>
      <c r="E38" s="867"/>
      <c r="F38" s="867"/>
      <c r="G38" s="867"/>
      <c r="H38" s="868"/>
      <c r="I38" s="276"/>
      <c r="J38" s="277"/>
      <c r="K38" s="278">
        <f>VLOOKUP(A38,EQUIPOS!A8:D165,4,FALSE)</f>
        <v>558442</v>
      </c>
      <c r="L38" s="279"/>
      <c r="M38" s="280">
        <v>10</v>
      </c>
      <c r="N38" s="281">
        <f t="shared" si="0"/>
        <v>55844.2</v>
      </c>
    </row>
    <row r="39" spans="1:14">
      <c r="A39" t="s">
        <v>290</v>
      </c>
      <c r="B39" s="866" t="str">
        <f>VLOOKUP(A39,EQUIPOS!A9:D154,3,FALSE)</f>
        <v>Planta trituradora</v>
      </c>
      <c r="C39" s="867"/>
      <c r="D39" s="867"/>
      <c r="E39" s="867"/>
      <c r="F39" s="867"/>
      <c r="G39" s="867"/>
      <c r="H39" s="868"/>
      <c r="I39" s="276"/>
      <c r="J39" s="277"/>
      <c r="K39" s="278">
        <f>VLOOKUP(A39,EQUIPOS!A9:D166,4,FALSE)</f>
        <v>358813</v>
      </c>
      <c r="L39" s="279"/>
      <c r="M39" s="280">
        <v>30</v>
      </c>
      <c r="N39" s="281">
        <f t="shared" si="0"/>
        <v>11960.433333333332</v>
      </c>
    </row>
    <row r="40" spans="1:14">
      <c r="A40" t="s">
        <v>316</v>
      </c>
      <c r="B40" s="866" t="str">
        <f>VLOOKUP(A40,EQUIPOS!A10:D154,3,FALSE)</f>
        <v>Retroexcavadora Tipo E-200 o  Equivalente</v>
      </c>
      <c r="C40" s="867"/>
      <c r="D40" s="867"/>
      <c r="E40" s="867"/>
      <c r="F40" s="867"/>
      <c r="G40" s="867"/>
      <c r="H40" s="868"/>
      <c r="I40" s="276"/>
      <c r="J40" s="277"/>
      <c r="K40" s="278">
        <f>VLOOKUP(A40,EQUIPOS!A10:D167,4,FALSE)</f>
        <v>198317</v>
      </c>
      <c r="L40" s="279"/>
      <c r="M40" s="280">
        <v>30</v>
      </c>
      <c r="N40" s="281">
        <f t="shared" si="0"/>
        <v>6610.5666666666666</v>
      </c>
    </row>
    <row r="41" spans="1:14">
      <c r="A41" t="s">
        <v>358</v>
      </c>
      <c r="B41" s="866" t="str">
        <f>VLOOKUP(A41,EQUIPOS!A11:D155,3,FALSE)</f>
        <v xml:space="preserve">Terminadora de asfalto (Finisher), potencia en el volante 174 HP, R=20M3/H, velocidad de desplazamiento 114 m/min
</v>
      </c>
      <c r="C41" s="867"/>
      <c r="D41" s="867"/>
      <c r="E41" s="867"/>
      <c r="F41" s="867"/>
      <c r="G41" s="867"/>
      <c r="H41" s="868"/>
      <c r="I41" s="276"/>
      <c r="J41" s="277"/>
      <c r="K41" s="278">
        <f>VLOOKUP(A41,EQUIPOS!A11:D168,4,FALSE)</f>
        <v>215026</v>
      </c>
      <c r="L41" s="279"/>
      <c r="M41" s="280">
        <v>10</v>
      </c>
      <c r="N41" s="281">
        <f t="shared" si="0"/>
        <v>21502.6</v>
      </c>
    </row>
    <row r="42" spans="1:14">
      <c r="A42" t="s">
        <v>166</v>
      </c>
      <c r="B42" s="866" t="str">
        <f>VLOOKUP(A42,EQUIPOS!A12:D156,3,FALSE)</f>
        <v>Compactador de Rodillo POTENCIA: 99HP, PESO: 8 ton</v>
      </c>
      <c r="C42" s="867"/>
      <c r="D42" s="867"/>
      <c r="E42" s="867"/>
      <c r="F42" s="867"/>
      <c r="G42" s="867"/>
      <c r="H42" s="868"/>
      <c r="I42" s="276"/>
      <c r="J42" s="277"/>
      <c r="K42" s="278">
        <f>VLOOKUP(A42,EQUIPOS!A12:D169,4,FALSE)</f>
        <v>127047</v>
      </c>
      <c r="L42" s="279"/>
      <c r="M42" s="280">
        <v>10</v>
      </c>
      <c r="N42" s="281">
        <f t="shared" si="0"/>
        <v>12704.7</v>
      </c>
    </row>
    <row r="43" spans="1:14">
      <c r="A43" t="s">
        <v>373</v>
      </c>
      <c r="B43" s="866" t="str">
        <f>VLOOKUP(A43,EQUIPOS!A13:D157,3,FALSE)</f>
        <v>Volqueta 6 m3</v>
      </c>
      <c r="C43" s="867"/>
      <c r="D43" s="867"/>
      <c r="E43" s="867"/>
      <c r="F43" s="867"/>
      <c r="G43" s="867"/>
      <c r="H43" s="868"/>
      <c r="I43" s="276"/>
      <c r="J43" s="277"/>
      <c r="K43" s="278">
        <f>VLOOKUP(A43,EQUIPOS!A13:D170,4,FALSE)</f>
        <v>50000</v>
      </c>
      <c r="L43" s="279"/>
      <c r="M43" s="280">
        <v>10</v>
      </c>
      <c r="N43" s="281">
        <f t="shared" si="0"/>
        <v>5000</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1085.1781106296251</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129736.41144396295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18406</v>
      </c>
      <c r="N53" s="281">
        <f>K53*M53</f>
        <v>25768.399999999998</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25768.399999999998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1369</v>
      </c>
      <c r="M63" s="905"/>
      <c r="N63" s="296">
        <f>K63*L63</f>
        <v>1916.6</v>
      </c>
    </row>
    <row r="64" spans="1:14">
      <c r="A64" t="s">
        <v>1377</v>
      </c>
      <c r="B64" s="52" t="str">
        <f>VLOOKUP(A64,TRANSPORTE!A6:D117,3,FALSE)</f>
        <v>Transporte de mezcla</v>
      </c>
      <c r="C64" s="53"/>
      <c r="D64" s="53"/>
      <c r="E64" s="53"/>
      <c r="F64" s="53"/>
      <c r="G64" s="53"/>
      <c r="H64" s="320" t="s">
        <v>1552</v>
      </c>
      <c r="I64" s="288">
        <v>1.25</v>
      </c>
      <c r="J64" s="295">
        <v>1</v>
      </c>
      <c r="K64" s="288">
        <f>I64*J64</f>
        <v>1.25</v>
      </c>
      <c r="L64" s="904">
        <f>VLOOKUP(A64,TRANSPORTE!A6:D117,4,FALSE)</f>
        <v>1343</v>
      </c>
      <c r="M64" s="905"/>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3595.35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10851.78110629625</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169951.94255025921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33990.388510051846</v>
      </c>
      <c r="M87" s="853"/>
      <c r="N87" s="57"/>
    </row>
    <row r="88" spans="1:14">
      <c r="B88" s="95" t="s">
        <v>1057</v>
      </c>
      <c r="C88" s="96"/>
      <c r="D88" s="96"/>
      <c r="E88" s="96"/>
      <c r="F88" s="96"/>
      <c r="G88" s="96"/>
      <c r="H88" s="96"/>
      <c r="I88" s="93"/>
      <c r="J88" s="94"/>
      <c r="K88" s="313">
        <v>0.05</v>
      </c>
      <c r="L88" s="852">
        <f>N82*K88</f>
        <v>8497.5971275129614</v>
      </c>
      <c r="M88" s="853"/>
      <c r="N88" s="57"/>
    </row>
    <row r="89" spans="1:14" ht="15" thickBot="1">
      <c r="B89" s="97" t="s">
        <v>1058</v>
      </c>
      <c r="C89" s="98"/>
      <c r="D89" s="98"/>
      <c r="E89" s="98"/>
      <c r="F89" s="98"/>
      <c r="G89" s="98"/>
      <c r="H89" s="98"/>
      <c r="I89" s="99"/>
      <c r="J89" s="100"/>
      <c r="K89" s="314">
        <v>0.05</v>
      </c>
      <c r="L89" s="854">
        <f>N82*K89</f>
        <v>8497.5971275129614</v>
      </c>
      <c r="M89" s="855"/>
      <c r="N89" s="57"/>
    </row>
    <row r="90" spans="1:14" ht="15" thickBot="1">
      <c r="B90" s="817" t="s">
        <v>1037</v>
      </c>
      <c r="C90" s="818"/>
      <c r="D90" s="818"/>
      <c r="E90" s="818"/>
      <c r="F90" s="818"/>
      <c r="G90" s="818"/>
      <c r="H90" s="818"/>
      <c r="I90" s="818"/>
      <c r="J90" s="818"/>
      <c r="K90" s="818"/>
      <c r="L90" s="818"/>
      <c r="M90" s="819"/>
      <c r="N90" s="58">
        <f>L87+L88+L89</f>
        <v>50985.582765077772</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220937.52531533697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117</v>
      </c>
      <c r="B36" s="866" t="str">
        <f>VLOOKUP(A36,EQUIPOS!A6:D154,3,FALSE)</f>
        <v xml:space="preserve">Barredora mecánica de cepillo de 3658 mm ; 6 m3 </v>
      </c>
      <c r="C36" s="867"/>
      <c r="D36" s="867"/>
      <c r="E36" s="867"/>
      <c r="F36" s="867"/>
      <c r="G36" s="867"/>
      <c r="H36" s="868"/>
      <c r="I36" s="276"/>
      <c r="J36" s="277"/>
      <c r="K36" s="278">
        <f>VLOOKUP(A36,EQUIPOS!A6:D163,4,FALSE)</f>
        <v>75155</v>
      </c>
      <c r="L36" s="279"/>
      <c r="M36" s="280">
        <v>150</v>
      </c>
      <c r="N36" s="281">
        <f>K36/M36</f>
        <v>501.03333333333336</v>
      </c>
    </row>
    <row r="37" spans="1:14">
      <c r="A37" s="119" t="s">
        <v>148</v>
      </c>
      <c r="B37" s="866" t="str">
        <f>VLOOKUP(A37,EQUIPOS!A7:D154,3,FALSE)</f>
        <v>Cargador : Potencia en el volante 110 hp, Clasificación de RPM del motor 2300.</v>
      </c>
      <c r="C37" s="867"/>
      <c r="D37" s="867"/>
      <c r="E37" s="867"/>
      <c r="F37" s="867"/>
      <c r="G37" s="867"/>
      <c r="H37" s="868"/>
      <c r="I37" s="276"/>
      <c r="J37" s="277"/>
      <c r="K37" s="278">
        <f>VLOOKUP(A37,EQUIPOS!A7:D164,4,FALSE)</f>
        <v>156484</v>
      </c>
      <c r="L37" s="279"/>
      <c r="M37" s="280">
        <v>150</v>
      </c>
      <c r="N37" s="281">
        <f>K37/M37</f>
        <v>1043.2266666666667</v>
      </c>
    </row>
    <row r="38" spans="1:14">
      <c r="A38" t="s">
        <v>236</v>
      </c>
      <c r="B38" s="866" t="str">
        <f>VLOOKUP(A38,EQUIPOS!A8:D154,3,FALSE)</f>
        <v>Fresadora de pavimento, potencia 255 HP, peso 19 Ton, PROFUNDIDAD DE CORTE 305 mm</v>
      </c>
      <c r="C38" s="867"/>
      <c r="D38" s="867"/>
      <c r="E38" s="867"/>
      <c r="F38" s="867"/>
      <c r="G38" s="867"/>
      <c r="H38" s="868"/>
      <c r="I38" s="276"/>
      <c r="J38" s="277"/>
      <c r="K38" s="278">
        <f>VLOOKUP(A38,EQUIPOS!A8:D165,4,FALSE)</f>
        <v>272266</v>
      </c>
      <c r="L38" s="279"/>
      <c r="M38" s="280">
        <v>150</v>
      </c>
      <c r="N38" s="281">
        <f>K38/M38</f>
        <v>1815.1066666666666</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1.7022401735366666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3361.0689068402035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4">
        <f>VLOOKUP(A58,TRANSPORTE!A5:D117,4,FALSE)</f>
        <v>1369</v>
      </c>
      <c r="M58" s="905"/>
      <c r="N58" s="296">
        <f>K58*L58</f>
        <v>177.97</v>
      </c>
    </row>
    <row r="59" spans="1:14">
      <c r="B59" s="52"/>
      <c r="C59" s="53"/>
      <c r="D59" s="53"/>
      <c r="E59" s="53"/>
      <c r="F59" s="53"/>
      <c r="G59" s="53"/>
      <c r="H59" s="320"/>
      <c r="I59" s="288"/>
      <c r="J59" s="295"/>
      <c r="K59" s="288"/>
      <c r="L59" s="904"/>
      <c r="M59" s="905"/>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177.97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170.22401735366665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3709.2629241938698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741.85258483877396</v>
      </c>
      <c r="M82" s="853"/>
      <c r="N82" s="57"/>
    </row>
    <row r="83" spans="1:14">
      <c r="B83" s="95" t="s">
        <v>1057</v>
      </c>
      <c r="C83" s="96"/>
      <c r="D83" s="96"/>
      <c r="E83" s="96"/>
      <c r="F83" s="96"/>
      <c r="G83" s="96"/>
      <c r="H83" s="96"/>
      <c r="I83" s="93"/>
      <c r="J83" s="94"/>
      <c r="K83" s="313">
        <v>0.05</v>
      </c>
      <c r="L83" s="852">
        <f>N77*K83</f>
        <v>185.46314620969349</v>
      </c>
      <c r="M83" s="853"/>
      <c r="N83" s="57"/>
    </row>
    <row r="84" spans="1:14" ht="15" thickBot="1">
      <c r="B84" s="97" t="s">
        <v>1058</v>
      </c>
      <c r="C84" s="98"/>
      <c r="D84" s="98"/>
      <c r="E84" s="98"/>
      <c r="F84" s="98"/>
      <c r="G84" s="98"/>
      <c r="H84" s="98"/>
      <c r="I84" s="99"/>
      <c r="J84" s="100"/>
      <c r="K84" s="314">
        <v>0.05</v>
      </c>
      <c r="L84" s="854">
        <f>N77*K84</f>
        <v>185.46314620969349</v>
      </c>
      <c r="M84" s="855"/>
      <c r="N84" s="57"/>
    </row>
    <row r="85" spans="1:14" ht="15" thickBot="1">
      <c r="B85" s="817" t="s">
        <v>1037</v>
      </c>
      <c r="C85" s="818"/>
      <c r="D85" s="818"/>
      <c r="E85" s="818"/>
      <c r="F85" s="818"/>
      <c r="G85" s="818"/>
      <c r="H85" s="818"/>
      <c r="I85" s="818"/>
      <c r="J85" s="818"/>
      <c r="K85" s="818"/>
      <c r="L85" s="818"/>
      <c r="M85" s="819"/>
      <c r="N85" s="58">
        <f>L82+L83+L84</f>
        <v>1112.7788772581609</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4822.041801452031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117</v>
      </c>
      <c r="B36" s="866" t="str">
        <f>VLOOKUP(A36,EQUIPOS!A6:D154,3,FALSE)</f>
        <v xml:space="preserve">Barredora mecánica de cepillo de 3658 mm ; 6 m3 </v>
      </c>
      <c r="C36" s="867"/>
      <c r="D36" s="867"/>
      <c r="E36" s="867"/>
      <c r="F36" s="867"/>
      <c r="G36" s="867"/>
      <c r="H36" s="868"/>
      <c r="I36" s="276"/>
      <c r="J36" s="277"/>
      <c r="K36" s="278">
        <f>VLOOKUP(A36,EQUIPOS!A6:D163,4,FALSE)</f>
        <v>75155</v>
      </c>
      <c r="L36" s="279"/>
      <c r="M36" s="280">
        <v>300</v>
      </c>
      <c r="N36" s="281">
        <f>K36/M36</f>
        <v>250.51666666666668</v>
      </c>
    </row>
    <row r="37" spans="1:14">
      <c r="A37" s="119" t="s">
        <v>148</v>
      </c>
      <c r="B37" s="866" t="str">
        <f>VLOOKUP(A37,EQUIPOS!A7:D154,3,FALSE)</f>
        <v>Cargador : Potencia en el volante 110 hp, Clasificación de RPM del motor 2300.</v>
      </c>
      <c r="C37" s="867"/>
      <c r="D37" s="867"/>
      <c r="E37" s="867"/>
      <c r="F37" s="867"/>
      <c r="G37" s="867"/>
      <c r="H37" s="868"/>
      <c r="I37" s="276"/>
      <c r="J37" s="277"/>
      <c r="K37" s="278">
        <f>VLOOKUP(A37,EQUIPOS!A7:D164,4,FALSE)</f>
        <v>156484</v>
      </c>
      <c r="L37" s="279"/>
      <c r="M37" s="280">
        <v>300</v>
      </c>
      <c r="N37" s="281">
        <f>K37/M37</f>
        <v>521.61333333333334</v>
      </c>
    </row>
    <row r="38" spans="1:14">
      <c r="A38" t="s">
        <v>236</v>
      </c>
      <c r="B38" s="866" t="str">
        <f>VLOOKUP(A38,EQUIPOS!A8:D154,3,FALSE)</f>
        <v>Fresadora de pavimento, potencia 255 HP, peso 19 Ton, PROFUNDIDAD DE CORTE 305 mm</v>
      </c>
      <c r="C38" s="867"/>
      <c r="D38" s="867"/>
      <c r="E38" s="867"/>
      <c r="F38" s="867"/>
      <c r="G38" s="867"/>
      <c r="H38" s="868"/>
      <c r="I38" s="276"/>
      <c r="J38" s="277"/>
      <c r="K38" s="278">
        <f>VLOOKUP(A38,EQUIPOS!A8:D165,4,FALSE)</f>
        <v>272266</v>
      </c>
      <c r="L38" s="279"/>
      <c r="M38" s="280">
        <v>300</v>
      </c>
      <c r="N38" s="281">
        <f>K38/M38</f>
        <v>907.55333333333328</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0.85112008676833328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1680.5344534201017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4">
        <f>VLOOKUP(A58,TRANSPORTE!A5:D117,4,FALSE)</f>
        <v>1369</v>
      </c>
      <c r="M58" s="905"/>
      <c r="N58" s="296">
        <f>K58*L58</f>
        <v>88.984999999999999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88.984999999999999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85.112008676833327</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1854.6314620969349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370.92629241938698</v>
      </c>
      <c r="M82" s="853"/>
      <c r="N82" s="57"/>
    </row>
    <row r="83" spans="1:14">
      <c r="B83" s="95" t="s">
        <v>1057</v>
      </c>
      <c r="C83" s="96"/>
      <c r="D83" s="96"/>
      <c r="E83" s="96"/>
      <c r="F83" s="96"/>
      <c r="G83" s="96"/>
      <c r="H83" s="96"/>
      <c r="I83" s="93"/>
      <c r="J83" s="94"/>
      <c r="K83" s="313">
        <v>0.05</v>
      </c>
      <c r="L83" s="852">
        <f>N77*K83</f>
        <v>92.731573104846746</v>
      </c>
      <c r="M83" s="853"/>
      <c r="N83" s="57"/>
    </row>
    <row r="84" spans="1:14" ht="15" thickBot="1">
      <c r="B84" s="97" t="s">
        <v>1058</v>
      </c>
      <c r="C84" s="98"/>
      <c r="D84" s="98"/>
      <c r="E84" s="98"/>
      <c r="F84" s="98"/>
      <c r="G84" s="98"/>
      <c r="H84" s="98"/>
      <c r="I84" s="99"/>
      <c r="J84" s="100"/>
      <c r="K84" s="314">
        <v>0.05</v>
      </c>
      <c r="L84" s="854">
        <f>N77*K84</f>
        <v>92.731573104846746</v>
      </c>
      <c r="M84" s="855"/>
      <c r="N84" s="57"/>
    </row>
    <row r="85" spans="1:14" ht="15" thickBot="1">
      <c r="B85" s="817" t="s">
        <v>1037</v>
      </c>
      <c r="C85" s="818"/>
      <c r="D85" s="818"/>
      <c r="E85" s="818"/>
      <c r="F85" s="818"/>
      <c r="G85" s="818"/>
      <c r="H85" s="818"/>
      <c r="I85" s="818"/>
      <c r="J85" s="818"/>
      <c r="K85" s="818"/>
      <c r="L85" s="818"/>
      <c r="M85" s="819"/>
      <c r="N85" s="58">
        <f>L82+L83+L84</f>
        <v>556.38943862908047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2411.0209007260155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18</v>
      </c>
      <c r="N36" s="281">
        <f>K36/M36</f>
        <v>3615.1666666666665</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80374</v>
      </c>
      <c r="L37" s="279"/>
      <c r="M37" s="280">
        <v>18</v>
      </c>
      <c r="N37" s="281">
        <f>K37/M37</f>
        <v>4465.2222222222226</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174767</v>
      </c>
      <c r="L38" s="279"/>
      <c r="M38" s="280">
        <v>18</v>
      </c>
      <c r="N38" s="281">
        <f>K38/M38</f>
        <v>9709.2777777777774</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519820</v>
      </c>
      <c r="L39" s="871">
        <v>18</v>
      </c>
      <c r="M39" s="872"/>
      <c r="N39" s="281">
        <f>K39/L39</f>
        <v>28878.888888888891</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139442</v>
      </c>
      <c r="L40" s="285"/>
      <c r="M40" s="286">
        <v>18</v>
      </c>
      <c r="N40" s="281">
        <f>K40/M40</f>
        <v>7746.7777777777774</v>
      </c>
    </row>
    <row r="41" spans="1:14">
      <c r="B41" s="874" t="s">
        <v>1036</v>
      </c>
      <c r="C41" s="875"/>
      <c r="D41" s="875"/>
      <c r="E41" s="44"/>
      <c r="F41" s="45"/>
      <c r="G41" s="45"/>
      <c r="H41" s="46"/>
      <c r="I41" s="42"/>
      <c r="J41" s="43"/>
      <c r="K41" s="288"/>
      <c r="L41" s="285"/>
      <c r="M41" s="410">
        <v>0.01</v>
      </c>
      <c r="N41" s="353">
        <f>N75*M41</f>
        <v>28.370669558944442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54443.704002892271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36356</v>
      </c>
      <c r="N48" s="281">
        <f>K48*M48</f>
        <v>1272.46</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61332</v>
      </c>
      <c r="N49" s="281">
        <f>K49*M49</f>
        <v>15333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16605.46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4">
        <f>VLOOKUP(A58,TRANSPORTE!A5:D117,4,FALSE)</f>
        <v>1300</v>
      </c>
      <c r="M58" s="905"/>
      <c r="N58" s="296">
        <f>K58*L58</f>
        <v>370.50000000000006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370.50000000000006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2837.0669558944442</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74256.73095878672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14851.346191757344</v>
      </c>
      <c r="M82" s="853"/>
      <c r="N82" s="57"/>
    </row>
    <row r="83" spans="1:14">
      <c r="B83" s="95" t="s">
        <v>1057</v>
      </c>
      <c r="C83" s="96"/>
      <c r="D83" s="96"/>
      <c r="E83" s="96"/>
      <c r="F83" s="96"/>
      <c r="G83" s="96"/>
      <c r="H83" s="96"/>
      <c r="I83" s="93"/>
      <c r="J83" s="94"/>
      <c r="K83" s="313">
        <v>0.05</v>
      </c>
      <c r="L83" s="852">
        <f>N77*K83</f>
        <v>3712.836547939336</v>
      </c>
      <c r="M83" s="853"/>
      <c r="N83" s="57"/>
    </row>
    <row r="84" spans="1:14" ht="15" thickBot="1">
      <c r="B84" s="97" t="s">
        <v>1058</v>
      </c>
      <c r="C84" s="98"/>
      <c r="D84" s="98"/>
      <c r="E84" s="98"/>
      <c r="F84" s="98"/>
      <c r="G84" s="98"/>
      <c r="H84" s="98"/>
      <c r="I84" s="99"/>
      <c r="J84" s="100"/>
      <c r="K84" s="314">
        <v>0.05</v>
      </c>
      <c r="L84" s="854">
        <f>N77*K84</f>
        <v>3712.836547939336</v>
      </c>
      <c r="M84" s="855"/>
      <c r="N84" s="57"/>
    </row>
    <row r="85" spans="1:14" ht="15" thickBot="1">
      <c r="B85" s="817" t="s">
        <v>1037</v>
      </c>
      <c r="C85" s="818"/>
      <c r="D85" s="818"/>
      <c r="E85" s="818"/>
      <c r="F85" s="818"/>
      <c r="G85" s="818"/>
      <c r="H85" s="818"/>
      <c r="I85" s="818"/>
      <c r="J85" s="818"/>
      <c r="K85" s="818"/>
      <c r="L85" s="818"/>
      <c r="M85" s="819"/>
      <c r="N85" s="58">
        <f>L82+L83+L84</f>
        <v>22277.019287636016</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96533.750246422744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12</v>
      </c>
      <c r="N36" s="281">
        <f>K36/M36</f>
        <v>5422.75</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80374</v>
      </c>
      <c r="L37" s="279"/>
      <c r="M37" s="280">
        <v>12</v>
      </c>
      <c r="N37" s="281">
        <f>K37/M37</f>
        <v>6697.833333333333</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174767</v>
      </c>
      <c r="L38" s="279"/>
      <c r="M38" s="280">
        <v>12</v>
      </c>
      <c r="N38" s="281">
        <f>K38/M38</f>
        <v>14563.916666666666</v>
      </c>
    </row>
    <row r="39" spans="1:14">
      <c r="A39" s="119" t="s">
        <v>299</v>
      </c>
      <c r="B39" s="866" t="str">
        <f>VLOOKUP(A39,EQUIPOS!A7:D154,3,FALSE)</f>
        <v xml:space="preserve">Recicladora, potencia 430HP </v>
      </c>
      <c r="C39" s="867"/>
      <c r="D39" s="867"/>
      <c r="E39" s="867"/>
      <c r="F39" s="867"/>
      <c r="G39" s="867"/>
      <c r="H39" s="868"/>
      <c r="I39" s="276"/>
      <c r="J39" s="277"/>
      <c r="K39" s="278">
        <f>VLOOKUP(A39,EQUIPOS!A7:D164,4,FALSE)</f>
        <v>519820</v>
      </c>
      <c r="L39" s="279"/>
      <c r="M39" s="280">
        <v>12</v>
      </c>
      <c r="N39" s="281">
        <f>K39/M39</f>
        <v>43318.333333333336</v>
      </c>
    </row>
    <row r="40" spans="1:14">
      <c r="A40" t="s">
        <v>365</v>
      </c>
      <c r="B40" s="866" t="str">
        <f>VLOOKUP(A40,EQUIPOS!A8:D154,3,FALSE)</f>
        <v xml:space="preserve">Vibrocompatador, potencia 153 HP, peso 10 Ton. </v>
      </c>
      <c r="C40" s="867"/>
      <c r="D40" s="867"/>
      <c r="E40" s="867"/>
      <c r="F40" s="867"/>
      <c r="G40" s="867"/>
      <c r="H40" s="868"/>
      <c r="I40" s="276"/>
      <c r="J40" s="277"/>
      <c r="K40" s="278">
        <f>VLOOKUP(A40,EQUIPOS!A8:D165,4,FALSE)</f>
        <v>139442</v>
      </c>
      <c r="L40" s="279"/>
      <c r="M40" s="280">
        <v>12</v>
      </c>
      <c r="N40" s="281">
        <f>K40/M40</f>
        <v>11620.166666666666</v>
      </c>
    </row>
    <row r="41" spans="1:14">
      <c r="B41" s="866"/>
      <c r="C41" s="867"/>
      <c r="D41" s="867"/>
      <c r="E41" s="867"/>
      <c r="F41" s="867"/>
      <c r="G41" s="867"/>
      <c r="H41" s="868"/>
      <c r="I41" s="869"/>
      <c r="J41" s="870"/>
      <c r="K41" s="278"/>
      <c r="L41" s="871"/>
      <c r="M41" s="872"/>
      <c r="N41" s="281"/>
    </row>
    <row r="42" spans="1:14">
      <c r="B42" s="866"/>
      <c r="C42" s="867"/>
      <c r="D42" s="867"/>
      <c r="E42" s="873"/>
      <c r="F42" s="867"/>
      <c r="G42" s="867"/>
      <c r="H42" s="868"/>
      <c r="I42" s="42"/>
      <c r="J42" s="43"/>
      <c r="K42" s="283"/>
      <c r="L42" s="285"/>
      <c r="M42" s="286"/>
      <c r="N42" s="287"/>
    </row>
    <row r="43" spans="1:14">
      <c r="B43" s="874" t="s">
        <v>1036</v>
      </c>
      <c r="C43" s="952"/>
      <c r="D43" s="952"/>
      <c r="E43" s="44"/>
      <c r="F43" s="45"/>
      <c r="G43" s="45"/>
      <c r="H43" s="46"/>
      <c r="I43" s="42"/>
      <c r="J43" s="43"/>
      <c r="K43" s="288"/>
      <c r="L43" s="285"/>
      <c r="M43" s="410">
        <v>0.1</v>
      </c>
      <c r="N43" s="353">
        <f>N77*M43</f>
        <v>425.56004338416665</v>
      </c>
    </row>
    <row r="44" spans="1:14" ht="15" thickBot="1">
      <c r="B44" s="866"/>
      <c r="C44" s="867"/>
      <c r="D44" s="867"/>
      <c r="E44" s="867"/>
      <c r="F44" s="867"/>
      <c r="G44" s="867"/>
      <c r="H44" s="868"/>
      <c r="I44" s="876"/>
      <c r="J44" s="877"/>
      <c r="K44" s="47"/>
      <c r="L44" s="878"/>
      <c r="M44" s="879"/>
      <c r="N44" s="111"/>
    </row>
    <row r="45" spans="1:14" ht="15" thickBot="1">
      <c r="B45" s="817" t="s">
        <v>1037</v>
      </c>
      <c r="C45" s="818"/>
      <c r="D45" s="818"/>
      <c r="E45" s="818"/>
      <c r="F45" s="818"/>
      <c r="G45" s="818"/>
      <c r="H45" s="818"/>
      <c r="I45" s="818"/>
      <c r="J45" s="818"/>
      <c r="K45" s="818"/>
      <c r="L45" s="818"/>
      <c r="M45" s="819"/>
      <c r="N45" s="403">
        <f>SUM(N36:N44)</f>
        <v>82048.560043384176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65</v>
      </c>
      <c r="N50" s="281">
        <f>K50*M50</f>
        <v>4875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1680</v>
      </c>
      <c r="N51" s="281">
        <f>K51*M51</f>
        <v>2184</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99"/>
      <c r="C54" s="900"/>
      <c r="D54" s="900"/>
      <c r="E54" s="900"/>
      <c r="F54" s="900"/>
      <c r="G54" s="900"/>
      <c r="H54" s="900"/>
      <c r="I54" s="870"/>
      <c r="J54" s="48"/>
      <c r="K54" s="50"/>
      <c r="L54" s="901"/>
      <c r="M54" s="902"/>
      <c r="N54" s="51"/>
    </row>
    <row r="55" spans="1:14" ht="15" thickBot="1">
      <c r="B55" s="817" t="s">
        <v>1037</v>
      </c>
      <c r="C55" s="818"/>
      <c r="D55" s="818"/>
      <c r="E55" s="818"/>
      <c r="F55" s="818"/>
      <c r="G55" s="818"/>
      <c r="H55" s="818"/>
      <c r="I55" s="818"/>
      <c r="J55" s="818"/>
      <c r="K55" s="818"/>
      <c r="L55" s="818"/>
      <c r="M55" s="819"/>
      <c r="N55" s="403">
        <f>SUM(N50:N54)</f>
        <v>7059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4255.600433841666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N45+N55+N66+N77</f>
        <v>93363.160477225843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18672.632095445169</v>
      </c>
      <c r="M84" s="853"/>
      <c r="N84" s="57"/>
    </row>
    <row r="85" spans="1:14">
      <c r="B85" s="95" t="s">
        <v>1057</v>
      </c>
      <c r="C85" s="96"/>
      <c r="D85" s="96"/>
      <c r="E85" s="96"/>
      <c r="F85" s="96"/>
      <c r="G85" s="96"/>
      <c r="H85" s="96"/>
      <c r="I85" s="93"/>
      <c r="J85" s="94"/>
      <c r="K85" s="313">
        <v>0.05</v>
      </c>
      <c r="L85" s="852">
        <f>N79*K85</f>
        <v>4668.1580238612923</v>
      </c>
      <c r="M85" s="853"/>
      <c r="N85" s="57"/>
    </row>
    <row r="86" spans="1:14" ht="15" thickBot="1">
      <c r="B86" s="97" t="s">
        <v>1058</v>
      </c>
      <c r="C86" s="98"/>
      <c r="D86" s="98"/>
      <c r="E86" s="98"/>
      <c r="F86" s="98"/>
      <c r="G86" s="98"/>
      <c r="H86" s="98"/>
      <c r="I86" s="99"/>
      <c r="J86" s="100"/>
      <c r="K86" s="314">
        <v>0.05</v>
      </c>
      <c r="L86" s="854">
        <f>N79*K86</f>
        <v>4668.1580238612923</v>
      </c>
      <c r="M86" s="855"/>
      <c r="N86" s="57"/>
    </row>
    <row r="87" spans="1:14" ht="15" thickBot="1">
      <c r="B87" s="817" t="s">
        <v>1037</v>
      </c>
      <c r="C87" s="818"/>
      <c r="D87" s="818"/>
      <c r="E87" s="818"/>
      <c r="F87" s="818"/>
      <c r="G87" s="818"/>
      <c r="H87" s="818"/>
      <c r="I87" s="818"/>
      <c r="J87" s="818"/>
      <c r="K87" s="818"/>
      <c r="L87" s="818"/>
      <c r="M87" s="819"/>
      <c r="N87" s="58">
        <f>L84+L85+L86</f>
        <v>28008.948143167752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121372.1086203936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0" t="s">
        <v>2324</v>
      </c>
      <c r="C106" s="821"/>
      <c r="D106" s="821"/>
      <c r="E106" s="821"/>
      <c r="F106" s="821"/>
      <c r="G106" s="821"/>
      <c r="H106" s="821"/>
      <c r="I106" s="821"/>
      <c r="J106" s="821"/>
      <c r="K106" s="821"/>
      <c r="L106" s="821"/>
      <c r="M106" s="821"/>
      <c r="N106" s="822"/>
    </row>
    <row r="107" spans="2:14" ht="15" customHeight="1">
      <c r="B107" s="820"/>
      <c r="C107" s="821"/>
      <c r="D107" s="821"/>
      <c r="E107" s="821"/>
      <c r="F107" s="821"/>
      <c r="G107" s="821"/>
      <c r="H107" s="821"/>
      <c r="I107" s="821"/>
      <c r="J107" s="821"/>
      <c r="K107" s="821"/>
      <c r="L107" s="821"/>
      <c r="M107" s="821"/>
      <c r="N107" s="822"/>
    </row>
    <row r="108" spans="2:14" ht="30" customHeight="1">
      <c r="B108" s="823" t="s">
        <v>2325</v>
      </c>
      <c r="C108" s="824"/>
      <c r="D108" s="824"/>
      <c r="E108" s="824"/>
      <c r="F108" s="824"/>
      <c r="G108" s="824"/>
      <c r="H108" s="824"/>
      <c r="I108" s="824"/>
      <c r="J108" s="824"/>
      <c r="K108" s="824"/>
      <c r="L108" s="824"/>
      <c r="M108" s="824"/>
      <c r="N108" s="825"/>
    </row>
    <row r="109" spans="2:14">
      <c r="B109" s="823"/>
      <c r="C109" s="824"/>
      <c r="D109" s="824"/>
      <c r="E109" s="824"/>
      <c r="F109" s="824"/>
      <c r="G109" s="824"/>
      <c r="H109" s="824"/>
      <c r="I109" s="824"/>
      <c r="J109" s="824"/>
      <c r="K109" s="824"/>
      <c r="L109" s="824"/>
      <c r="M109" s="824"/>
      <c r="N109" s="82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3"/>
      <c r="K119" s="883"/>
      <c r="L119" s="883"/>
      <c r="M119" s="883"/>
      <c r="N119" s="884"/>
    </row>
    <row r="120" spans="2:14" ht="15" thickBot="1">
      <c r="B120" s="270" t="s">
        <v>2327</v>
      </c>
      <c r="C120" s="402"/>
      <c r="D120" s="402"/>
      <c r="E120" s="63"/>
      <c r="F120" s="63"/>
      <c r="G120" s="63"/>
      <c r="H120" s="63"/>
      <c r="I120" s="63"/>
      <c r="J120" s="885"/>
      <c r="K120" s="885"/>
      <c r="L120" s="885"/>
      <c r="M120" s="885"/>
      <c r="N120" s="886"/>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18</v>
      </c>
      <c r="N36" s="281">
        <f>K36/M36</f>
        <v>3615.1666666666665</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80374</v>
      </c>
      <c r="L37" s="279"/>
      <c r="M37" s="280">
        <v>18</v>
      </c>
      <c r="N37" s="281">
        <f>K37/M37</f>
        <v>4465.2222222222226</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174767</v>
      </c>
      <c r="L38" s="279"/>
      <c r="M38" s="280">
        <v>18</v>
      </c>
      <c r="N38" s="281">
        <f>K38/M38</f>
        <v>9709.2777777777774</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519820</v>
      </c>
      <c r="L39" s="871">
        <v>18</v>
      </c>
      <c r="M39" s="872"/>
      <c r="N39" s="281">
        <f>K39/L39</f>
        <v>28878.888888888891</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139442</v>
      </c>
      <c r="L40" s="285"/>
      <c r="M40" s="286">
        <v>18</v>
      </c>
      <c r="N40" s="281">
        <f>K40/M40</f>
        <v>7746.7777777777774</v>
      </c>
    </row>
    <row r="41" spans="1:14">
      <c r="B41" s="329"/>
      <c r="C41" s="330"/>
      <c r="D41" s="330"/>
      <c r="E41" s="330"/>
      <c r="F41" s="332"/>
      <c r="G41" s="332"/>
      <c r="H41" s="131"/>
      <c r="I41" s="42"/>
      <c r="J41" s="43"/>
      <c r="K41" s="283"/>
      <c r="L41" s="285"/>
      <c r="M41" s="286"/>
      <c r="N41" s="281"/>
    </row>
    <row r="42" spans="1:14">
      <c r="B42" s="874" t="s">
        <v>1036</v>
      </c>
      <c r="C42" s="875"/>
      <c r="D42" s="875"/>
      <c r="E42" s="44"/>
      <c r="F42" s="45"/>
      <c r="G42" s="45"/>
      <c r="H42" s="46"/>
      <c r="I42" s="42"/>
      <c r="J42" s="43"/>
      <c r="K42" s="288"/>
      <c r="L42" s="285"/>
      <c r="M42" s="410">
        <v>0.01</v>
      </c>
      <c r="N42" s="353">
        <f>N76*M42</f>
        <v>28.370669558944442</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54443.704002892271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343431</v>
      </c>
      <c r="N49" s="281">
        <f>K49*M49</f>
        <v>52544.942999999999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52544.942999999999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4">
        <f>VLOOKUP(A59,TRANSPORTE!A5:D117,4,FALSE)</f>
        <v>1343</v>
      </c>
      <c r="M59" s="905"/>
      <c r="N59" s="296">
        <f>K59*L59</f>
        <v>205.47899999999998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205.47899999999998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2837.0669558944442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110031.19295878673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22006.238591757348</v>
      </c>
      <c r="M83" s="853"/>
      <c r="N83" s="57"/>
    </row>
    <row r="84" spans="1:14">
      <c r="B84" s="95" t="s">
        <v>1057</v>
      </c>
      <c r="C84" s="96"/>
      <c r="D84" s="96"/>
      <c r="E84" s="96"/>
      <c r="F84" s="96"/>
      <c r="G84" s="96"/>
      <c r="H84" s="96"/>
      <c r="I84" s="93"/>
      <c r="J84" s="94"/>
      <c r="K84" s="313">
        <v>0.05</v>
      </c>
      <c r="L84" s="852">
        <f>N78*K84</f>
        <v>5501.5596479393371</v>
      </c>
      <c r="M84" s="853"/>
      <c r="N84" s="57"/>
    </row>
    <row r="85" spans="1:14" ht="15" thickBot="1">
      <c r="B85" s="97" t="s">
        <v>1058</v>
      </c>
      <c r="C85" s="98"/>
      <c r="D85" s="98"/>
      <c r="E85" s="98"/>
      <c r="F85" s="98"/>
      <c r="G85" s="98"/>
      <c r="H85" s="98"/>
      <c r="I85" s="99"/>
      <c r="J85" s="100"/>
      <c r="K85" s="314">
        <v>0.05</v>
      </c>
      <c r="L85" s="854">
        <f>N78*K85</f>
        <v>5501.5596479393371</v>
      </c>
      <c r="M85" s="855"/>
      <c r="N85" s="57"/>
    </row>
    <row r="86" spans="1:14" ht="15" thickBot="1">
      <c r="B86" s="817" t="s">
        <v>1037</v>
      </c>
      <c r="C86" s="818"/>
      <c r="D86" s="818"/>
      <c r="E86" s="818"/>
      <c r="F86" s="818"/>
      <c r="G86" s="818"/>
      <c r="H86" s="818"/>
      <c r="I86" s="818"/>
      <c r="J86" s="818"/>
      <c r="K86" s="818"/>
      <c r="L86" s="818"/>
      <c r="M86" s="819"/>
      <c r="N86" s="58">
        <f>L83+L84+L85</f>
        <v>33009.357887636019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143040.55084642276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18</v>
      </c>
      <c r="N36" s="281">
        <f>K36/M36</f>
        <v>3615.1666666666665</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80374</v>
      </c>
      <c r="L37" s="279"/>
      <c r="M37" s="280">
        <v>18</v>
      </c>
      <c r="N37" s="281">
        <f>K37/M37</f>
        <v>4465.2222222222226</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174767</v>
      </c>
      <c r="L38" s="279"/>
      <c r="M38" s="280">
        <v>18</v>
      </c>
      <c r="N38" s="281">
        <f>K38/M38</f>
        <v>9709.2777777777774</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519820</v>
      </c>
      <c r="L39" s="871">
        <v>18</v>
      </c>
      <c r="M39" s="872"/>
      <c r="N39" s="281">
        <f>K39/L39</f>
        <v>28878.888888888891</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139442</v>
      </c>
      <c r="L40" s="285"/>
      <c r="M40" s="286">
        <v>18</v>
      </c>
      <c r="N40" s="281">
        <f>K40/M40</f>
        <v>7746.7777777777774</v>
      </c>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28.370669558944442</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54443.704002892271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347897</v>
      </c>
      <c r="N49" s="281">
        <f>K49*M49</f>
        <v>53228.241000000002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53228.241000000002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4">
        <f>VLOOKUP(A59,TRANSPORTE!A5:D117,4,FALSE)</f>
        <v>1343</v>
      </c>
      <c r="M59" s="905"/>
      <c r="N59" s="296">
        <f>K59*L59</f>
        <v>205.47899999999998</v>
      </c>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205.47899999999998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2837.0669558944442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110714.49095878673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22142.898191757347</v>
      </c>
      <c r="M83" s="853"/>
      <c r="N83" s="57"/>
    </row>
    <row r="84" spans="1:14">
      <c r="B84" s="95" t="s">
        <v>1057</v>
      </c>
      <c r="C84" s="96"/>
      <c r="D84" s="96"/>
      <c r="E84" s="96"/>
      <c r="F84" s="96"/>
      <c r="G84" s="96"/>
      <c r="H84" s="96"/>
      <c r="I84" s="93"/>
      <c r="J84" s="94"/>
      <c r="K84" s="313">
        <v>0.05</v>
      </c>
      <c r="L84" s="852">
        <f>N78*K84</f>
        <v>5535.7245479393368</v>
      </c>
      <c r="M84" s="853"/>
      <c r="N84" s="57"/>
    </row>
    <row r="85" spans="1:14" ht="15" thickBot="1">
      <c r="B85" s="97" t="s">
        <v>1058</v>
      </c>
      <c r="C85" s="98"/>
      <c r="D85" s="98"/>
      <c r="E85" s="98"/>
      <c r="F85" s="98"/>
      <c r="G85" s="98"/>
      <c r="H85" s="98"/>
      <c r="I85" s="99"/>
      <c r="J85" s="100"/>
      <c r="K85" s="314">
        <v>0.05</v>
      </c>
      <c r="L85" s="854">
        <f>N78*K85</f>
        <v>5535.7245479393368</v>
      </c>
      <c r="M85" s="855"/>
      <c r="N85" s="57"/>
    </row>
    <row r="86" spans="1:14" ht="15" thickBot="1">
      <c r="B86" s="817" t="s">
        <v>1037</v>
      </c>
      <c r="C86" s="818"/>
      <c r="D86" s="818"/>
      <c r="E86" s="818"/>
      <c r="F86" s="818"/>
      <c r="G86" s="818"/>
      <c r="H86" s="818"/>
      <c r="I86" s="818"/>
      <c r="J86" s="818"/>
      <c r="K86" s="818"/>
      <c r="L86" s="818"/>
      <c r="M86" s="819"/>
      <c r="N86" s="58">
        <f>L83+L84+L85</f>
        <v>33214.347287636025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143928.83824642276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15</v>
      </c>
      <c r="N36" s="281">
        <f>K36/M36</f>
        <v>4338.2</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80374</v>
      </c>
      <c r="L37" s="279"/>
      <c r="M37" s="280">
        <v>15</v>
      </c>
      <c r="N37" s="281">
        <f>K37/M37</f>
        <v>5358.2666666666664</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174767</v>
      </c>
      <c r="L38" s="279"/>
      <c r="M38" s="280">
        <v>15</v>
      </c>
      <c r="N38" s="281">
        <f>K38/M38</f>
        <v>11651.133333333333</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519820</v>
      </c>
      <c r="L39" s="871">
        <v>15</v>
      </c>
      <c r="M39" s="872"/>
      <c r="N39" s="281">
        <f>K39/L39</f>
        <v>34654.666666666664</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139442</v>
      </c>
      <c r="L40" s="285"/>
      <c r="M40" s="286">
        <v>15</v>
      </c>
      <c r="N40" s="281">
        <f>K40/M40</f>
        <v>9296.1333333333332</v>
      </c>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34.044803470733335</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65332.444803470731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343431</v>
      </c>
      <c r="N49" s="281">
        <f>K49*M49</f>
        <v>52544.942999999999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52544.942999999999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4">
        <f>VLOOKUP(A59,TRANSPORTE!A5:D117,4,FALSE)</f>
        <v>1343</v>
      </c>
      <c r="M59" s="905"/>
      <c r="N59" s="296">
        <f>K59*L59</f>
        <v>205.47899999999998</v>
      </c>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205.47899999999998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3404.4803470733332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121487.34715054407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24297.469430108817</v>
      </c>
      <c r="M83" s="853"/>
      <c r="N83" s="57"/>
    </row>
    <row r="84" spans="1:14">
      <c r="B84" s="95" t="s">
        <v>1057</v>
      </c>
      <c r="C84" s="96"/>
      <c r="D84" s="96"/>
      <c r="E84" s="96"/>
      <c r="F84" s="96"/>
      <c r="G84" s="96"/>
      <c r="H84" s="96"/>
      <c r="I84" s="93"/>
      <c r="J84" s="94"/>
      <c r="K84" s="313">
        <v>0.05</v>
      </c>
      <c r="L84" s="852">
        <f>N78*K84</f>
        <v>6074.3673575272041</v>
      </c>
      <c r="M84" s="853"/>
      <c r="N84" s="57"/>
    </row>
    <row r="85" spans="1:14" ht="15" thickBot="1">
      <c r="B85" s="97" t="s">
        <v>1058</v>
      </c>
      <c r="C85" s="98"/>
      <c r="D85" s="98"/>
      <c r="E85" s="98"/>
      <c r="F85" s="98"/>
      <c r="G85" s="98"/>
      <c r="H85" s="98"/>
      <c r="I85" s="99"/>
      <c r="J85" s="100"/>
      <c r="K85" s="314">
        <v>0.05</v>
      </c>
      <c r="L85" s="854">
        <f>N78*K85</f>
        <v>6074.3673575272041</v>
      </c>
      <c r="M85" s="855"/>
      <c r="N85" s="57"/>
    </row>
    <row r="86" spans="1:14" ht="15" thickBot="1">
      <c r="B86" s="817" t="s">
        <v>1037</v>
      </c>
      <c r="C86" s="818"/>
      <c r="D86" s="818"/>
      <c r="E86" s="818"/>
      <c r="F86" s="818"/>
      <c r="G86" s="818"/>
      <c r="H86" s="818"/>
      <c r="I86" s="818"/>
      <c r="J86" s="818"/>
      <c r="K86" s="818"/>
      <c r="L86" s="818"/>
      <c r="M86" s="819"/>
      <c r="N86" s="58">
        <f>L83+L84+L85</f>
        <v>36446.204145163225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157933.55129570729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280">
        <v>15</v>
      </c>
      <c r="N36" s="281">
        <f>K36/M36</f>
        <v>4338.2</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80374</v>
      </c>
      <c r="L37" s="279"/>
      <c r="M37" s="280">
        <v>15</v>
      </c>
      <c r="N37" s="281">
        <f>K37/M37</f>
        <v>5358.2666666666664</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174767</v>
      </c>
      <c r="L38" s="279"/>
      <c r="M38" s="280">
        <v>15</v>
      </c>
      <c r="N38" s="281">
        <f>K38/M38</f>
        <v>11651.133333333333</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519820</v>
      </c>
      <c r="L39" s="871">
        <v>15</v>
      </c>
      <c r="M39" s="872"/>
      <c r="N39" s="281">
        <f>K39/L39</f>
        <v>34654.666666666664</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139442</v>
      </c>
      <c r="L40" s="285"/>
      <c r="M40" s="286">
        <v>15</v>
      </c>
      <c r="N40" s="281">
        <f>K40/M40</f>
        <v>9296.1333333333332</v>
      </c>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34.044803470733335</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65332.444803470731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347897</v>
      </c>
      <c r="N49" s="281">
        <f>K49*M49</f>
        <v>53228.241000000002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53228.241000000002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4">
        <f>VLOOKUP(A59,TRANSPORTE!A5:D117,4,FALSE)</f>
        <v>1343</v>
      </c>
      <c r="M59" s="905"/>
      <c r="N59" s="296">
        <f>K59*L59</f>
        <v>205.47899999999998</v>
      </c>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205.47899999999998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3404.4803470733332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122170.64515054406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24434.129030108816</v>
      </c>
      <c r="M83" s="853"/>
      <c r="N83" s="57"/>
    </row>
    <row r="84" spans="1:14">
      <c r="B84" s="95" t="s">
        <v>1057</v>
      </c>
      <c r="C84" s="96"/>
      <c r="D84" s="96"/>
      <c r="E84" s="96"/>
      <c r="F84" s="96"/>
      <c r="G84" s="96"/>
      <c r="H84" s="96"/>
      <c r="I84" s="93"/>
      <c r="J84" s="94"/>
      <c r="K84" s="313">
        <v>0.05</v>
      </c>
      <c r="L84" s="852">
        <f>N78*K84</f>
        <v>6108.5322575272039</v>
      </c>
      <c r="M84" s="853"/>
      <c r="N84" s="57"/>
    </row>
    <row r="85" spans="1:14" ht="15" thickBot="1">
      <c r="B85" s="97" t="s">
        <v>1058</v>
      </c>
      <c r="C85" s="98"/>
      <c r="D85" s="98"/>
      <c r="E85" s="98"/>
      <c r="F85" s="98"/>
      <c r="G85" s="98"/>
      <c r="H85" s="98"/>
      <c r="I85" s="99"/>
      <c r="J85" s="100"/>
      <c r="K85" s="314">
        <v>0.05</v>
      </c>
      <c r="L85" s="854">
        <f>N78*K85</f>
        <v>6108.5322575272039</v>
      </c>
      <c r="M85" s="855"/>
      <c r="N85" s="57"/>
    </row>
    <row r="86" spans="1:14" ht="15" thickBot="1">
      <c r="B86" s="817" t="s">
        <v>1037</v>
      </c>
      <c r="C86" s="818"/>
      <c r="D86" s="818"/>
      <c r="E86" s="818"/>
      <c r="F86" s="818"/>
      <c r="G86" s="818"/>
      <c r="H86" s="818"/>
      <c r="I86" s="818"/>
      <c r="J86" s="818"/>
      <c r="K86" s="818"/>
      <c r="L86" s="818"/>
      <c r="M86" s="819"/>
      <c r="N86" s="58">
        <f>L83+L84+L85</f>
        <v>36651.193545163223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158821.83869570729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4.0853764164879998</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4086</v>
      </c>
      <c r="N49" s="281">
        <f>K49*M49</f>
        <v>4310.7299999999996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4310.7299999999996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408.53764164879999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4723.353018065287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944.67060361305744</v>
      </c>
      <c r="M83" s="853"/>
      <c r="N83" s="57"/>
    </row>
    <row r="84" spans="1:14">
      <c r="B84" s="95" t="s">
        <v>1057</v>
      </c>
      <c r="C84" s="96"/>
      <c r="D84" s="96"/>
      <c r="E84" s="96"/>
      <c r="F84" s="96"/>
      <c r="G84" s="96"/>
      <c r="H84" s="96"/>
      <c r="I84" s="93"/>
      <c r="J84" s="94"/>
      <c r="K84" s="313">
        <v>0.05</v>
      </c>
      <c r="L84" s="852">
        <f>N78*K84</f>
        <v>236.16765090326436</v>
      </c>
      <c r="M84" s="853"/>
      <c r="N84" s="57"/>
    </row>
    <row r="85" spans="1:14" ht="15" thickBot="1">
      <c r="B85" s="97" t="s">
        <v>1058</v>
      </c>
      <c r="C85" s="98"/>
      <c r="D85" s="98"/>
      <c r="E85" s="98"/>
      <c r="F85" s="98"/>
      <c r="G85" s="98"/>
      <c r="H85" s="98"/>
      <c r="I85" s="99"/>
      <c r="J85" s="100"/>
      <c r="K85" s="314">
        <v>0.05</v>
      </c>
      <c r="L85" s="854">
        <f>N78*K85</f>
        <v>236.16765090326436</v>
      </c>
      <c r="M85" s="855"/>
      <c r="N85" s="57"/>
    </row>
    <row r="86" spans="1:14" ht="15" thickBot="1">
      <c r="B86" s="817" t="s">
        <v>1037</v>
      </c>
      <c r="C86" s="818"/>
      <c r="D86" s="818"/>
      <c r="E86" s="818"/>
      <c r="F86" s="818"/>
      <c r="G86" s="818"/>
      <c r="H86" s="818"/>
      <c r="I86" s="818"/>
      <c r="J86" s="818"/>
      <c r="K86" s="818"/>
      <c r="L86" s="818"/>
      <c r="M86" s="819"/>
      <c r="N86" s="58">
        <f>L83+L84+L85</f>
        <v>1417.005905419586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6140.3589234848732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164</v>
      </c>
      <c r="B36" s="866" t="str">
        <f>VLOOKUP(A36,EQUIPOS!A6:D154,3,FALSE)</f>
        <v>Compactador manual de rodillo</v>
      </c>
      <c r="C36" s="867"/>
      <c r="D36" s="867"/>
      <c r="E36" s="867"/>
      <c r="F36" s="867"/>
      <c r="G36" s="867"/>
      <c r="H36" s="868"/>
      <c r="I36" s="276"/>
      <c r="J36" s="277"/>
      <c r="K36" s="278">
        <f>VLOOKUP(A36,EQUIPOS!A6:D163,4,FALSE)</f>
        <v>16701</v>
      </c>
      <c r="L36" s="279"/>
      <c r="M36" s="280">
        <v>2</v>
      </c>
      <c r="N36" s="281">
        <f>K36/M36</f>
        <v>8350.5</v>
      </c>
    </row>
    <row r="37" spans="1:14">
      <c r="A37" s="119" t="s">
        <v>180</v>
      </c>
      <c r="B37" s="866" t="str">
        <f>VLOOKUP(A37,EQUIPOS!A7:D154,3,FALSE)</f>
        <v>Compresor 120 HP, con martillo.</v>
      </c>
      <c r="C37" s="867"/>
      <c r="D37" s="867"/>
      <c r="E37" s="867"/>
      <c r="F37" s="867"/>
      <c r="G37" s="867"/>
      <c r="H37" s="868"/>
      <c r="I37" s="276"/>
      <c r="J37" s="277"/>
      <c r="K37" s="278">
        <f>VLOOKUP(A37,EQUIPOS!A7:D164,4,FALSE)</f>
        <v>93943</v>
      </c>
      <c r="L37" s="279"/>
      <c r="M37" s="280">
        <v>4</v>
      </c>
      <c r="N37" s="281">
        <f>K37/M37</f>
        <v>23485.75</v>
      </c>
    </row>
    <row r="38" spans="1:14">
      <c r="A38" t="s">
        <v>184</v>
      </c>
      <c r="B38" s="866" t="str">
        <f>VLOOKUP(A38,EQUIPOS!A8:D154,3,FALSE)</f>
        <v>Cortadora de pavimento, Máxima profundidad de corte: 160 mm. Capacidad de disco: desde 12´´ hasta 18´´ de diámetro. Peso operacional: 135 kg, 13.5 hp de potencia</v>
      </c>
      <c r="C38" s="867"/>
      <c r="D38" s="867"/>
      <c r="E38" s="867"/>
      <c r="F38" s="867"/>
      <c r="G38" s="867"/>
      <c r="H38" s="868"/>
      <c r="I38" s="276"/>
      <c r="J38" s="277"/>
      <c r="K38" s="278">
        <f>VLOOKUP(A38,EQUIPOS!A8:D165,4,FALSE)</f>
        <v>21920</v>
      </c>
      <c r="L38" s="279"/>
      <c r="M38" s="280">
        <v>10</v>
      </c>
      <c r="N38" s="281">
        <f>K38/M38</f>
        <v>2192</v>
      </c>
    </row>
    <row r="39" spans="1:14">
      <c r="A39" t="s">
        <v>303</v>
      </c>
      <c r="B39" s="866" t="str">
        <f>VLOOKUP(A39,EQUIPOS!A9:D154,3,FALSE)</f>
        <v>Retrocargador, pala de 1,1 m3 de capacidad, profundidad de excavación de 4.400 mm y una altura de 5.680 mm</v>
      </c>
      <c r="C39" s="867"/>
      <c r="D39" s="867"/>
      <c r="E39" s="867"/>
      <c r="F39" s="867"/>
      <c r="G39" s="867"/>
      <c r="H39" s="868"/>
      <c r="I39" s="276"/>
      <c r="J39" s="277"/>
      <c r="K39" s="278">
        <f>VLOOKUP(A39,EQUIPOS!A9:D166,4,FALSE)</f>
        <v>116718</v>
      </c>
      <c r="L39" s="279"/>
      <c r="M39" s="280">
        <v>10</v>
      </c>
      <c r="N39" s="281">
        <f>K39/M39</f>
        <v>11671.8</v>
      </c>
    </row>
    <row r="40" spans="1:14">
      <c r="A40" t="s">
        <v>129</v>
      </c>
      <c r="B40" s="866" t="str">
        <f>VLOOKUP(A40,EQUIPOS!A10:D154,3,FALSE)</f>
        <v xml:space="preserve">Buldozer, Potencia al volante de 140 HP, motor de 2200 RPM, longitud de hoja 4,80m. </v>
      </c>
      <c r="C40" s="867"/>
      <c r="D40" s="867"/>
      <c r="E40" s="867"/>
      <c r="F40" s="867"/>
      <c r="G40" s="867"/>
      <c r="H40" s="868"/>
      <c r="I40" s="276"/>
      <c r="J40" s="277"/>
      <c r="K40" s="278">
        <f>VLOOKUP(A40,EQUIPOS!A10:D167,4,FALSE)</f>
        <v>185922</v>
      </c>
      <c r="L40" s="279"/>
      <c r="M40" s="280">
        <v>100</v>
      </c>
      <c r="N40" s="281">
        <f>K40/M40</f>
        <v>1859.22</v>
      </c>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1276.6801301525002</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48835.950130152502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3686</v>
      </c>
      <c r="N53" s="281">
        <f>K53*M53</f>
        <v>3686</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3686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4">
        <f>VLOOKUP(A63,TRANSPORTE!A5:D117,4,FALSE)</f>
        <v>1300</v>
      </c>
      <c r="M63" s="905"/>
      <c r="N63" s="296">
        <f>K63*L63</f>
        <v>1690</v>
      </c>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1690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133"/>
    </row>
    <row r="80" spans="1:15" ht="15" thickBot="1">
      <c r="B80" s="906" t="s">
        <v>1037</v>
      </c>
      <c r="C80" s="860"/>
      <c r="D80" s="860"/>
      <c r="E80" s="860"/>
      <c r="F80" s="860"/>
      <c r="G80" s="860"/>
      <c r="H80" s="860"/>
      <c r="I80" s="860"/>
      <c r="J80" s="860"/>
      <c r="K80" s="860"/>
      <c r="L80" s="860"/>
      <c r="M80" s="861"/>
      <c r="N80" s="469">
        <f>SUM(N74:N79)</f>
        <v>12766.801301525</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66978.751431677505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13395.750286335502</v>
      </c>
      <c r="M87" s="853"/>
      <c r="N87" s="57"/>
    </row>
    <row r="88" spans="1:14">
      <c r="B88" s="95" t="s">
        <v>1057</v>
      </c>
      <c r="C88" s="96"/>
      <c r="D88" s="96"/>
      <c r="E88" s="96"/>
      <c r="F88" s="96"/>
      <c r="G88" s="96"/>
      <c r="H88" s="96"/>
      <c r="I88" s="93"/>
      <c r="J88" s="94"/>
      <c r="K88" s="313">
        <v>0.05</v>
      </c>
      <c r="L88" s="852">
        <f>N82*K88</f>
        <v>3348.9375715838755</v>
      </c>
      <c r="M88" s="853"/>
      <c r="N88" s="57"/>
    </row>
    <row r="89" spans="1:14" ht="15" thickBot="1">
      <c r="B89" s="97" t="s">
        <v>1058</v>
      </c>
      <c r="C89" s="98"/>
      <c r="D89" s="98"/>
      <c r="E89" s="98"/>
      <c r="F89" s="98"/>
      <c r="G89" s="98"/>
      <c r="H89" s="98"/>
      <c r="I89" s="99"/>
      <c r="J89" s="100"/>
      <c r="K89" s="314">
        <v>0.05</v>
      </c>
      <c r="L89" s="854">
        <f>N82*K89</f>
        <v>3348.9375715838755</v>
      </c>
      <c r="M89" s="855"/>
      <c r="N89" s="57"/>
    </row>
    <row r="90" spans="1:14" ht="15" thickBot="1">
      <c r="B90" s="817" t="s">
        <v>1037</v>
      </c>
      <c r="C90" s="818"/>
      <c r="D90" s="818"/>
      <c r="E90" s="818"/>
      <c r="F90" s="818"/>
      <c r="G90" s="818"/>
      <c r="H90" s="818"/>
      <c r="I90" s="818"/>
      <c r="J90" s="818"/>
      <c r="K90" s="818"/>
      <c r="L90" s="818"/>
      <c r="M90" s="819"/>
      <c r="N90" s="58">
        <f>L87+L88+L89</f>
        <v>20093.625429503252</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87072.376861180761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8351</v>
      </c>
      <c r="L36" s="279"/>
      <c r="M36" s="280">
        <v>2</v>
      </c>
      <c r="N36" s="281">
        <f>K36/M36</f>
        <v>4175.5</v>
      </c>
    </row>
    <row r="37" spans="1:14">
      <c r="A37" s="119" t="s">
        <v>303</v>
      </c>
      <c r="B37" s="866" t="str">
        <f>VLOOKUP(A37,EQUIPOS!A7:D154,3,FALSE)</f>
        <v>Retrocargador, pala de 1,1 m3 de capacidad, profundidad de excavación de 4.400 mm y una altura de 5.680 mm</v>
      </c>
      <c r="C37" s="867"/>
      <c r="D37" s="867"/>
      <c r="E37" s="867"/>
      <c r="F37" s="867"/>
      <c r="G37" s="867"/>
      <c r="H37" s="868"/>
      <c r="I37" s="276"/>
      <c r="J37" s="277"/>
      <c r="K37" s="278">
        <f>VLOOKUP(A37,EQUIPOS!A7:D164,4,FALSE)</f>
        <v>116718</v>
      </c>
      <c r="L37" s="279"/>
      <c r="M37" s="280">
        <v>10</v>
      </c>
      <c r="N37" s="281">
        <f>K37/M37</f>
        <v>11671.8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276"/>
      <c r="J39" s="277"/>
      <c r="K39" s="278"/>
      <c r="L39" s="279"/>
      <c r="M39" s="280"/>
      <c r="N39" s="281"/>
    </row>
    <row r="40" spans="1:14">
      <c r="B40" s="866"/>
      <c r="C40" s="867"/>
      <c r="D40" s="867"/>
      <c r="E40" s="867"/>
      <c r="F40" s="867"/>
      <c r="G40" s="867"/>
      <c r="H40" s="868"/>
      <c r="I40" s="276"/>
      <c r="J40" s="277"/>
      <c r="K40" s="278"/>
      <c r="L40" s="279"/>
      <c r="M40" s="280"/>
      <c r="N40" s="281"/>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0.05</v>
      </c>
      <c r="N46" s="353">
        <f>N80*M46</f>
        <v>255.33602603049999</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16102.636026030499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B63" s="52"/>
      <c r="C63" s="326"/>
      <c r="D63" s="326"/>
      <c r="E63" s="326"/>
      <c r="F63" s="326"/>
      <c r="G63" s="326"/>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5106.7205206099998</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21209.356546640498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4241.8713093280994</v>
      </c>
      <c r="M87" s="853"/>
      <c r="N87" s="57"/>
    </row>
    <row r="88" spans="1:14">
      <c r="B88" s="95" t="s">
        <v>1057</v>
      </c>
      <c r="C88" s="96"/>
      <c r="D88" s="96"/>
      <c r="E88" s="96"/>
      <c r="F88" s="96"/>
      <c r="G88" s="96"/>
      <c r="H88" s="96"/>
      <c r="I88" s="93"/>
      <c r="J88" s="94"/>
      <c r="K88" s="313">
        <v>0.05</v>
      </c>
      <c r="L88" s="852">
        <f>N82*K88</f>
        <v>1060.4678273320249</v>
      </c>
      <c r="M88" s="853"/>
      <c r="N88" s="57"/>
    </row>
    <row r="89" spans="1:14" ht="15" thickBot="1">
      <c r="B89" s="97" t="s">
        <v>1058</v>
      </c>
      <c r="C89" s="98"/>
      <c r="D89" s="98"/>
      <c r="E89" s="98"/>
      <c r="F89" s="98"/>
      <c r="G89" s="98"/>
      <c r="H89" s="98"/>
      <c r="I89" s="99"/>
      <c r="J89" s="100"/>
      <c r="K89" s="314">
        <v>0.05</v>
      </c>
      <c r="L89" s="854">
        <f>N82*K89</f>
        <v>1060.4678273320249</v>
      </c>
      <c r="M89" s="855"/>
      <c r="N89" s="57"/>
    </row>
    <row r="90" spans="1:14" ht="15" thickBot="1">
      <c r="B90" s="817" t="s">
        <v>1037</v>
      </c>
      <c r="C90" s="818"/>
      <c r="D90" s="818"/>
      <c r="E90" s="818"/>
      <c r="F90" s="818"/>
      <c r="G90" s="818"/>
      <c r="H90" s="818"/>
      <c r="I90" s="818"/>
      <c r="J90" s="818"/>
      <c r="K90" s="818"/>
      <c r="L90" s="818"/>
      <c r="M90" s="819"/>
      <c r="N90" s="58">
        <f>L87+L88+L89</f>
        <v>6362.8069639921496</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27572.163510632647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1687</v>
      </c>
      <c r="B36" s="866" t="str">
        <f>VLOOKUP(A36,EQUIPOS!A6:D154,3,FALSE)</f>
        <v>Derretidora de asfalto (crafco o similar)</v>
      </c>
      <c r="C36" s="867"/>
      <c r="D36" s="867"/>
      <c r="E36" s="867"/>
      <c r="F36" s="867"/>
      <c r="G36" s="867"/>
      <c r="H36" s="868"/>
      <c r="I36" s="276"/>
      <c r="J36" s="277"/>
      <c r="K36" s="278">
        <f>VLOOKUP(A36,EQUIPOS!A6:D163,4,FALSE)</f>
        <v>3653</v>
      </c>
      <c r="L36" s="279"/>
      <c r="M36" s="280">
        <v>60</v>
      </c>
      <c r="N36" s="281">
        <f>K36/M36</f>
        <v>60.883333333333333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60</v>
      </c>
      <c r="N37" s="281">
        <f>K37/M37</f>
        <v>1205.05</v>
      </c>
    </row>
    <row r="38" spans="1:14">
      <c r="A38" t="s">
        <v>138</v>
      </c>
      <c r="B38" s="866" t="str">
        <f>VLOOKUP(A38,EQUIPOS!A8:D154,3,FALSE)</f>
        <v>Camioneta D-300</v>
      </c>
      <c r="C38" s="867"/>
      <c r="D38" s="867"/>
      <c r="E38" s="867"/>
      <c r="F38" s="867"/>
      <c r="G38" s="867"/>
      <c r="H38" s="868"/>
      <c r="I38" s="276"/>
      <c r="J38" s="277"/>
      <c r="K38" s="278">
        <f>VLOOKUP(A38,EQUIPOS!A8:D165,4,FALSE)</f>
        <v>54278</v>
      </c>
      <c r="L38" s="279"/>
      <c r="M38" s="280">
        <v>60</v>
      </c>
      <c r="N38" s="281">
        <f>K38/M38</f>
        <v>904.63333333333333</v>
      </c>
    </row>
    <row r="39" spans="1:14">
      <c r="B39" s="866"/>
      <c r="C39" s="867"/>
      <c r="D39" s="867"/>
      <c r="E39" s="867"/>
      <c r="F39" s="867"/>
      <c r="G39" s="867"/>
      <c r="H39" s="868"/>
      <c r="I39" s="276"/>
      <c r="J39" s="277"/>
      <c r="K39" s="278"/>
      <c r="L39" s="279"/>
      <c r="M39" s="280"/>
      <c r="N39" s="281"/>
    </row>
    <row r="40" spans="1:14">
      <c r="B40" s="866"/>
      <c r="C40" s="867"/>
      <c r="D40" s="867"/>
      <c r="E40" s="867"/>
      <c r="F40" s="867"/>
      <c r="G40" s="867"/>
      <c r="H40" s="868"/>
      <c r="I40" s="276"/>
      <c r="J40" s="277"/>
      <c r="K40" s="278"/>
      <c r="L40" s="279"/>
      <c r="M40" s="280"/>
      <c r="N40" s="281"/>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0.05</v>
      </c>
      <c r="N46" s="353">
        <f>N80*M46</f>
        <v>21.278002169208335</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2191.8446688358749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1887</v>
      </c>
      <c r="N53" s="281">
        <f>K53*M53</f>
        <v>226.44</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226.44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B63" s="52"/>
      <c r="C63" s="326"/>
      <c r="D63" s="326"/>
      <c r="E63" s="326"/>
      <c r="F63" s="326"/>
      <c r="G63" s="326"/>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425.56004338416665</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2843.8447122200414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568.7689424440083</v>
      </c>
      <c r="M87" s="853"/>
      <c r="N87" s="57"/>
    </row>
    <row r="88" spans="1:14">
      <c r="B88" s="95" t="s">
        <v>1057</v>
      </c>
      <c r="C88" s="96"/>
      <c r="D88" s="96"/>
      <c r="E88" s="96"/>
      <c r="F88" s="96"/>
      <c r="G88" s="96"/>
      <c r="H88" s="96"/>
      <c r="I88" s="93"/>
      <c r="J88" s="94"/>
      <c r="K88" s="313">
        <v>0.05</v>
      </c>
      <c r="L88" s="852">
        <f>N82*K88</f>
        <v>142.19223561100208</v>
      </c>
      <c r="M88" s="853"/>
      <c r="N88" s="57"/>
    </row>
    <row r="89" spans="1:14" ht="15" thickBot="1">
      <c r="B89" s="97" t="s">
        <v>1058</v>
      </c>
      <c r="C89" s="98"/>
      <c r="D89" s="98"/>
      <c r="E89" s="98"/>
      <c r="F89" s="98"/>
      <c r="G89" s="98"/>
      <c r="H89" s="98"/>
      <c r="I89" s="99"/>
      <c r="J89" s="100"/>
      <c r="K89" s="314">
        <v>0.05</v>
      </c>
      <c r="L89" s="854">
        <f>N82*K89</f>
        <v>142.19223561100208</v>
      </c>
      <c r="M89" s="855"/>
      <c r="N89" s="57"/>
    </row>
    <row r="90" spans="1:14" ht="15" thickBot="1">
      <c r="B90" s="817" t="s">
        <v>1037</v>
      </c>
      <c r="C90" s="818"/>
      <c r="D90" s="818"/>
      <c r="E90" s="818"/>
      <c r="F90" s="818"/>
      <c r="G90" s="818"/>
      <c r="H90" s="818"/>
      <c r="I90" s="818"/>
      <c r="J90" s="818"/>
      <c r="K90" s="818"/>
      <c r="L90" s="818"/>
      <c r="M90" s="819"/>
      <c r="N90" s="58">
        <f>L87+L88+L89</f>
        <v>853.1534136660124</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3696.9981258860539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5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1687</v>
      </c>
      <c r="B36" s="866" t="str">
        <f>VLOOKUP(A36,EQUIPOS!A6:D154,3,FALSE)</f>
        <v>Derretidora de asfalto (crafco o similar)</v>
      </c>
      <c r="C36" s="867"/>
      <c r="D36" s="867"/>
      <c r="E36" s="867"/>
      <c r="F36" s="867"/>
      <c r="G36" s="867"/>
      <c r="H36" s="868"/>
      <c r="I36" s="276"/>
      <c r="J36" s="277"/>
      <c r="K36" s="278">
        <f>VLOOKUP(A36,EQUIPOS!A6:D163,4,FALSE)</f>
        <v>3653</v>
      </c>
      <c r="L36" s="279"/>
      <c r="M36" s="280">
        <v>60</v>
      </c>
      <c r="N36" s="281">
        <f t="shared" ref="N36:N39" si="0">K36/M36</f>
        <v>60.883333333333333</v>
      </c>
    </row>
    <row r="37" spans="1:14">
      <c r="A37" s="119" t="s">
        <v>324</v>
      </c>
      <c r="B37" s="866" t="str">
        <f>VLOOKUP(A37,EQUIPOS!A7:D154,3,FALSE)</f>
        <v xml:space="preserve">Ruteadora </v>
      </c>
      <c r="C37" s="867"/>
      <c r="D37" s="867"/>
      <c r="E37" s="867"/>
      <c r="F37" s="867"/>
      <c r="G37" s="867"/>
      <c r="H37" s="868"/>
      <c r="I37" s="276"/>
      <c r="J37" s="277"/>
      <c r="K37" s="278">
        <f>VLOOKUP(A37,EQUIPOS!A7:D164,4,FALSE)</f>
        <v>4552</v>
      </c>
      <c r="L37" s="279"/>
      <c r="M37" s="280">
        <v>60</v>
      </c>
      <c r="N37" s="281">
        <f t="shared" si="0"/>
        <v>75.86666666666666</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72303</v>
      </c>
      <c r="L38" s="279"/>
      <c r="M38" s="280">
        <v>60</v>
      </c>
      <c r="N38" s="281">
        <f t="shared" si="0"/>
        <v>1205.05</v>
      </c>
    </row>
    <row r="39" spans="1:14">
      <c r="A39" t="s">
        <v>138</v>
      </c>
      <c r="B39" s="866" t="str">
        <f>VLOOKUP(A39,EQUIPOS!A9:D154,3,FALSE)</f>
        <v>Camioneta D-300</v>
      </c>
      <c r="C39" s="867"/>
      <c r="D39" s="867"/>
      <c r="E39" s="867"/>
      <c r="F39" s="867"/>
      <c r="G39" s="867"/>
      <c r="H39" s="868"/>
      <c r="I39" s="276"/>
      <c r="J39" s="277"/>
      <c r="K39" s="278">
        <f>VLOOKUP(A39,EQUIPOS!A9:D166,4,FALSE)</f>
        <v>54278</v>
      </c>
      <c r="L39" s="279"/>
      <c r="M39" s="280">
        <v>60</v>
      </c>
      <c r="N39" s="281">
        <f t="shared" si="0"/>
        <v>904.63333333333333</v>
      </c>
    </row>
    <row r="40" spans="1:14">
      <c r="B40" s="866"/>
      <c r="C40" s="867"/>
      <c r="D40" s="867"/>
      <c r="E40" s="867"/>
      <c r="F40" s="867"/>
      <c r="G40" s="867"/>
      <c r="H40" s="868"/>
      <c r="I40" s="276"/>
      <c r="J40" s="277"/>
      <c r="K40" s="278"/>
      <c r="L40" s="279"/>
      <c r="M40" s="280"/>
      <c r="N40" s="281"/>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0.05</v>
      </c>
      <c r="N46" s="353">
        <f>N84*M46</f>
        <v>21.278002169208335</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2267.7113355025417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36777</v>
      </c>
      <c r="N53" s="281">
        <f t="shared" ref="N53:N54" si="1">K53*M53</f>
        <v>257.43900000000002</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1887</v>
      </c>
      <c r="N54" s="281">
        <f t="shared" si="1"/>
        <v>226.44</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99"/>
      <c r="C61" s="900"/>
      <c r="D61" s="900"/>
      <c r="E61" s="900"/>
      <c r="F61" s="900"/>
      <c r="G61" s="900"/>
      <c r="H61" s="900"/>
      <c r="I61" s="870"/>
      <c r="J61" s="48"/>
      <c r="K61" s="50"/>
      <c r="L61" s="901"/>
      <c r="M61" s="902"/>
      <c r="N61" s="51"/>
    </row>
    <row r="62" spans="1:14" ht="15" thickBot="1">
      <c r="B62" s="817" t="s">
        <v>1037</v>
      </c>
      <c r="C62" s="818"/>
      <c r="D62" s="818"/>
      <c r="E62" s="818"/>
      <c r="F62" s="818"/>
      <c r="G62" s="818"/>
      <c r="H62" s="818"/>
      <c r="I62" s="818"/>
      <c r="J62" s="818"/>
      <c r="K62" s="818"/>
      <c r="L62" s="818"/>
      <c r="M62" s="819"/>
      <c r="N62" s="403">
        <f>SUM(N53:N61)</f>
        <v>483.87900000000002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903" t="s">
        <v>1045</v>
      </c>
      <c r="M66" s="882"/>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4">
        <f>VLOOKUP(A67,TRANSPORTE!A6:D120,4,FALSE)</f>
        <v>1300</v>
      </c>
      <c r="M67" s="905"/>
      <c r="N67" s="296">
        <f>L67*K67</f>
        <v>9.1</v>
      </c>
    </row>
    <row r="68" spans="1:15">
      <c r="B68" s="52"/>
      <c r="C68" s="53"/>
      <c r="D68" s="53"/>
      <c r="E68" s="53"/>
      <c r="F68" s="53"/>
      <c r="G68" s="53"/>
      <c r="H68" s="320"/>
      <c r="I68" s="288"/>
      <c r="J68" s="295"/>
      <c r="K68" s="288"/>
      <c r="L68" s="904"/>
      <c r="M68" s="905"/>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95"/>
      <c r="M72" s="896"/>
      <c r="N72" s="133"/>
    </row>
    <row r="73" spans="1:15" ht="15" thickBot="1">
      <c r="B73" s="906" t="s">
        <v>1037</v>
      </c>
      <c r="C73" s="860"/>
      <c r="D73" s="860"/>
      <c r="E73" s="860"/>
      <c r="F73" s="860"/>
      <c r="G73" s="860"/>
      <c r="H73" s="860"/>
      <c r="I73" s="860"/>
      <c r="J73" s="860"/>
      <c r="K73" s="860"/>
      <c r="L73" s="860"/>
      <c r="M73" s="861"/>
      <c r="N73" s="110">
        <f>N67+N68+N69+N70+N71</f>
        <v>9.1</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6" t="s">
        <v>1047</v>
      </c>
      <c r="C77" s="857"/>
      <c r="D77" s="857"/>
      <c r="E77" s="857"/>
      <c r="F77" s="857"/>
      <c r="G77" s="857"/>
      <c r="H77" s="857"/>
      <c r="I77" s="79" t="s">
        <v>1048</v>
      </c>
      <c r="J77" s="81" t="s">
        <v>1494</v>
      </c>
      <c r="K77" s="80" t="s">
        <v>1050</v>
      </c>
      <c r="L77" s="858" t="s">
        <v>1034</v>
      </c>
      <c r="M77" s="859"/>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93"/>
      <c r="C83" s="894"/>
      <c r="D83" s="894"/>
      <c r="E83" s="894"/>
      <c r="F83" s="894"/>
      <c r="G83" s="894"/>
      <c r="H83" s="894"/>
      <c r="I83" s="132"/>
      <c r="J83" s="132"/>
      <c r="K83" s="132"/>
      <c r="L83" s="907"/>
      <c r="M83" s="907"/>
      <c r="N83" s="51"/>
    </row>
    <row r="84" spans="1:14" ht="15" thickBot="1">
      <c r="B84" s="906" t="s">
        <v>1037</v>
      </c>
      <c r="C84" s="860"/>
      <c r="D84" s="860"/>
      <c r="E84" s="860"/>
      <c r="F84" s="860"/>
      <c r="G84" s="860"/>
      <c r="H84" s="860"/>
      <c r="I84" s="860"/>
      <c r="J84" s="860"/>
      <c r="K84" s="860"/>
      <c r="L84" s="860"/>
      <c r="M84" s="861"/>
      <c r="N84" s="310">
        <f>SUM(N78:N83)</f>
        <v>425.56004338416665</v>
      </c>
    </row>
    <row r="85" spans="1:14" ht="15" thickBot="1">
      <c r="B85" s="39"/>
      <c r="C85" s="40"/>
      <c r="D85" s="40"/>
      <c r="E85" s="40"/>
      <c r="F85" s="40"/>
      <c r="G85" s="40"/>
      <c r="H85" s="40"/>
      <c r="I85" s="40"/>
      <c r="J85" s="40"/>
      <c r="K85" s="40"/>
      <c r="L85" s="40"/>
      <c r="M85" s="40"/>
      <c r="N85" s="41"/>
    </row>
    <row r="86" spans="1:14" ht="15" thickBot="1">
      <c r="B86" s="817" t="s">
        <v>1051</v>
      </c>
      <c r="C86" s="818"/>
      <c r="D86" s="818"/>
      <c r="E86" s="818"/>
      <c r="F86" s="818"/>
      <c r="G86" s="818"/>
      <c r="H86" s="818"/>
      <c r="I86" s="818"/>
      <c r="J86" s="818"/>
      <c r="K86" s="818"/>
      <c r="L86" s="818"/>
      <c r="M86" s="819"/>
      <c r="N86" s="105">
        <f>N48+N62+N73+N84</f>
        <v>3186.2503788867079</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2" t="s">
        <v>1053</v>
      </c>
      <c r="C90" s="863"/>
      <c r="D90" s="863"/>
      <c r="E90" s="863"/>
      <c r="F90" s="863"/>
      <c r="G90" s="863"/>
      <c r="H90" s="863"/>
      <c r="I90" s="323"/>
      <c r="J90" s="343"/>
      <c r="K90" s="311" t="s">
        <v>1054</v>
      </c>
      <c r="L90" s="864" t="s">
        <v>1055</v>
      </c>
      <c r="M90" s="865"/>
      <c r="N90" s="312"/>
    </row>
    <row r="91" spans="1:14">
      <c r="B91" s="850" t="s">
        <v>1056</v>
      </c>
      <c r="C91" s="851"/>
      <c r="D91" s="851"/>
      <c r="E91" s="851"/>
      <c r="F91" s="851"/>
      <c r="G91" s="851"/>
      <c r="H91" s="851"/>
      <c r="I91" s="93"/>
      <c r="J91" s="94"/>
      <c r="K91" s="313">
        <v>0.2</v>
      </c>
      <c r="L91" s="852">
        <f>N86*K91</f>
        <v>637.25007577734164</v>
      </c>
      <c r="M91" s="853"/>
      <c r="N91" s="57"/>
    </row>
    <row r="92" spans="1:14">
      <c r="B92" s="95" t="s">
        <v>1057</v>
      </c>
      <c r="C92" s="96"/>
      <c r="D92" s="96"/>
      <c r="E92" s="96"/>
      <c r="F92" s="96"/>
      <c r="G92" s="96"/>
      <c r="H92" s="96"/>
      <c r="I92" s="93"/>
      <c r="J92" s="94"/>
      <c r="K92" s="313">
        <v>0.05</v>
      </c>
      <c r="L92" s="852">
        <f>N86*K92</f>
        <v>159.31251894433541</v>
      </c>
      <c r="M92" s="853"/>
      <c r="N92" s="57"/>
    </row>
    <row r="93" spans="1:14" ht="15" thickBot="1">
      <c r="B93" s="97" t="s">
        <v>1058</v>
      </c>
      <c r="C93" s="98"/>
      <c r="D93" s="98"/>
      <c r="E93" s="98"/>
      <c r="F93" s="98"/>
      <c r="G93" s="98"/>
      <c r="H93" s="98"/>
      <c r="I93" s="99"/>
      <c r="J93" s="100"/>
      <c r="K93" s="314">
        <v>0.05</v>
      </c>
      <c r="L93" s="854">
        <f>N86*K93</f>
        <v>159.31251894433541</v>
      </c>
      <c r="M93" s="855"/>
      <c r="N93" s="57"/>
    </row>
    <row r="94" spans="1:14" ht="15" thickBot="1">
      <c r="B94" s="817" t="s">
        <v>1037</v>
      </c>
      <c r="C94" s="818"/>
      <c r="D94" s="818"/>
      <c r="E94" s="818"/>
      <c r="F94" s="818"/>
      <c r="G94" s="818"/>
      <c r="H94" s="818"/>
      <c r="I94" s="818"/>
      <c r="J94" s="818"/>
      <c r="K94" s="818"/>
      <c r="L94" s="818"/>
      <c r="M94" s="819"/>
      <c r="N94" s="58">
        <f>L91+L92+L93</f>
        <v>955.87511366601234</v>
      </c>
    </row>
    <row r="95" spans="1:14" ht="15" thickBot="1">
      <c r="B95" s="39"/>
      <c r="C95" s="40"/>
      <c r="D95" s="40"/>
      <c r="E95" s="40"/>
      <c r="F95" s="40"/>
      <c r="G95" s="40"/>
      <c r="H95" s="40"/>
      <c r="I95" s="40"/>
      <c r="J95" s="40"/>
      <c r="K95" s="40"/>
      <c r="L95" s="40"/>
      <c r="M95" s="40"/>
      <c r="N95" s="41"/>
    </row>
    <row r="96" spans="1:14" ht="15" thickBot="1">
      <c r="A96" t="s">
        <v>2122</v>
      </c>
      <c r="B96" s="817" t="s">
        <v>1059</v>
      </c>
      <c r="C96" s="818"/>
      <c r="D96" s="818"/>
      <c r="E96" s="818"/>
      <c r="F96" s="818"/>
      <c r="G96" s="818"/>
      <c r="H96" s="818"/>
      <c r="I96" s="818"/>
      <c r="J96" s="818"/>
      <c r="K96" s="818"/>
      <c r="L96" s="818"/>
      <c r="M96" s="819"/>
      <c r="N96" s="196">
        <f>N86+N94</f>
        <v>4142.1254925527201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20" t="s">
        <v>2324</v>
      </c>
      <c r="C113" s="821"/>
      <c r="D113" s="821"/>
      <c r="E113" s="821"/>
      <c r="F113" s="821"/>
      <c r="G113" s="821"/>
      <c r="H113" s="821"/>
      <c r="I113" s="821"/>
      <c r="J113" s="821"/>
      <c r="K113" s="821"/>
      <c r="L113" s="821"/>
      <c r="M113" s="821"/>
      <c r="N113" s="822"/>
    </row>
    <row r="114" spans="2:14" ht="15" customHeight="1">
      <c r="B114" s="820"/>
      <c r="C114" s="821"/>
      <c r="D114" s="821"/>
      <c r="E114" s="821"/>
      <c r="F114" s="821"/>
      <c r="G114" s="821"/>
      <c r="H114" s="821"/>
      <c r="I114" s="821"/>
      <c r="J114" s="821"/>
      <c r="K114" s="821"/>
      <c r="L114" s="821"/>
      <c r="M114" s="821"/>
      <c r="N114" s="822"/>
    </row>
    <row r="115" spans="2:14" ht="30" customHeight="1">
      <c r="B115" s="823" t="s">
        <v>2325</v>
      </c>
      <c r="C115" s="824"/>
      <c r="D115" s="824"/>
      <c r="E115" s="824"/>
      <c r="F115" s="824"/>
      <c r="G115" s="824"/>
      <c r="H115" s="824"/>
      <c r="I115" s="824"/>
      <c r="J115" s="824"/>
      <c r="K115" s="824"/>
      <c r="L115" s="824"/>
      <c r="M115" s="824"/>
      <c r="N115" s="825"/>
    </row>
    <row r="116" spans="2:14">
      <c r="B116" s="823"/>
      <c r="C116" s="824"/>
      <c r="D116" s="824"/>
      <c r="E116" s="824"/>
      <c r="F116" s="824"/>
      <c r="G116" s="824"/>
      <c r="H116" s="824"/>
      <c r="I116" s="824"/>
      <c r="J116" s="824"/>
      <c r="K116" s="824"/>
      <c r="L116" s="824"/>
      <c r="M116" s="824"/>
      <c r="N116" s="825"/>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3"/>
      <c r="K126" s="883"/>
      <c r="L126" s="883"/>
      <c r="M126" s="883"/>
      <c r="N126" s="884"/>
    </row>
    <row r="127" spans="2:14" ht="15" thickBot="1">
      <c r="B127" s="270" t="s">
        <v>2327</v>
      </c>
      <c r="C127" s="402"/>
      <c r="D127" s="402"/>
      <c r="E127" s="63"/>
      <c r="F127" s="63"/>
      <c r="G127" s="63"/>
      <c r="H127" s="63"/>
      <c r="I127" s="63"/>
      <c r="J127" s="885"/>
      <c r="K127" s="885"/>
      <c r="L127" s="885"/>
      <c r="M127" s="885"/>
      <c r="N127" s="886"/>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3131</v>
      </c>
      <c r="L36" s="279"/>
      <c r="M36" s="280">
        <v>6.25</v>
      </c>
      <c r="N36" s="281">
        <f t="shared" ref="N36:N41" si="0">K36/M36</f>
        <v>500.96</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50</v>
      </c>
      <c r="N37" s="281">
        <f t="shared" si="0"/>
        <v>1446.06</v>
      </c>
    </row>
    <row r="38" spans="1:14">
      <c r="A38" t="s">
        <v>184</v>
      </c>
      <c r="B38" s="866" t="str">
        <f>VLOOKUP(A38,EQUIPOS!A8:D154,3,FALSE)</f>
        <v>Cortadora de pavimento, Máxima profundidad de corte: 160 mm. Capacidad de disco: desde 12´´ hasta 18´´ de diámetro. Peso operacional: 135 kg, 13.5 hp de potencia</v>
      </c>
      <c r="C38" s="867"/>
      <c r="D38" s="867"/>
      <c r="E38" s="867"/>
      <c r="F38" s="867"/>
      <c r="G38" s="867"/>
      <c r="H38" s="868"/>
      <c r="I38" s="276"/>
      <c r="J38" s="277"/>
      <c r="K38" s="278">
        <f>VLOOKUP(A38,EQUIPOS!A8:D165,4,FALSE)</f>
        <v>21920</v>
      </c>
      <c r="L38" s="279"/>
      <c r="M38" s="280">
        <v>3.75</v>
      </c>
      <c r="N38" s="281">
        <f t="shared" si="0"/>
        <v>5845.333333333333</v>
      </c>
    </row>
    <row r="39" spans="1:14">
      <c r="A39" t="s">
        <v>228</v>
      </c>
      <c r="B39" s="866" t="str">
        <f>VLOOKUP(A39,EQUIPOS!A9:D154,3,FALSE)</f>
        <v xml:space="preserve">Formaleta metálica (concreto hidráulico)
</v>
      </c>
      <c r="C39" s="867"/>
      <c r="D39" s="867"/>
      <c r="E39" s="867"/>
      <c r="F39" s="867"/>
      <c r="G39" s="867"/>
      <c r="H39" s="868"/>
      <c r="I39" s="276"/>
      <c r="J39" s="277"/>
      <c r="K39" s="278">
        <f>VLOOKUP(A39,EQUIPOS!A9:D166,4,FALSE)</f>
        <v>4652</v>
      </c>
      <c r="L39" s="279"/>
      <c r="M39" s="280">
        <v>6.25</v>
      </c>
      <c r="N39" s="281">
        <f t="shared" si="0"/>
        <v>744.32</v>
      </c>
    </row>
    <row r="40" spans="1:14">
      <c r="A40" t="s">
        <v>301</v>
      </c>
      <c r="B40" s="866" t="str">
        <f>VLOOKUP(A40,EQUIPOS!A10:D154,3,FALSE)</f>
        <v>Regla vibratoria, de longitud de 3 a 5 m, motor de 3600 rpm, potencia 6 HP</v>
      </c>
      <c r="C40" s="867"/>
      <c r="D40" s="867"/>
      <c r="E40" s="867"/>
      <c r="F40" s="867"/>
      <c r="G40" s="867"/>
      <c r="H40" s="868"/>
      <c r="I40" s="276"/>
      <c r="J40" s="277"/>
      <c r="K40" s="278">
        <f>VLOOKUP(A40,EQUIPOS!A10:D167,4,FALSE)</f>
        <v>8197</v>
      </c>
      <c r="L40" s="279"/>
      <c r="M40" s="280">
        <v>6.25</v>
      </c>
      <c r="N40" s="281">
        <f t="shared" si="0"/>
        <v>1311.52</v>
      </c>
    </row>
    <row r="41" spans="1:14">
      <c r="A41" t="s">
        <v>363</v>
      </c>
      <c r="B41" s="866" t="str">
        <f>VLOOKUP(A41,EQUIPOS!A11:D155,3,FALSE)</f>
        <v>Vibrador de concreto, Motor de 3 hp a 18.000 rpm Mangueras de 4 mt</v>
      </c>
      <c r="C41" s="867"/>
      <c r="D41" s="867"/>
      <c r="E41" s="867"/>
      <c r="F41" s="867"/>
      <c r="G41" s="867"/>
      <c r="H41" s="868"/>
      <c r="I41" s="276"/>
      <c r="J41" s="277"/>
      <c r="K41" s="278">
        <f>VLOOKUP(A41,EQUIPOS!A11:D168,4,FALSE)</f>
        <v>7450</v>
      </c>
      <c r="L41" s="279"/>
      <c r="M41" s="280">
        <v>6.25</v>
      </c>
      <c r="N41" s="281">
        <f t="shared" si="0"/>
        <v>1192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N83*M46</f>
        <v>919.20969370980004</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11959.403027043132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5247</v>
      </c>
      <c r="N53" s="281">
        <f>K53*M53</f>
        <v>32186.458333333328</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3350</v>
      </c>
      <c r="N54" s="281">
        <f>K54*M54</f>
        <v>1240.7407407407409</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1775</v>
      </c>
      <c r="N55" s="281">
        <f>K55*M55</f>
        <v>1972.2222222222224</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6255</v>
      </c>
      <c r="N56" s="281">
        <f>K56*M56</f>
        <v>6950</v>
      </c>
    </row>
    <row r="57" spans="1:14">
      <c r="A57" s="150" t="s">
        <v>849</v>
      </c>
      <c r="B57" s="899" t="str">
        <f>VLOOKUP(A57,MATERIALES!A7:D373,3,FALSE)</f>
        <v>Antisol blanco (presentación 20 kg)</v>
      </c>
      <c r="C57" s="900" t="e">
        <f>VLOOKUP(B57,MATERIALES!B7:E373,3,FALSE)</f>
        <v>#N/A</v>
      </c>
      <c r="D57" s="900" t="e">
        <f>VLOOKUP(C57,MATERIALES!C7:F373,3,FALSE)</f>
        <v>#N/A</v>
      </c>
      <c r="E57" s="900" t="e">
        <f>VLOOKUP(D57,MATERIALES!D7:G373,3,FALSE)</f>
        <v>#N/A</v>
      </c>
      <c r="F57" s="900" t="e">
        <f>VLOOKUP(E57,MATERIALES!E7:H373,3,FALSE)</f>
        <v>#N/A</v>
      </c>
      <c r="G57" s="900" t="e">
        <f>VLOOKUP(F57,MATERIALES!F7:I373,3,FALSE)</f>
        <v>#N/A</v>
      </c>
      <c r="H57" s="900" t="e">
        <f>VLOOKUP(G57,MATERIALES!G7:J373,3,FALSE)</f>
        <v>#N/A</v>
      </c>
      <c r="I57" s="900" t="e">
        <f>VLOOKUP(H57,MATERIALES!H7:K373,3,FALSE)</f>
        <v>#N/A</v>
      </c>
      <c r="J57" s="320" t="str">
        <f>VLOOKUP(A57,MATERIALES!A11:D649,2,FALSE)</f>
        <v>kg</v>
      </c>
      <c r="K57" s="50">
        <v>1.1200000000000001</v>
      </c>
      <c r="L57" s="904">
        <f>VLOOKUP(A57,MATERIALES!A4:D373,4,FALSE)</f>
        <v>5344</v>
      </c>
      <c r="M57" s="905"/>
      <c r="N57" s="281">
        <f>K57*L57</f>
        <v>5985.2800000000007</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501770</v>
      </c>
      <c r="N58" s="281">
        <f>K58*M58</f>
        <v>506787.7</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17" t="s">
        <v>1037</v>
      </c>
      <c r="C61" s="818"/>
      <c r="D61" s="818"/>
      <c r="E61" s="818"/>
      <c r="F61" s="818"/>
      <c r="G61" s="818"/>
      <c r="H61" s="818"/>
      <c r="I61" s="818"/>
      <c r="J61" s="818"/>
      <c r="K61" s="818"/>
      <c r="L61" s="818"/>
      <c r="M61" s="819"/>
      <c r="N61" s="403">
        <f>SUM(N53:N60)</f>
        <v>555122.40129629627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3" t="s">
        <v>1045</v>
      </c>
      <c r="M65" s="88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4">
        <f>VLOOKUP(A66,TRANSPORTE!A5:D117,4,FALSE)</f>
        <v>1343</v>
      </c>
      <c r="M66" s="905"/>
      <c r="N66" s="296">
        <f>K66*L66</f>
        <v>1356.43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5"/>
      <c r="M71" s="896"/>
      <c r="N71" s="133"/>
    </row>
    <row r="72" spans="1:15" ht="15" thickBot="1">
      <c r="B72" s="906" t="s">
        <v>1037</v>
      </c>
      <c r="C72" s="860"/>
      <c r="D72" s="860"/>
      <c r="E72" s="860"/>
      <c r="F72" s="860"/>
      <c r="G72" s="860"/>
      <c r="H72" s="860"/>
      <c r="I72" s="860"/>
      <c r="J72" s="860"/>
      <c r="K72" s="860"/>
      <c r="L72" s="860"/>
      <c r="M72" s="861"/>
      <c r="N72" s="110">
        <f>N66+N67+N68+N69+N70</f>
        <v>1356.43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6" t="s">
        <v>1047</v>
      </c>
      <c r="C76" s="857"/>
      <c r="D76" s="857"/>
      <c r="E76" s="857"/>
      <c r="F76" s="857"/>
      <c r="G76" s="857"/>
      <c r="H76" s="857"/>
      <c r="I76" s="79" t="s">
        <v>1048</v>
      </c>
      <c r="J76" s="81" t="s">
        <v>1494</v>
      </c>
      <c r="K76" s="80" t="s">
        <v>1050</v>
      </c>
      <c r="L76" s="858" t="s">
        <v>1034</v>
      </c>
      <c r="M76" s="859"/>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3"/>
      <c r="C82" s="894"/>
      <c r="D82" s="894"/>
      <c r="E82" s="894"/>
      <c r="F82" s="894"/>
      <c r="G82" s="894"/>
      <c r="H82" s="894"/>
      <c r="I82" s="132"/>
      <c r="J82" s="132"/>
      <c r="K82" s="132"/>
      <c r="L82" s="907"/>
      <c r="M82" s="907"/>
      <c r="N82" s="133"/>
    </row>
    <row r="83" spans="1:14" ht="15" thickBot="1">
      <c r="B83" s="906" t="s">
        <v>1037</v>
      </c>
      <c r="C83" s="860"/>
      <c r="D83" s="860"/>
      <c r="E83" s="860"/>
      <c r="F83" s="860"/>
      <c r="G83" s="860"/>
      <c r="H83" s="860"/>
      <c r="I83" s="860"/>
      <c r="J83" s="860"/>
      <c r="K83" s="860"/>
      <c r="L83" s="860"/>
      <c r="M83" s="861"/>
      <c r="N83" s="469">
        <f>SUM(N77:N82)</f>
        <v>9192.0969370980001</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N48+N61+N72+N83</f>
        <v>577630.33126043738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115526.06625208748</v>
      </c>
      <c r="M90" s="853"/>
      <c r="N90" s="57"/>
    </row>
    <row r="91" spans="1:14">
      <c r="B91" s="95" t="s">
        <v>1057</v>
      </c>
      <c r="C91" s="96"/>
      <c r="D91" s="96"/>
      <c r="E91" s="96"/>
      <c r="F91" s="96"/>
      <c r="G91" s="96"/>
      <c r="H91" s="96"/>
      <c r="I91" s="93"/>
      <c r="J91" s="94"/>
      <c r="K91" s="313">
        <v>0.05</v>
      </c>
      <c r="L91" s="852">
        <f>N85*K91</f>
        <v>28881.516563021869</v>
      </c>
      <c r="M91" s="853"/>
      <c r="N91" s="57"/>
    </row>
    <row r="92" spans="1:14" ht="15" thickBot="1">
      <c r="B92" s="97" t="s">
        <v>1058</v>
      </c>
      <c r="C92" s="98"/>
      <c r="D92" s="98"/>
      <c r="E92" s="98"/>
      <c r="F92" s="98"/>
      <c r="G92" s="98"/>
      <c r="H92" s="98"/>
      <c r="I92" s="99"/>
      <c r="J92" s="100"/>
      <c r="K92" s="314">
        <v>0.05</v>
      </c>
      <c r="L92" s="854">
        <f>N85*K92</f>
        <v>28881.516563021869</v>
      </c>
      <c r="M92" s="855"/>
      <c r="N92" s="57"/>
    </row>
    <row r="93" spans="1:14" ht="15" thickBot="1">
      <c r="B93" s="817" t="s">
        <v>1037</v>
      </c>
      <c r="C93" s="818"/>
      <c r="D93" s="818"/>
      <c r="E93" s="818"/>
      <c r="F93" s="818"/>
      <c r="G93" s="818"/>
      <c r="H93" s="818"/>
      <c r="I93" s="818"/>
      <c r="J93" s="818"/>
      <c r="K93" s="818"/>
      <c r="L93" s="818"/>
      <c r="M93" s="819"/>
      <c r="N93" s="58">
        <f>L90+L91+L92</f>
        <v>173289.09937813121</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750919.43063856859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0" t="s">
        <v>2324</v>
      </c>
      <c r="C112" s="821"/>
      <c r="D112" s="821"/>
      <c r="E112" s="821"/>
      <c r="F112" s="821"/>
      <c r="G112" s="821"/>
      <c r="H112" s="821"/>
      <c r="I112" s="821"/>
      <c r="J112" s="821"/>
      <c r="K112" s="821"/>
      <c r="L112" s="821"/>
      <c r="M112" s="821"/>
      <c r="N112" s="822"/>
    </row>
    <row r="113" spans="2:14" ht="15" customHeight="1">
      <c r="B113" s="820"/>
      <c r="C113" s="821"/>
      <c r="D113" s="821"/>
      <c r="E113" s="821"/>
      <c r="F113" s="821"/>
      <c r="G113" s="821"/>
      <c r="H113" s="821"/>
      <c r="I113" s="821"/>
      <c r="J113" s="821"/>
      <c r="K113" s="821"/>
      <c r="L113" s="821"/>
      <c r="M113" s="821"/>
      <c r="N113" s="822"/>
    </row>
    <row r="114" spans="2:14" ht="30" customHeight="1">
      <c r="B114" s="823" t="s">
        <v>2325</v>
      </c>
      <c r="C114" s="824"/>
      <c r="D114" s="824"/>
      <c r="E114" s="824"/>
      <c r="F114" s="824"/>
      <c r="G114" s="824"/>
      <c r="H114" s="824"/>
      <c r="I114" s="824"/>
      <c r="J114" s="824"/>
      <c r="K114" s="824"/>
      <c r="L114" s="824"/>
      <c r="M114" s="824"/>
      <c r="N114" s="825"/>
    </row>
    <row r="115" spans="2:14">
      <c r="B115" s="823"/>
      <c r="C115" s="824"/>
      <c r="D115" s="824"/>
      <c r="E115" s="824"/>
      <c r="F115" s="824"/>
      <c r="G115" s="824"/>
      <c r="H115" s="824"/>
      <c r="I115" s="824"/>
      <c r="J115" s="824"/>
      <c r="K115" s="824"/>
      <c r="L115" s="824"/>
      <c r="M115" s="824"/>
      <c r="N115" s="82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3"/>
      <c r="K125" s="883"/>
      <c r="L125" s="883"/>
      <c r="M125" s="883"/>
      <c r="N125" s="884"/>
    </row>
    <row r="126" spans="2:14" ht="15.75" customHeight="1" thickBot="1">
      <c r="B126" s="270" t="s">
        <v>2327</v>
      </c>
      <c r="C126" s="402"/>
      <c r="D126" s="402"/>
      <c r="E126" s="63"/>
      <c r="F126" s="63"/>
      <c r="G126" s="63"/>
      <c r="H126" s="63"/>
      <c r="I126" s="63"/>
      <c r="J126" s="885"/>
      <c r="K126" s="885"/>
      <c r="L126" s="885"/>
      <c r="M126" s="885"/>
      <c r="N126" s="886"/>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3131</v>
      </c>
      <c r="L36" s="279"/>
      <c r="M36" s="280">
        <v>6.25</v>
      </c>
      <c r="N36" s="281">
        <f t="shared" ref="N36:N41" si="0">K36/M36</f>
        <v>500.96</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72303</v>
      </c>
      <c r="L37" s="279"/>
      <c r="M37" s="280">
        <v>50</v>
      </c>
      <c r="N37" s="281">
        <f t="shared" si="0"/>
        <v>1446.06</v>
      </c>
    </row>
    <row r="38" spans="1:14">
      <c r="A38" t="s">
        <v>184</v>
      </c>
      <c r="B38" s="866" t="str">
        <f>VLOOKUP(A38,EQUIPOS!A8:D154,3,FALSE)</f>
        <v>Cortadora de pavimento, Máxima profundidad de corte: 160 mm. Capacidad de disco: desde 12´´ hasta 18´´ de diámetro. Peso operacional: 135 kg, 13.5 hp de potencia</v>
      </c>
      <c r="C38" s="867"/>
      <c r="D38" s="867"/>
      <c r="E38" s="867"/>
      <c r="F38" s="867"/>
      <c r="G38" s="867"/>
      <c r="H38" s="868"/>
      <c r="I38" s="276"/>
      <c r="J38" s="277"/>
      <c r="K38" s="278">
        <f>VLOOKUP(A38,EQUIPOS!A8:D165,4,FALSE)</f>
        <v>21920</v>
      </c>
      <c r="L38" s="279"/>
      <c r="M38" s="280">
        <v>3.75</v>
      </c>
      <c r="N38" s="281">
        <f t="shared" si="0"/>
        <v>5845.333333333333</v>
      </c>
    </row>
    <row r="39" spans="1:14">
      <c r="A39" t="s">
        <v>228</v>
      </c>
      <c r="B39" s="866" t="str">
        <f>VLOOKUP(A39,EQUIPOS!A9:D154,3,FALSE)</f>
        <v xml:space="preserve">Formaleta metálica (concreto hidráulico)
</v>
      </c>
      <c r="C39" s="867"/>
      <c r="D39" s="867"/>
      <c r="E39" s="867"/>
      <c r="F39" s="867"/>
      <c r="G39" s="867"/>
      <c r="H39" s="868"/>
      <c r="I39" s="276"/>
      <c r="J39" s="277"/>
      <c r="K39" s="278">
        <f>VLOOKUP(A39,EQUIPOS!A9:D166,4,FALSE)</f>
        <v>4652</v>
      </c>
      <c r="L39" s="279"/>
      <c r="M39" s="280">
        <v>6.25</v>
      </c>
      <c r="N39" s="281">
        <f t="shared" si="0"/>
        <v>744.32</v>
      </c>
    </row>
    <row r="40" spans="1:14">
      <c r="A40" t="s">
        <v>301</v>
      </c>
      <c r="B40" s="866" t="str">
        <f>VLOOKUP(A40,EQUIPOS!A10:D154,3,FALSE)</f>
        <v>Regla vibratoria, de longitud de 3 a 5 m, motor de 3600 rpm, potencia 6 HP</v>
      </c>
      <c r="C40" s="867"/>
      <c r="D40" s="867"/>
      <c r="E40" s="867"/>
      <c r="F40" s="867"/>
      <c r="G40" s="867"/>
      <c r="H40" s="868"/>
      <c r="I40" s="276"/>
      <c r="J40" s="277"/>
      <c r="K40" s="278">
        <f>VLOOKUP(A40,EQUIPOS!A10:D167,4,FALSE)</f>
        <v>8197</v>
      </c>
      <c r="L40" s="279"/>
      <c r="M40" s="280">
        <v>6.25</v>
      </c>
      <c r="N40" s="281">
        <f t="shared" si="0"/>
        <v>1311.52</v>
      </c>
    </row>
    <row r="41" spans="1:14">
      <c r="A41" t="s">
        <v>363</v>
      </c>
      <c r="B41" s="866" t="str">
        <f>VLOOKUP(A41,EQUIPOS!A11:D155,3,FALSE)</f>
        <v>Vibrador de concreto, Motor de 3 hp a 18.000 rpm Mangueras de 4 mt</v>
      </c>
      <c r="C41" s="867"/>
      <c r="D41" s="867"/>
      <c r="E41" s="867"/>
      <c r="F41" s="867"/>
      <c r="G41" s="867"/>
      <c r="H41" s="868"/>
      <c r="I41" s="276"/>
      <c r="J41" s="277"/>
      <c r="K41" s="278">
        <f>VLOOKUP(A41,EQUIPOS!A11:D168,4,FALSE)</f>
        <v>7450</v>
      </c>
      <c r="L41" s="279"/>
      <c r="M41" s="280">
        <v>6.25</v>
      </c>
      <c r="N41" s="281">
        <f t="shared" si="0"/>
        <v>1192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N83*M46</f>
        <v>919.20969370980004</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11959.403027043132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5247</v>
      </c>
      <c r="N53" s="281">
        <f>K53*M53</f>
        <v>32186.458333333328</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14000</v>
      </c>
      <c r="N54" s="281">
        <f>K54*M54</f>
        <v>15680.000000000002</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3350</v>
      </c>
      <c r="N55" s="281">
        <f>K55*M55</f>
        <v>1240.7407407407409</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1775</v>
      </c>
      <c r="N56" s="281">
        <f>K56*M56</f>
        <v>1972.2222222222224</v>
      </c>
    </row>
    <row r="57" spans="1:14">
      <c r="A57" s="150" t="s">
        <v>684</v>
      </c>
      <c r="B57" s="899" t="str">
        <f>VLOOKUP(A57,MATERIALES!A7:D373,3,FALSE)</f>
        <v>Sello de silicona o sellador autonivelante</v>
      </c>
      <c r="C57" s="900" t="e">
        <f>VLOOKUP(B57,MATERIALES!B7:E373,3,FALSE)</f>
        <v>#N/A</v>
      </c>
      <c r="D57" s="900" t="e">
        <f>VLOOKUP(C57,MATERIALES!C7:F373,3,FALSE)</f>
        <v>#N/A</v>
      </c>
      <c r="E57" s="900" t="e">
        <f>VLOOKUP(D57,MATERIALES!D7:G373,3,FALSE)</f>
        <v>#N/A</v>
      </c>
      <c r="F57" s="900" t="e">
        <f>VLOOKUP(E57,MATERIALES!E7:H373,3,FALSE)</f>
        <v>#N/A</v>
      </c>
      <c r="G57" s="900" t="e">
        <f>VLOOKUP(F57,MATERIALES!F7:I373,3,FALSE)</f>
        <v>#N/A</v>
      </c>
      <c r="H57" s="900" t="e">
        <f>VLOOKUP(G57,MATERIALES!G7:J373,3,FALSE)</f>
        <v>#N/A</v>
      </c>
      <c r="I57" s="900" t="e">
        <f>VLOOKUP(H57,MATERIALES!H7:K373,3,FALSE)</f>
        <v>#N/A</v>
      </c>
      <c r="J57" s="320" t="s">
        <v>144</v>
      </c>
      <c r="K57" s="50">
        <v>1.1111111111111112</v>
      </c>
      <c r="L57" s="904">
        <f>VLOOKUP(A57,MATERIALES!A4:D373,4,FALSE)</f>
        <v>6255</v>
      </c>
      <c r="M57" s="905"/>
      <c r="N57" s="281">
        <f>K57*L57</f>
        <v>6950</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5344</v>
      </c>
      <c r="N58" s="281">
        <f>K58*M58</f>
        <v>5985.2800000000007</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501770</v>
      </c>
      <c r="N59" s="281">
        <f>K59*M59</f>
        <v>506787.7</v>
      </c>
    </row>
    <row r="60" spans="1:14" ht="15" thickBot="1">
      <c r="B60" s="318"/>
      <c r="C60" s="319"/>
      <c r="D60" s="319"/>
      <c r="E60" s="319"/>
      <c r="F60" s="319"/>
      <c r="G60" s="319"/>
      <c r="H60" s="319"/>
      <c r="I60" s="319"/>
      <c r="J60" s="132"/>
      <c r="K60" s="132"/>
      <c r="L60" s="334"/>
      <c r="M60" s="333"/>
      <c r="N60" s="133"/>
    </row>
    <row r="61" spans="1:14" ht="15" thickBot="1">
      <c r="B61" s="817" t="s">
        <v>1037</v>
      </c>
      <c r="C61" s="818"/>
      <c r="D61" s="818"/>
      <c r="E61" s="818"/>
      <c r="F61" s="818"/>
      <c r="G61" s="818"/>
      <c r="H61" s="818"/>
      <c r="I61" s="818"/>
      <c r="J61" s="818"/>
      <c r="K61" s="818"/>
      <c r="L61" s="818"/>
      <c r="M61" s="819"/>
      <c r="N61" s="403">
        <f>SUM(N53:N60)</f>
        <v>570802.40129629627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3" t="s">
        <v>1045</v>
      </c>
      <c r="M65" s="88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4">
        <f>VLOOKUP(A66,TRANSPORTE!A5:D117,4,FALSE)</f>
        <v>1343</v>
      </c>
      <c r="M66" s="905"/>
      <c r="N66" s="296">
        <f>K66*L66</f>
        <v>1356.43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5"/>
      <c r="M71" s="896"/>
      <c r="N71" s="133"/>
    </row>
    <row r="72" spans="1:15" ht="15" thickBot="1">
      <c r="B72" s="906" t="s">
        <v>1037</v>
      </c>
      <c r="C72" s="860"/>
      <c r="D72" s="860"/>
      <c r="E72" s="860"/>
      <c r="F72" s="860"/>
      <c r="G72" s="860"/>
      <c r="H72" s="860"/>
      <c r="I72" s="860"/>
      <c r="J72" s="860"/>
      <c r="K72" s="860"/>
      <c r="L72" s="860"/>
      <c r="M72" s="861"/>
      <c r="N72" s="110">
        <f>N66+N67+N68+N69+N70</f>
        <v>1356.43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6" t="s">
        <v>1047</v>
      </c>
      <c r="C76" s="857"/>
      <c r="D76" s="857"/>
      <c r="E76" s="857"/>
      <c r="F76" s="857"/>
      <c r="G76" s="857"/>
      <c r="H76" s="857"/>
      <c r="I76" s="79" t="s">
        <v>1048</v>
      </c>
      <c r="J76" s="81" t="s">
        <v>1494</v>
      </c>
      <c r="K76" s="80" t="s">
        <v>1050</v>
      </c>
      <c r="L76" s="858" t="s">
        <v>1034</v>
      </c>
      <c r="M76" s="859"/>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3"/>
      <c r="C82" s="894"/>
      <c r="D82" s="894"/>
      <c r="E82" s="894"/>
      <c r="F82" s="894"/>
      <c r="G82" s="894"/>
      <c r="H82" s="894"/>
      <c r="I82" s="132"/>
      <c r="J82" s="132"/>
      <c r="K82" s="132"/>
      <c r="L82" s="907"/>
      <c r="M82" s="907"/>
      <c r="N82" s="51"/>
    </row>
    <row r="83" spans="1:14" ht="15" thickBot="1">
      <c r="B83" s="906" t="s">
        <v>1037</v>
      </c>
      <c r="C83" s="860"/>
      <c r="D83" s="860"/>
      <c r="E83" s="860"/>
      <c r="F83" s="860"/>
      <c r="G83" s="860"/>
      <c r="H83" s="860"/>
      <c r="I83" s="860"/>
      <c r="J83" s="860"/>
      <c r="K83" s="860"/>
      <c r="L83" s="860"/>
      <c r="M83" s="861"/>
      <c r="N83" s="310">
        <f>SUM(N77:N82)</f>
        <v>9192.0969370980001</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N48+N61+N72+N83</f>
        <v>593310.33126043738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118662.06625208748</v>
      </c>
      <c r="M90" s="853"/>
      <c r="N90" s="57"/>
    </row>
    <row r="91" spans="1:14">
      <c r="B91" s="95" t="s">
        <v>1057</v>
      </c>
      <c r="C91" s="96"/>
      <c r="D91" s="96"/>
      <c r="E91" s="96"/>
      <c r="F91" s="96"/>
      <c r="G91" s="96"/>
      <c r="H91" s="96"/>
      <c r="I91" s="93"/>
      <c r="J91" s="94"/>
      <c r="K91" s="313">
        <v>0.05</v>
      </c>
      <c r="L91" s="852">
        <f>N85*K91</f>
        <v>29665.516563021869</v>
      </c>
      <c r="M91" s="853"/>
      <c r="N91" s="57"/>
    </row>
    <row r="92" spans="1:14" ht="15" thickBot="1">
      <c r="B92" s="97" t="s">
        <v>1058</v>
      </c>
      <c r="C92" s="98"/>
      <c r="D92" s="98"/>
      <c r="E92" s="98"/>
      <c r="F92" s="98"/>
      <c r="G92" s="98"/>
      <c r="H92" s="98"/>
      <c r="I92" s="99"/>
      <c r="J92" s="100"/>
      <c r="K92" s="314">
        <v>0.05</v>
      </c>
      <c r="L92" s="854">
        <f>N85*K92</f>
        <v>29665.516563021869</v>
      </c>
      <c r="M92" s="855"/>
      <c r="N92" s="57"/>
    </row>
    <row r="93" spans="1:14" ht="15" thickBot="1">
      <c r="B93" s="817" t="s">
        <v>1037</v>
      </c>
      <c r="C93" s="818"/>
      <c r="D93" s="818"/>
      <c r="E93" s="818"/>
      <c r="F93" s="818"/>
      <c r="G93" s="818"/>
      <c r="H93" s="818"/>
      <c r="I93" s="818"/>
      <c r="J93" s="818"/>
      <c r="K93" s="818"/>
      <c r="L93" s="818"/>
      <c r="M93" s="819"/>
      <c r="N93" s="58">
        <f>L90+L91+L92</f>
        <v>177993.09937813121</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771303.43063856859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0" t="s">
        <v>2324</v>
      </c>
      <c r="C112" s="821"/>
      <c r="D112" s="821"/>
      <c r="E112" s="821"/>
      <c r="F112" s="821"/>
      <c r="G112" s="821"/>
      <c r="H112" s="821"/>
      <c r="I112" s="821"/>
      <c r="J112" s="821"/>
      <c r="K112" s="821"/>
      <c r="L112" s="821"/>
      <c r="M112" s="821"/>
      <c r="N112" s="822"/>
    </row>
    <row r="113" spans="2:14" ht="15" customHeight="1">
      <c r="B113" s="820"/>
      <c r="C113" s="821"/>
      <c r="D113" s="821"/>
      <c r="E113" s="821"/>
      <c r="F113" s="821"/>
      <c r="G113" s="821"/>
      <c r="H113" s="821"/>
      <c r="I113" s="821"/>
      <c r="J113" s="821"/>
      <c r="K113" s="821"/>
      <c r="L113" s="821"/>
      <c r="M113" s="821"/>
      <c r="N113" s="822"/>
    </row>
    <row r="114" spans="2:14" ht="30" customHeight="1">
      <c r="B114" s="823" t="s">
        <v>2325</v>
      </c>
      <c r="C114" s="824"/>
      <c r="D114" s="824"/>
      <c r="E114" s="824"/>
      <c r="F114" s="824"/>
      <c r="G114" s="824"/>
      <c r="H114" s="824"/>
      <c r="I114" s="824"/>
      <c r="J114" s="824"/>
      <c r="K114" s="824"/>
      <c r="L114" s="824"/>
      <c r="M114" s="824"/>
      <c r="N114" s="825"/>
    </row>
    <row r="115" spans="2:14">
      <c r="B115" s="823"/>
      <c r="C115" s="824"/>
      <c r="D115" s="824"/>
      <c r="E115" s="824"/>
      <c r="F115" s="824"/>
      <c r="G115" s="824"/>
      <c r="H115" s="824"/>
      <c r="I115" s="824"/>
      <c r="J115" s="824"/>
      <c r="K115" s="824"/>
      <c r="L115" s="824"/>
      <c r="M115" s="824"/>
      <c r="N115" s="82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3"/>
      <c r="K125" s="883"/>
      <c r="L125" s="883"/>
      <c r="M125" s="883"/>
      <c r="N125" s="884"/>
    </row>
    <row r="126" spans="2:14" ht="15.75" customHeight="1" thickBot="1">
      <c r="B126" s="270" t="s">
        <v>2327</v>
      </c>
      <c r="C126" s="402"/>
      <c r="D126" s="402"/>
      <c r="E126" s="63"/>
      <c r="F126" s="63"/>
      <c r="G126" s="63"/>
      <c r="H126" s="63"/>
      <c r="I126" s="63"/>
      <c r="J126" s="885"/>
      <c r="K126" s="885"/>
      <c r="L126" s="885"/>
      <c r="M126" s="885"/>
      <c r="N126" s="886"/>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29.25" customHeight="1" thickBot="1">
      <c r="A31" s="163" t="s">
        <v>1929</v>
      </c>
      <c r="B31" s="86" t="s">
        <v>1177</v>
      </c>
      <c r="C31" s="959" t="s">
        <v>1709</v>
      </c>
      <c r="D31" s="960"/>
      <c r="E31" s="960"/>
      <c r="F31" s="960"/>
      <c r="G31" s="960"/>
      <c r="H31" s="960"/>
      <c r="I31" s="960"/>
      <c r="J31" s="960"/>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c r="C42" s="875"/>
      <c r="D42" s="875"/>
      <c r="E42" s="44"/>
      <c r="F42" s="45"/>
      <c r="G42" s="45"/>
      <c r="H42" s="46"/>
      <c r="I42" s="42"/>
      <c r="J42" s="43"/>
      <c r="K42" s="288"/>
      <c r="L42" s="285"/>
      <c r="M42" s="410"/>
      <c r="N42" s="353"/>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791</v>
      </c>
      <c r="N49" s="281">
        <f>K49*M49</f>
        <v>791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791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N44+N54+N65+N76</f>
        <v>791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158.20000000000002</v>
      </c>
      <c r="M83" s="853"/>
      <c r="N83" s="57"/>
    </row>
    <row r="84" spans="1:14">
      <c r="B84" s="95" t="s">
        <v>1057</v>
      </c>
      <c r="C84" s="96"/>
      <c r="D84" s="96"/>
      <c r="E84" s="96"/>
      <c r="F84" s="96"/>
      <c r="G84" s="96"/>
      <c r="H84" s="96"/>
      <c r="I84" s="93"/>
      <c r="J84" s="94"/>
      <c r="K84" s="313">
        <v>0.05</v>
      </c>
      <c r="L84" s="852">
        <f>N78*K84</f>
        <v>39.550000000000004</v>
      </c>
      <c r="M84" s="853"/>
      <c r="N84" s="57"/>
    </row>
    <row r="85" spans="1:14" ht="15" thickBot="1">
      <c r="B85" s="97" t="s">
        <v>1058</v>
      </c>
      <c r="C85" s="98"/>
      <c r="D85" s="98"/>
      <c r="E85" s="98"/>
      <c r="F85" s="98"/>
      <c r="G85" s="98"/>
      <c r="H85" s="98"/>
      <c r="I85" s="99"/>
      <c r="J85" s="100"/>
      <c r="K85" s="314">
        <v>0.05</v>
      </c>
      <c r="L85" s="854">
        <f>N78*K85</f>
        <v>39.550000000000004</v>
      </c>
      <c r="M85" s="855"/>
      <c r="N85" s="57"/>
    </row>
    <row r="86" spans="1:14" ht="15" thickBot="1">
      <c r="B86" s="817" t="s">
        <v>1037</v>
      </c>
      <c r="C86" s="818"/>
      <c r="D86" s="818"/>
      <c r="E86" s="818"/>
      <c r="F86" s="818"/>
      <c r="G86" s="818"/>
      <c r="H86" s="818"/>
      <c r="I86" s="818"/>
      <c r="J86" s="818"/>
      <c r="K86" s="818"/>
      <c r="L86" s="818"/>
      <c r="M86" s="819"/>
      <c r="N86" s="58">
        <f>L83+L84+L85</f>
        <v>237.30000000000004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1028.3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9.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1710</v>
      </c>
      <c r="C31" s="959" t="s">
        <v>2146</v>
      </c>
      <c r="D31" s="960"/>
      <c r="E31" s="960"/>
      <c r="F31" s="960"/>
      <c r="G31" s="960"/>
      <c r="H31" s="960"/>
      <c r="I31" s="960"/>
      <c r="J31" s="960"/>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c r="C42" s="875"/>
      <c r="D42" s="875"/>
      <c r="E42" s="44"/>
      <c r="F42" s="45"/>
      <c r="G42" s="45"/>
      <c r="H42" s="46"/>
      <c r="I42" s="42"/>
      <c r="J42" s="43"/>
      <c r="K42" s="288"/>
      <c r="L42" s="285"/>
      <c r="M42" s="410"/>
      <c r="N42" s="353"/>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516</v>
      </c>
      <c r="N49" s="281">
        <f>K49*M49</f>
        <v>516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516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N44+N54+N65+N76</f>
        <v>516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103.2</v>
      </c>
      <c r="M83" s="853"/>
      <c r="N83" s="57"/>
    </row>
    <row r="84" spans="1:14">
      <c r="B84" s="95" t="s">
        <v>1057</v>
      </c>
      <c r="C84" s="96"/>
      <c r="D84" s="96"/>
      <c r="E84" s="96"/>
      <c r="F84" s="96"/>
      <c r="G84" s="96"/>
      <c r="H84" s="96"/>
      <c r="I84" s="93"/>
      <c r="J84" s="94"/>
      <c r="K84" s="313">
        <v>0.05</v>
      </c>
      <c r="L84" s="852">
        <f>N78*K84</f>
        <v>25.8</v>
      </c>
      <c r="M84" s="853"/>
      <c r="N84" s="57"/>
    </row>
    <row r="85" spans="1:14" ht="15" thickBot="1">
      <c r="B85" s="97" t="s">
        <v>1058</v>
      </c>
      <c r="C85" s="98"/>
      <c r="D85" s="98"/>
      <c r="E85" s="98"/>
      <c r="F85" s="98"/>
      <c r="G85" s="98"/>
      <c r="H85" s="98"/>
      <c r="I85" s="99"/>
      <c r="J85" s="100"/>
      <c r="K85" s="314">
        <v>0.05</v>
      </c>
      <c r="L85" s="854">
        <f>N78*K85</f>
        <v>25.8</v>
      </c>
      <c r="M85" s="855"/>
      <c r="N85" s="57"/>
    </row>
    <row r="86" spans="1:14" ht="15" thickBot="1">
      <c r="B86" s="817" t="s">
        <v>1037</v>
      </c>
      <c r="C86" s="818"/>
      <c r="D86" s="818"/>
      <c r="E86" s="818"/>
      <c r="F86" s="818"/>
      <c r="G86" s="818"/>
      <c r="H86" s="818"/>
      <c r="I86" s="818"/>
      <c r="J86" s="818"/>
      <c r="K86" s="818"/>
      <c r="L86" s="818"/>
      <c r="M86" s="819"/>
      <c r="N86" s="58">
        <f>L83+L84+L85</f>
        <v>154.80000000000001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670.8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41.25" customHeight="1" thickBot="1">
      <c r="A31" t="s">
        <v>1929</v>
      </c>
      <c r="B31" s="86" t="s">
        <v>1711</v>
      </c>
      <c r="C31" s="959" t="s">
        <v>2147</v>
      </c>
      <c r="D31" s="960"/>
      <c r="E31" s="960"/>
      <c r="F31" s="960"/>
      <c r="G31" s="960"/>
      <c r="H31" s="960"/>
      <c r="I31" s="960"/>
      <c r="J31" s="960"/>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c r="C42" s="875"/>
      <c r="D42" s="875"/>
      <c r="E42" s="44"/>
      <c r="F42" s="45"/>
      <c r="G42" s="45"/>
      <c r="H42" s="46"/>
      <c r="I42" s="42"/>
      <c r="J42" s="43"/>
      <c r="K42" s="288"/>
      <c r="L42" s="285"/>
      <c r="M42" s="410"/>
      <c r="N42" s="353"/>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500</v>
      </c>
      <c r="N49" s="281">
        <f>K49*M49</f>
        <v>500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N44+N54+N65+N76</f>
        <v>500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100</v>
      </c>
      <c r="M83" s="853"/>
      <c r="N83" s="57"/>
    </row>
    <row r="84" spans="1:14">
      <c r="B84" s="95" t="s">
        <v>1057</v>
      </c>
      <c r="C84" s="96"/>
      <c r="D84" s="96"/>
      <c r="E84" s="96"/>
      <c r="F84" s="96"/>
      <c r="G84" s="96"/>
      <c r="H84" s="96"/>
      <c r="I84" s="93"/>
      <c r="J84" s="94"/>
      <c r="K84" s="313">
        <v>0.05</v>
      </c>
      <c r="L84" s="852">
        <f>N78*K84</f>
        <v>25</v>
      </c>
      <c r="M84" s="853"/>
      <c r="N84" s="57"/>
    </row>
    <row r="85" spans="1:14" ht="15" thickBot="1">
      <c r="B85" s="97" t="s">
        <v>1058</v>
      </c>
      <c r="C85" s="98"/>
      <c r="D85" s="98"/>
      <c r="E85" s="98"/>
      <c r="F85" s="98"/>
      <c r="G85" s="98"/>
      <c r="H85" s="98"/>
      <c r="I85" s="99"/>
      <c r="J85" s="100"/>
      <c r="K85" s="314">
        <v>0.05</v>
      </c>
      <c r="L85" s="854">
        <f>N78*K85</f>
        <v>25</v>
      </c>
      <c r="M85" s="855"/>
      <c r="N85" s="57"/>
    </row>
    <row r="86" spans="1:14" ht="15" thickBot="1">
      <c r="B86" s="817" t="s">
        <v>1037</v>
      </c>
      <c r="C86" s="818"/>
      <c r="D86" s="818"/>
      <c r="E86" s="818"/>
      <c r="F86" s="818"/>
      <c r="G86" s="818"/>
      <c r="H86" s="818"/>
      <c r="I86" s="818"/>
      <c r="J86" s="818"/>
      <c r="K86" s="818"/>
      <c r="L86" s="818"/>
      <c r="M86" s="819"/>
      <c r="N86" s="58">
        <f>L83+L84+L85</f>
        <v>150</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650</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6"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3131</v>
      </c>
      <c r="L36" s="279"/>
      <c r="M36" s="280">
        <v>30</v>
      </c>
      <c r="N36" s="281">
        <f>K36/M36</f>
        <v>104.36666666666666</v>
      </c>
    </row>
    <row r="37" spans="1:14">
      <c r="A37" t="s">
        <v>363</v>
      </c>
      <c r="B37" s="866" t="str">
        <f>VLOOKUP(A37,EQUIPOS!A7:D154,3,FALSE)</f>
        <v>Vibrador de concreto, Motor de 3 hp a 18.000 rpm Mangueras de 4 mt</v>
      </c>
      <c r="C37" s="867"/>
      <c r="D37" s="867"/>
      <c r="E37" s="867"/>
      <c r="F37" s="867"/>
      <c r="G37" s="867"/>
      <c r="H37" s="868"/>
      <c r="I37" s="276"/>
      <c r="J37" s="277"/>
      <c r="K37" s="278">
        <f>VLOOKUP(A37,EQUIPOS!A7:D164,4,FALSE)</f>
        <v>7450</v>
      </c>
      <c r="L37" s="279"/>
      <c r="M37" s="280">
        <v>30</v>
      </c>
      <c r="N37" s="281">
        <f>K37/M37</f>
        <v>248.33333333333334</v>
      </c>
    </row>
    <row r="38" spans="1:14">
      <c r="A38" t="s">
        <v>228</v>
      </c>
      <c r="B38" s="866" t="str">
        <f>VLOOKUP(A38,EQUIPOS!A8:D154,3,FALSE)</f>
        <v xml:space="preserve">Formaleta metálica (concreto hidráulico)
</v>
      </c>
      <c r="C38" s="867"/>
      <c r="D38" s="867"/>
      <c r="E38" s="867"/>
      <c r="F38" s="867"/>
      <c r="G38" s="867"/>
      <c r="H38" s="868"/>
      <c r="I38" s="869"/>
      <c r="J38" s="870"/>
      <c r="K38" s="278">
        <f>VLOOKUP(A38,EQUIPOS!A8:D165,4,FALSE)</f>
        <v>4652</v>
      </c>
      <c r="L38" s="871">
        <v>0.33329999999999999</v>
      </c>
      <c r="M38" s="872"/>
      <c r="N38" s="281">
        <f>K38/L38</f>
        <v>13957.395739573958</v>
      </c>
    </row>
    <row r="39" spans="1:14">
      <c r="B39" s="866"/>
      <c r="C39" s="867"/>
      <c r="D39" s="867"/>
      <c r="E39" s="867"/>
      <c r="F39" s="867"/>
      <c r="G39" s="867"/>
      <c r="H39" s="868"/>
      <c r="I39" s="42"/>
      <c r="J39" s="43"/>
      <c r="K39" s="278"/>
      <c r="L39" s="285"/>
      <c r="M39" s="286"/>
      <c r="N39" s="281"/>
    </row>
    <row r="40" spans="1:14">
      <c r="B40" s="329"/>
      <c r="C40" s="330"/>
      <c r="D40" s="330"/>
      <c r="E40" s="332"/>
      <c r="F40" s="332"/>
      <c r="G40" s="332"/>
      <c r="H40" s="131"/>
      <c r="I40" s="42"/>
      <c r="J40" s="43"/>
      <c r="K40" s="283"/>
      <c r="L40" s="285"/>
      <c r="M40" s="286"/>
      <c r="N40" s="287"/>
    </row>
    <row r="41" spans="1:14">
      <c r="B41" s="874" t="s">
        <v>1036</v>
      </c>
      <c r="C41" s="875"/>
      <c r="D41" s="875"/>
      <c r="E41" s="44"/>
      <c r="F41" s="45"/>
      <c r="G41" s="45"/>
      <c r="H41" s="46"/>
      <c r="I41" s="42"/>
      <c r="J41" s="43"/>
      <c r="K41" s="288"/>
      <c r="L41" s="285"/>
      <c r="M41" s="410">
        <v>0.1</v>
      </c>
      <c r="N41" s="353">
        <f>N72*M41</f>
        <v>212.78002169208332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14522.875761266043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501770</v>
      </c>
      <c r="N48" s="281">
        <f>K48*M48</f>
        <v>506787.7</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99"/>
      <c r="C51" s="900"/>
      <c r="D51" s="900"/>
      <c r="E51" s="900"/>
      <c r="F51" s="900"/>
      <c r="G51" s="900"/>
      <c r="H51" s="900"/>
      <c r="I51" s="870"/>
      <c r="J51" s="48"/>
      <c r="K51" s="50"/>
      <c r="L51" s="901"/>
      <c r="M51" s="902"/>
      <c r="N51" s="51"/>
    </row>
    <row r="52" spans="1:14" ht="15" thickBot="1">
      <c r="B52" s="817" t="s">
        <v>1037</v>
      </c>
      <c r="C52" s="818"/>
      <c r="D52" s="818"/>
      <c r="E52" s="818"/>
      <c r="F52" s="818"/>
      <c r="G52" s="818"/>
      <c r="H52" s="818"/>
      <c r="I52" s="818"/>
      <c r="J52" s="818"/>
      <c r="K52" s="818"/>
      <c r="L52" s="818"/>
      <c r="M52" s="819"/>
      <c r="N52" s="403">
        <f>SUM(N48:N51)</f>
        <v>506787.7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903" t="s">
        <v>1045</v>
      </c>
      <c r="M56" s="882"/>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4">
        <f>VLOOKUP(A57,TRANSPORTE!A5:D117,4,FALSE)</f>
        <v>1343</v>
      </c>
      <c r="M57" s="905"/>
      <c r="N57" s="296">
        <f>K57*L57</f>
        <v>1356.43</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5"/>
      <c r="M61" s="896"/>
      <c r="N61" s="133"/>
    </row>
    <row r="62" spans="1:14" ht="15" thickBot="1">
      <c r="B62" s="906" t="s">
        <v>1037</v>
      </c>
      <c r="C62" s="860"/>
      <c r="D62" s="860"/>
      <c r="E62" s="860"/>
      <c r="F62" s="860"/>
      <c r="G62" s="860"/>
      <c r="H62" s="860"/>
      <c r="I62" s="860"/>
      <c r="J62" s="860"/>
      <c r="K62" s="860"/>
      <c r="L62" s="860"/>
      <c r="M62" s="861"/>
      <c r="N62" s="110">
        <f>SUM(N57:N61)</f>
        <v>1356.43</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6" t="s">
        <v>1047</v>
      </c>
      <c r="C66" s="857"/>
      <c r="D66" s="857"/>
      <c r="E66" s="857"/>
      <c r="F66" s="857"/>
      <c r="G66" s="857"/>
      <c r="H66" s="857"/>
      <c r="I66" s="79" t="s">
        <v>1048</v>
      </c>
      <c r="J66" s="81" t="s">
        <v>1494</v>
      </c>
      <c r="K66" s="80" t="s">
        <v>1050</v>
      </c>
      <c r="L66" s="858" t="s">
        <v>1034</v>
      </c>
      <c r="M66" s="859"/>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3"/>
      <c r="C71" s="894"/>
      <c r="D71" s="894"/>
      <c r="E71" s="894"/>
      <c r="F71" s="894"/>
      <c r="G71" s="894"/>
      <c r="H71" s="894"/>
      <c r="I71" s="132"/>
      <c r="J71" s="132"/>
      <c r="K71" s="132"/>
      <c r="L71" s="907"/>
      <c r="M71" s="907"/>
      <c r="N71" s="51"/>
    </row>
    <row r="72" spans="1:15" ht="15" thickBot="1">
      <c r="B72" s="906" t="s">
        <v>1037</v>
      </c>
      <c r="C72" s="860"/>
      <c r="D72" s="860"/>
      <c r="E72" s="860"/>
      <c r="F72" s="860"/>
      <c r="G72" s="860"/>
      <c r="H72" s="860"/>
      <c r="I72" s="860"/>
      <c r="J72" s="860"/>
      <c r="K72" s="860"/>
      <c r="L72" s="860"/>
      <c r="M72" s="861"/>
      <c r="N72" s="310">
        <f>SUM(N67:N71)</f>
        <v>2127.800216920833</v>
      </c>
    </row>
    <row r="73" spans="1:15" ht="15" thickBot="1">
      <c r="B73" s="39"/>
      <c r="C73" s="40"/>
      <c r="D73" s="40"/>
      <c r="E73" s="40"/>
      <c r="F73" s="40"/>
      <c r="G73" s="40"/>
      <c r="H73" s="40"/>
      <c r="I73" s="40"/>
      <c r="J73" s="40"/>
      <c r="K73" s="40"/>
      <c r="L73" s="40"/>
      <c r="M73" s="40"/>
      <c r="N73" s="41"/>
    </row>
    <row r="74" spans="1:15" ht="15" thickBot="1">
      <c r="B74" s="817" t="s">
        <v>1051</v>
      </c>
      <c r="C74" s="818"/>
      <c r="D74" s="818"/>
      <c r="E74" s="818"/>
      <c r="F74" s="818"/>
      <c r="G74" s="818"/>
      <c r="H74" s="818"/>
      <c r="I74" s="818"/>
      <c r="J74" s="818"/>
      <c r="K74" s="818"/>
      <c r="L74" s="818"/>
      <c r="M74" s="819"/>
      <c r="N74" s="105">
        <f>N43+N52+N62+N72</f>
        <v>524794.80597818689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2" t="s">
        <v>1053</v>
      </c>
      <c r="C78" s="863"/>
      <c r="D78" s="863"/>
      <c r="E78" s="863"/>
      <c r="F78" s="863"/>
      <c r="G78" s="863"/>
      <c r="H78" s="863"/>
      <c r="I78" s="323"/>
      <c r="J78" s="343"/>
      <c r="K78" s="311" t="s">
        <v>1054</v>
      </c>
      <c r="L78" s="864" t="s">
        <v>1055</v>
      </c>
      <c r="M78" s="865"/>
      <c r="N78" s="312"/>
    </row>
    <row r="79" spans="1:15">
      <c r="B79" s="850" t="s">
        <v>1056</v>
      </c>
      <c r="C79" s="851"/>
      <c r="D79" s="851"/>
      <c r="E79" s="851"/>
      <c r="F79" s="851"/>
      <c r="G79" s="851"/>
      <c r="H79" s="851"/>
      <c r="I79" s="93"/>
      <c r="J79" s="94"/>
      <c r="K79" s="313">
        <v>0.2</v>
      </c>
      <c r="L79" s="852">
        <f>N74*K79</f>
        <v>104958.96119563738</v>
      </c>
      <c r="M79" s="853"/>
      <c r="N79" s="57"/>
    </row>
    <row r="80" spans="1:15">
      <c r="B80" s="95" t="s">
        <v>1057</v>
      </c>
      <c r="C80" s="96"/>
      <c r="D80" s="96"/>
      <c r="E80" s="96"/>
      <c r="F80" s="96"/>
      <c r="G80" s="96"/>
      <c r="H80" s="96"/>
      <c r="I80" s="93"/>
      <c r="J80" s="94"/>
      <c r="K80" s="313">
        <v>0.05</v>
      </c>
      <c r="L80" s="852">
        <f>N74*K80</f>
        <v>26239.740298909346</v>
      </c>
      <c r="M80" s="853"/>
      <c r="N80" s="57"/>
    </row>
    <row r="81" spans="1:14" ht="15" thickBot="1">
      <c r="B81" s="97" t="s">
        <v>1058</v>
      </c>
      <c r="C81" s="98"/>
      <c r="D81" s="98"/>
      <c r="E81" s="98"/>
      <c r="F81" s="98"/>
      <c r="G81" s="98"/>
      <c r="H81" s="98"/>
      <c r="I81" s="99"/>
      <c r="J81" s="100"/>
      <c r="K81" s="314">
        <v>0.05</v>
      </c>
      <c r="L81" s="854">
        <f>N74*K81</f>
        <v>26239.740298909346</v>
      </c>
      <c r="M81" s="855"/>
      <c r="N81" s="57"/>
    </row>
    <row r="82" spans="1:14" ht="15" thickBot="1">
      <c r="B82" s="817" t="s">
        <v>1037</v>
      </c>
      <c r="C82" s="818"/>
      <c r="D82" s="818"/>
      <c r="E82" s="818"/>
      <c r="F82" s="818"/>
      <c r="G82" s="818"/>
      <c r="H82" s="818"/>
      <c r="I82" s="818"/>
      <c r="J82" s="818"/>
      <c r="K82" s="818"/>
      <c r="L82" s="818"/>
      <c r="M82" s="819"/>
      <c r="N82" s="58">
        <f>L79+L80+L81</f>
        <v>157438.44179345606</v>
      </c>
    </row>
    <row r="83" spans="1:14" ht="15" thickBot="1">
      <c r="B83" s="39"/>
      <c r="C83" s="40"/>
      <c r="D83" s="40"/>
      <c r="E83" s="40"/>
      <c r="F83" s="40"/>
      <c r="G83" s="40"/>
      <c r="H83" s="40"/>
      <c r="I83" s="40"/>
      <c r="J83" s="40"/>
      <c r="K83" s="40"/>
      <c r="L83" s="40"/>
      <c r="M83" s="40"/>
      <c r="N83" s="41"/>
    </row>
    <row r="84" spans="1:14" ht="15" thickBot="1">
      <c r="A84" t="s">
        <v>2122</v>
      </c>
      <c r="B84" s="817" t="s">
        <v>1059</v>
      </c>
      <c r="C84" s="818"/>
      <c r="D84" s="818"/>
      <c r="E84" s="818"/>
      <c r="F84" s="818"/>
      <c r="G84" s="818"/>
      <c r="H84" s="818"/>
      <c r="I84" s="818"/>
      <c r="J84" s="818"/>
      <c r="K84" s="818"/>
      <c r="L84" s="818"/>
      <c r="M84" s="819"/>
      <c r="N84" s="196">
        <f>N74+N82</f>
        <v>682233.24777164299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1" t="s">
        <v>2324</v>
      </c>
      <c r="C101" s="962"/>
      <c r="D101" s="962"/>
      <c r="E101" s="962"/>
      <c r="F101" s="962"/>
      <c r="G101" s="962"/>
      <c r="H101" s="962"/>
      <c r="I101" s="962"/>
      <c r="J101" s="962"/>
      <c r="K101" s="962"/>
      <c r="L101" s="962"/>
      <c r="M101" s="962"/>
      <c r="N101" s="963"/>
    </row>
    <row r="102" spans="2:14" ht="15" customHeight="1">
      <c r="B102" s="961"/>
      <c r="C102" s="962"/>
      <c r="D102" s="962"/>
      <c r="E102" s="962"/>
      <c r="F102" s="962"/>
      <c r="G102" s="962"/>
      <c r="H102" s="962"/>
      <c r="I102" s="962"/>
      <c r="J102" s="962"/>
      <c r="K102" s="962"/>
      <c r="L102" s="962"/>
      <c r="M102" s="962"/>
      <c r="N102" s="963"/>
    </row>
    <row r="103" spans="2:14" ht="30" customHeight="1">
      <c r="B103" s="964" t="s">
        <v>2325</v>
      </c>
      <c r="C103" s="965"/>
      <c r="D103" s="965"/>
      <c r="E103" s="965"/>
      <c r="F103" s="965"/>
      <c r="G103" s="965"/>
      <c r="H103" s="965"/>
      <c r="I103" s="965"/>
      <c r="J103" s="965"/>
      <c r="K103" s="965"/>
      <c r="L103" s="965"/>
      <c r="M103" s="965"/>
      <c r="N103" s="966"/>
    </row>
    <row r="104" spans="2:14">
      <c r="B104" s="964"/>
      <c r="C104" s="965"/>
      <c r="D104" s="965"/>
      <c r="E104" s="965"/>
      <c r="F104" s="965"/>
      <c r="G104" s="965"/>
      <c r="H104" s="965"/>
      <c r="I104" s="965"/>
      <c r="J104" s="965"/>
      <c r="K104" s="965"/>
      <c r="L104" s="965"/>
      <c r="M104" s="965"/>
      <c r="N104" s="966"/>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7"/>
      <c r="K114" s="967"/>
      <c r="L114" s="967"/>
      <c r="M114" s="967"/>
      <c r="N114" s="968"/>
    </row>
    <row r="115" spans="2:14" ht="15" thickBot="1">
      <c r="B115" s="428" t="s">
        <v>2327</v>
      </c>
      <c r="C115" s="429"/>
      <c r="D115" s="429"/>
      <c r="E115" s="268"/>
      <c r="F115" s="268"/>
      <c r="G115" s="268"/>
      <c r="H115" s="268"/>
      <c r="I115" s="268"/>
      <c r="J115" s="969"/>
      <c r="K115" s="969"/>
      <c r="L115" s="969"/>
      <c r="M115" s="969"/>
      <c r="N115" s="970"/>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8351</v>
      </c>
      <c r="L36" s="279"/>
      <c r="M36" s="280">
        <v>37.5</v>
      </c>
      <c r="N36" s="281">
        <f>K36/M36</f>
        <v>222.69333333333333</v>
      </c>
    </row>
    <row r="37" spans="1:14">
      <c r="B37" s="866"/>
      <c r="C37" s="867"/>
      <c r="D37" s="867"/>
      <c r="E37" s="873"/>
      <c r="F37" s="867"/>
      <c r="G37" s="867"/>
      <c r="H37" s="868"/>
      <c r="I37" s="42"/>
      <c r="J37" s="43"/>
      <c r="K37" s="283"/>
      <c r="L37" s="285"/>
      <c r="M37" s="286"/>
      <c r="N37" s="287"/>
    </row>
    <row r="38" spans="1:14">
      <c r="B38" s="874" t="s">
        <v>1036</v>
      </c>
      <c r="C38" s="875"/>
      <c r="D38" s="875"/>
      <c r="E38" s="44"/>
      <c r="F38" s="45"/>
      <c r="G38" s="45"/>
      <c r="H38" s="46"/>
      <c r="I38" s="42"/>
      <c r="J38" s="43"/>
      <c r="K38" s="288"/>
      <c r="L38" s="285"/>
      <c r="M38" s="478">
        <v>0.1</v>
      </c>
      <c r="N38" s="353">
        <f>N72*M38</f>
        <v>1021.344104122</v>
      </c>
    </row>
    <row r="39" spans="1:14" ht="15" thickBot="1">
      <c r="B39" s="866"/>
      <c r="C39" s="867"/>
      <c r="D39" s="867"/>
      <c r="E39" s="867"/>
      <c r="F39" s="867"/>
      <c r="G39" s="867"/>
      <c r="H39" s="868"/>
      <c r="I39" s="876"/>
      <c r="J39" s="877"/>
      <c r="K39" s="47"/>
      <c r="L39" s="878"/>
      <c r="M39" s="879"/>
      <c r="N39" s="111"/>
    </row>
    <row r="40" spans="1:14" ht="15" thickBot="1">
      <c r="B40" s="817" t="s">
        <v>1037</v>
      </c>
      <c r="C40" s="818"/>
      <c r="D40" s="818"/>
      <c r="E40" s="818"/>
      <c r="F40" s="818"/>
      <c r="G40" s="818"/>
      <c r="H40" s="818"/>
      <c r="I40" s="818"/>
      <c r="J40" s="818"/>
      <c r="K40" s="818"/>
      <c r="L40" s="818"/>
      <c r="M40" s="819"/>
      <c r="N40" s="403">
        <f>SUM(N36:N39)</f>
        <v>1244.0374374553332</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2" t="s">
        <v>1028</v>
      </c>
      <c r="C44" s="863"/>
      <c r="D44" s="863"/>
      <c r="E44" s="863"/>
      <c r="F44" s="863"/>
      <c r="G44" s="863"/>
      <c r="H44" s="863"/>
      <c r="I44" s="897"/>
      <c r="J44" s="324" t="s">
        <v>1029</v>
      </c>
      <c r="K44" s="91" t="s">
        <v>1030</v>
      </c>
      <c r="L44" s="898" t="s">
        <v>1039</v>
      </c>
      <c r="M44" s="897"/>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57983</v>
      </c>
      <c r="N45" s="281">
        <f>K45*M45</f>
        <v>59722.49</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41316</v>
      </c>
      <c r="N46" s="281">
        <f>K46*M46</f>
        <v>413.16</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30000</v>
      </c>
      <c r="N47" s="281">
        <f>K47*M47</f>
        <v>1500</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379116</v>
      </c>
      <c r="N48" s="281">
        <f>K48*M48</f>
        <v>3791.16</v>
      </c>
    </row>
    <row r="49" spans="1:14" ht="15" thickBot="1">
      <c r="B49" s="318"/>
      <c r="C49" s="319"/>
      <c r="D49" s="319"/>
      <c r="E49" s="319"/>
      <c r="F49" s="319"/>
      <c r="G49" s="319"/>
      <c r="H49" s="319"/>
      <c r="I49" s="319"/>
      <c r="J49" s="132"/>
      <c r="K49" s="132"/>
      <c r="L49" s="334"/>
      <c r="M49" s="333"/>
      <c r="N49" s="133"/>
    </row>
    <row r="50" spans="1:14" ht="15" thickBot="1">
      <c r="B50" s="817" t="s">
        <v>1037</v>
      </c>
      <c r="C50" s="818"/>
      <c r="D50" s="818"/>
      <c r="E50" s="818"/>
      <c r="F50" s="818"/>
      <c r="G50" s="818"/>
      <c r="H50" s="818"/>
      <c r="I50" s="818"/>
      <c r="J50" s="818"/>
      <c r="K50" s="818"/>
      <c r="L50" s="818"/>
      <c r="M50" s="819"/>
      <c r="N50" s="403">
        <f>SUM(N45:N49)</f>
        <v>65426.81</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903" t="s">
        <v>1045</v>
      </c>
      <c r="M54" s="882"/>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4">
        <f>VLOOKUP(A55,TRANSPORTE!A5:D117,4,FALSE)</f>
        <v>1361</v>
      </c>
      <c r="M55" s="905"/>
      <c r="N55" s="296">
        <f>K55*L55</f>
        <v>1252.1200000000001</v>
      </c>
    </row>
    <row r="56" spans="1:14">
      <c r="A56" t="s">
        <v>1311</v>
      </c>
      <c r="B56" s="52" t="str">
        <f>VLOOKUP(A56,TRANSPORTE!A6:D117,3,FALSE)</f>
        <v>Transporte de Arena</v>
      </c>
      <c r="C56" s="53"/>
      <c r="D56" s="53"/>
      <c r="E56" s="53"/>
      <c r="F56" s="53"/>
      <c r="G56" s="53"/>
      <c r="H56" s="320" t="s">
        <v>1552</v>
      </c>
      <c r="I56" s="288">
        <v>0.01</v>
      </c>
      <c r="J56" s="295">
        <v>1</v>
      </c>
      <c r="K56" s="288">
        <f>I56*J56</f>
        <v>0.01</v>
      </c>
      <c r="L56" s="904">
        <f>VLOOKUP(A56,TRANSPORTE!A6:D117,4,FALSE)</f>
        <v>1300</v>
      </c>
      <c r="M56" s="905"/>
      <c r="N56" s="296">
        <f>K56*L56</f>
        <v>13</v>
      </c>
    </row>
    <row r="57" spans="1:14">
      <c r="A57" t="s">
        <v>1311</v>
      </c>
      <c r="B57" s="52" t="str">
        <f>VLOOKUP(A57,TRANSPORTE!A6:D117,3,FALSE)</f>
        <v>Transporte de Arena</v>
      </c>
      <c r="C57" s="53"/>
      <c r="D57" s="53"/>
      <c r="E57" s="53"/>
      <c r="F57" s="53"/>
      <c r="G57" s="53"/>
      <c r="H57" s="320" t="s">
        <v>1552</v>
      </c>
      <c r="I57" s="288">
        <v>0.05</v>
      </c>
      <c r="J57" s="295">
        <v>1</v>
      </c>
      <c r="K57" s="288">
        <f>I57*J57</f>
        <v>0.05</v>
      </c>
      <c r="L57" s="904">
        <f>VLOOKUP(A57,TRANSPORTE!A6:D118,4,FALSE)</f>
        <v>1300</v>
      </c>
      <c r="M57" s="905"/>
      <c r="N57" s="296">
        <f>K57*L57</f>
        <v>65</v>
      </c>
    </row>
    <row r="58" spans="1:14">
      <c r="B58" s="52"/>
      <c r="C58" s="53"/>
      <c r="D58" s="53"/>
      <c r="E58" s="53"/>
      <c r="F58" s="53"/>
      <c r="G58" s="53"/>
      <c r="H58" s="320"/>
      <c r="I58" s="288"/>
      <c r="J58" s="295"/>
      <c r="K58" s="288"/>
      <c r="L58" s="904"/>
      <c r="M58" s="905"/>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95"/>
      <c r="M60" s="896"/>
      <c r="N60" s="133"/>
    </row>
    <row r="61" spans="1:14" ht="15" thickBot="1">
      <c r="B61" s="906" t="s">
        <v>1037</v>
      </c>
      <c r="C61" s="860"/>
      <c r="D61" s="860"/>
      <c r="E61" s="860"/>
      <c r="F61" s="860"/>
      <c r="G61" s="860"/>
      <c r="H61" s="860"/>
      <c r="I61" s="860"/>
      <c r="J61" s="860"/>
      <c r="K61" s="860"/>
      <c r="L61" s="860"/>
      <c r="M61" s="861"/>
      <c r="N61" s="110">
        <f>N55+N56+N57+N58+N59</f>
        <v>1330.1200000000001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6" t="s">
        <v>1047</v>
      </c>
      <c r="C65" s="857"/>
      <c r="D65" s="857"/>
      <c r="E65" s="857"/>
      <c r="F65" s="857"/>
      <c r="G65" s="857"/>
      <c r="H65" s="857"/>
      <c r="I65" s="79" t="s">
        <v>1048</v>
      </c>
      <c r="J65" s="81" t="s">
        <v>1494</v>
      </c>
      <c r="K65" s="80" t="s">
        <v>1050</v>
      </c>
      <c r="L65" s="858" t="s">
        <v>1034</v>
      </c>
      <c r="M65" s="859"/>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3"/>
      <c r="C71" s="894"/>
      <c r="D71" s="894"/>
      <c r="E71" s="894"/>
      <c r="F71" s="894"/>
      <c r="G71" s="894"/>
      <c r="H71" s="894"/>
      <c r="I71" s="132"/>
      <c r="J71" s="132"/>
      <c r="K71" s="132"/>
      <c r="L71" s="907"/>
      <c r="M71" s="907"/>
      <c r="N71" s="51"/>
    </row>
    <row r="72" spans="1:15" ht="15" thickBot="1">
      <c r="B72" s="906" t="s">
        <v>1037</v>
      </c>
      <c r="C72" s="860"/>
      <c r="D72" s="860"/>
      <c r="E72" s="860"/>
      <c r="F72" s="860"/>
      <c r="G72" s="860"/>
      <c r="H72" s="860"/>
      <c r="I72" s="860"/>
      <c r="J72" s="860"/>
      <c r="K72" s="860"/>
      <c r="L72" s="860"/>
      <c r="M72" s="861"/>
      <c r="N72" s="310">
        <f>SUM(N66:N71)</f>
        <v>10213.44104122</v>
      </c>
    </row>
    <row r="73" spans="1:15" ht="15" thickBot="1">
      <c r="B73" s="39"/>
      <c r="C73" s="40"/>
      <c r="D73" s="40"/>
      <c r="E73" s="40"/>
      <c r="F73" s="40"/>
      <c r="G73" s="40"/>
      <c r="H73" s="40"/>
      <c r="I73" s="40"/>
      <c r="J73" s="40"/>
      <c r="K73" s="40"/>
      <c r="L73" s="40"/>
      <c r="M73" s="40"/>
      <c r="N73" s="41"/>
    </row>
    <row r="74" spans="1:15" ht="15" thickBot="1">
      <c r="B74" s="817" t="s">
        <v>1051</v>
      </c>
      <c r="C74" s="818"/>
      <c r="D74" s="818"/>
      <c r="E74" s="818"/>
      <c r="F74" s="818"/>
      <c r="G74" s="818"/>
      <c r="H74" s="818"/>
      <c r="I74" s="818"/>
      <c r="J74" s="818"/>
      <c r="K74" s="818"/>
      <c r="L74" s="818"/>
      <c r="M74" s="819"/>
      <c r="N74" s="105">
        <f>N40+N50+N61+N72</f>
        <v>78214.408478675323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2" t="s">
        <v>1053</v>
      </c>
      <c r="C78" s="863"/>
      <c r="D78" s="863"/>
      <c r="E78" s="863"/>
      <c r="F78" s="863"/>
      <c r="G78" s="863"/>
      <c r="H78" s="863"/>
      <c r="I78" s="323"/>
      <c r="J78" s="343"/>
      <c r="K78" s="311" t="s">
        <v>1054</v>
      </c>
      <c r="L78" s="864" t="s">
        <v>1055</v>
      </c>
      <c r="M78" s="865"/>
      <c r="N78" s="312"/>
    </row>
    <row r="79" spans="1:15">
      <c r="B79" s="850" t="s">
        <v>1056</v>
      </c>
      <c r="C79" s="851"/>
      <c r="D79" s="851"/>
      <c r="E79" s="851"/>
      <c r="F79" s="851"/>
      <c r="G79" s="851"/>
      <c r="H79" s="851"/>
      <c r="I79" s="93"/>
      <c r="J79" s="94"/>
      <c r="K79" s="313">
        <v>0.2</v>
      </c>
      <c r="L79" s="852">
        <f>N74*K79</f>
        <v>15642.881695735065</v>
      </c>
      <c r="M79" s="853"/>
      <c r="N79" s="57"/>
    </row>
    <row r="80" spans="1:15">
      <c r="B80" s="95" t="s">
        <v>1057</v>
      </c>
      <c r="C80" s="96"/>
      <c r="D80" s="96"/>
      <c r="E80" s="96"/>
      <c r="F80" s="96"/>
      <c r="G80" s="96"/>
      <c r="H80" s="96"/>
      <c r="I80" s="93"/>
      <c r="J80" s="94"/>
      <c r="K80" s="313">
        <v>0.05</v>
      </c>
      <c r="L80" s="852">
        <f>N74*K80</f>
        <v>3910.7204239337661</v>
      </c>
      <c r="M80" s="853"/>
      <c r="N80" s="57"/>
    </row>
    <row r="81" spans="1:14" ht="15" thickBot="1">
      <c r="B81" s="97" t="s">
        <v>1058</v>
      </c>
      <c r="C81" s="98"/>
      <c r="D81" s="98"/>
      <c r="E81" s="98"/>
      <c r="F81" s="98"/>
      <c r="G81" s="98"/>
      <c r="H81" s="98"/>
      <c r="I81" s="99"/>
      <c r="J81" s="100"/>
      <c r="K81" s="314">
        <v>0.05</v>
      </c>
      <c r="L81" s="854">
        <f>N74*K81</f>
        <v>3910.7204239337661</v>
      </c>
      <c r="M81" s="855"/>
      <c r="N81" s="57"/>
    </row>
    <row r="82" spans="1:14" ht="15" thickBot="1">
      <c r="B82" s="817" t="s">
        <v>1037</v>
      </c>
      <c r="C82" s="818"/>
      <c r="D82" s="818"/>
      <c r="E82" s="818"/>
      <c r="F82" s="818"/>
      <c r="G82" s="818"/>
      <c r="H82" s="818"/>
      <c r="I82" s="818"/>
      <c r="J82" s="818"/>
      <c r="K82" s="818"/>
      <c r="L82" s="818"/>
      <c r="M82" s="819"/>
      <c r="N82" s="58">
        <f>L79+L80+L81</f>
        <v>23464.322543602597</v>
      </c>
    </row>
    <row r="83" spans="1:14" ht="15" thickBot="1">
      <c r="B83" s="39"/>
      <c r="C83" s="40"/>
      <c r="D83" s="40"/>
      <c r="E83" s="40"/>
      <c r="F83" s="40"/>
      <c r="G83" s="40"/>
      <c r="H83" s="40"/>
      <c r="I83" s="40"/>
      <c r="J83" s="40"/>
      <c r="K83" s="40"/>
      <c r="L83" s="40"/>
      <c r="M83" s="40"/>
      <c r="N83" s="41"/>
    </row>
    <row r="84" spans="1:14" ht="15" thickBot="1">
      <c r="A84" t="s">
        <v>2122</v>
      </c>
      <c r="B84" s="817" t="s">
        <v>1059</v>
      </c>
      <c r="C84" s="818"/>
      <c r="D84" s="818"/>
      <c r="E84" s="818"/>
      <c r="F84" s="818"/>
      <c r="G84" s="818"/>
      <c r="H84" s="818"/>
      <c r="I84" s="818"/>
      <c r="J84" s="818"/>
      <c r="K84" s="818"/>
      <c r="L84" s="818"/>
      <c r="M84" s="819"/>
      <c r="N84" s="196">
        <f>N74+N82</f>
        <v>101678.73102227792</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1" t="s">
        <v>2324</v>
      </c>
      <c r="C101" s="962"/>
      <c r="D101" s="962"/>
      <c r="E101" s="962"/>
      <c r="F101" s="962"/>
      <c r="G101" s="962"/>
      <c r="H101" s="962"/>
      <c r="I101" s="962"/>
      <c r="J101" s="962"/>
      <c r="K101" s="962"/>
      <c r="L101" s="962"/>
      <c r="M101" s="962"/>
      <c r="N101" s="963"/>
    </row>
    <row r="102" spans="2:14" ht="15" customHeight="1">
      <c r="B102" s="961"/>
      <c r="C102" s="962"/>
      <c r="D102" s="962"/>
      <c r="E102" s="962"/>
      <c r="F102" s="962"/>
      <c r="G102" s="962"/>
      <c r="H102" s="962"/>
      <c r="I102" s="962"/>
      <c r="J102" s="962"/>
      <c r="K102" s="962"/>
      <c r="L102" s="962"/>
      <c r="M102" s="962"/>
      <c r="N102" s="963"/>
    </row>
    <row r="103" spans="2:14" ht="30" customHeight="1">
      <c r="B103" s="964" t="s">
        <v>2325</v>
      </c>
      <c r="C103" s="965"/>
      <c r="D103" s="965"/>
      <c r="E103" s="965"/>
      <c r="F103" s="965"/>
      <c r="G103" s="965"/>
      <c r="H103" s="965"/>
      <c r="I103" s="965"/>
      <c r="J103" s="965"/>
      <c r="K103" s="965"/>
      <c r="L103" s="965"/>
      <c r="M103" s="965"/>
      <c r="N103" s="966"/>
    </row>
    <row r="104" spans="2:14">
      <c r="B104" s="964"/>
      <c r="C104" s="965"/>
      <c r="D104" s="965"/>
      <c r="E104" s="965"/>
      <c r="F104" s="965"/>
      <c r="G104" s="965"/>
      <c r="H104" s="965"/>
      <c r="I104" s="965"/>
      <c r="J104" s="965"/>
      <c r="K104" s="965"/>
      <c r="L104" s="965"/>
      <c r="M104" s="965"/>
      <c r="N104" s="966"/>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7"/>
      <c r="K114" s="967"/>
      <c r="L114" s="967"/>
      <c r="M114" s="967"/>
      <c r="N114" s="968"/>
    </row>
    <row r="115" spans="2:14" ht="15" thickBot="1">
      <c r="B115" s="428" t="s">
        <v>2327</v>
      </c>
      <c r="C115" s="429"/>
      <c r="D115" s="429"/>
      <c r="E115" s="268"/>
      <c r="F115" s="268"/>
      <c r="G115" s="268"/>
      <c r="H115" s="268"/>
      <c r="I115" s="268"/>
      <c r="J115" s="969"/>
      <c r="K115" s="969"/>
      <c r="L115" s="969"/>
      <c r="M115" s="969"/>
      <c r="N115" s="970"/>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93943</v>
      </c>
      <c r="L36" s="279"/>
      <c r="M36" s="280">
        <v>35</v>
      </c>
      <c r="N36" s="281">
        <f>K36/M36</f>
        <v>2684.0857142857144</v>
      </c>
    </row>
    <row r="37" spans="1:14">
      <c r="A37" s="119" t="s">
        <v>312</v>
      </c>
      <c r="B37" s="866" t="str">
        <f>VLOOKUP(A37,EQUIPOS!A7:D154,3,FALSE)</f>
        <v>Retroexcavadora sobre oruga, potencia 138 HP, balde de 1,5 m3.</v>
      </c>
      <c r="C37" s="867"/>
      <c r="D37" s="867"/>
      <c r="E37" s="867"/>
      <c r="F37" s="867"/>
      <c r="G37" s="867"/>
      <c r="H37" s="868"/>
      <c r="I37" s="430"/>
      <c r="J37" s="431"/>
      <c r="K37" s="278">
        <f>VLOOKUP(A37,EQUIPOS!A7:D164,4,FALSE)</f>
        <v>186438</v>
      </c>
      <c r="L37" s="344"/>
      <c r="M37" s="345">
        <v>35</v>
      </c>
      <c r="N37" s="281">
        <f>K37/M37</f>
        <v>5326.8</v>
      </c>
    </row>
    <row r="38" spans="1:14">
      <c r="A38" s="119"/>
      <c r="B38" s="329"/>
      <c r="C38" s="330"/>
      <c r="D38" s="330"/>
      <c r="E38" s="332"/>
      <c r="F38" s="330"/>
      <c r="G38" s="330"/>
      <c r="H38" s="331"/>
      <c r="I38" s="337"/>
      <c r="J38" s="339"/>
      <c r="K38" s="278"/>
      <c r="L38" s="432"/>
      <c r="M38" s="433"/>
      <c r="N38" s="281"/>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0.01</v>
      </c>
      <c r="N40" s="353">
        <f>N73*M40</f>
        <v>7.2953150294428575</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SUM(N36:N41)</f>
        <v>8018.1810293151566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3686</v>
      </c>
      <c r="N47" s="281">
        <f>K47*M47</f>
        <v>4791.8</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17" t="s">
        <v>1037</v>
      </c>
      <c r="C51" s="818"/>
      <c r="D51" s="818"/>
      <c r="E51" s="818"/>
      <c r="F51" s="818"/>
      <c r="G51" s="818"/>
      <c r="H51" s="818"/>
      <c r="I51" s="818"/>
      <c r="J51" s="818"/>
      <c r="K51" s="818"/>
      <c r="L51" s="818"/>
      <c r="M51" s="819"/>
      <c r="N51" s="403">
        <f>SUM(N47:N50)</f>
        <v>4791.8</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903" t="s">
        <v>1045</v>
      </c>
      <c r="M55" s="882"/>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4">
        <f>VLOOKUP(A56,TRANSPORTE!A5:D117,4,FALSE)</f>
        <v>1300</v>
      </c>
      <c r="M56" s="905"/>
      <c r="N56" s="296">
        <f>K56*L56</f>
        <v>1690</v>
      </c>
    </row>
    <row r="57" spans="1:14">
      <c r="B57" s="52"/>
      <c r="C57" s="53"/>
      <c r="D57" s="53"/>
      <c r="E57" s="53"/>
      <c r="F57" s="53"/>
      <c r="G57" s="53"/>
      <c r="H57" s="320"/>
      <c r="I57" s="288"/>
      <c r="J57" s="295"/>
      <c r="K57" s="288"/>
      <c r="L57" s="904"/>
      <c r="M57" s="905"/>
      <c r="N57" s="296"/>
    </row>
    <row r="58" spans="1:14">
      <c r="B58" s="52"/>
      <c r="C58" s="53"/>
      <c r="D58" s="53"/>
      <c r="E58" s="53"/>
      <c r="F58" s="53"/>
      <c r="G58" s="53"/>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5"/>
      <c r="M61" s="896"/>
      <c r="N61" s="133"/>
    </row>
    <row r="62" spans="1:14" ht="15" thickBot="1">
      <c r="B62" s="906" t="s">
        <v>1037</v>
      </c>
      <c r="C62" s="860"/>
      <c r="D62" s="860"/>
      <c r="E62" s="860"/>
      <c r="F62" s="860"/>
      <c r="G62" s="860"/>
      <c r="H62" s="860"/>
      <c r="I62" s="860"/>
      <c r="J62" s="860"/>
      <c r="K62" s="860"/>
      <c r="L62" s="860"/>
      <c r="M62" s="861"/>
      <c r="N62" s="110">
        <f>N56+N57+N58+N59+N60</f>
        <v>1690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6" t="s">
        <v>1047</v>
      </c>
      <c r="C66" s="857"/>
      <c r="D66" s="857"/>
      <c r="E66" s="857"/>
      <c r="F66" s="857"/>
      <c r="G66" s="857"/>
      <c r="H66" s="857"/>
      <c r="I66" s="79" t="s">
        <v>1048</v>
      </c>
      <c r="J66" s="81" t="s">
        <v>1494</v>
      </c>
      <c r="K66" s="80" t="s">
        <v>1050</v>
      </c>
      <c r="L66" s="858" t="s">
        <v>1034</v>
      </c>
      <c r="M66" s="859"/>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93"/>
      <c r="C72" s="894"/>
      <c r="D72" s="894"/>
      <c r="E72" s="894"/>
      <c r="F72" s="894"/>
      <c r="G72" s="894"/>
      <c r="H72" s="894"/>
      <c r="I72" s="132"/>
      <c r="J72" s="132"/>
      <c r="K72" s="132"/>
      <c r="L72" s="907"/>
      <c r="M72" s="907"/>
      <c r="N72" s="51"/>
    </row>
    <row r="73" spans="1:15" ht="15" thickBot="1">
      <c r="B73" s="906" t="s">
        <v>1037</v>
      </c>
      <c r="C73" s="860"/>
      <c r="D73" s="860"/>
      <c r="E73" s="860"/>
      <c r="F73" s="860"/>
      <c r="G73" s="860"/>
      <c r="H73" s="860"/>
      <c r="I73" s="860"/>
      <c r="J73" s="860"/>
      <c r="K73" s="860"/>
      <c r="L73" s="860"/>
      <c r="M73" s="861"/>
      <c r="N73" s="310">
        <f>SUM(N67:N72)</f>
        <v>729.53150294428576</v>
      </c>
    </row>
    <row r="74" spans="1:15" ht="15" thickBot="1">
      <c r="B74" s="39"/>
      <c r="C74" s="40"/>
      <c r="D74" s="40"/>
      <c r="E74" s="40"/>
      <c r="F74" s="40"/>
      <c r="G74" s="40"/>
      <c r="H74" s="40"/>
      <c r="I74" s="40"/>
      <c r="J74" s="40"/>
      <c r="K74" s="40"/>
      <c r="L74" s="40"/>
      <c r="M74" s="40"/>
      <c r="N74" s="41"/>
    </row>
    <row r="75" spans="1:15" ht="15" thickBot="1">
      <c r="B75" s="817" t="s">
        <v>1051</v>
      </c>
      <c r="C75" s="818"/>
      <c r="D75" s="818"/>
      <c r="E75" s="818"/>
      <c r="F75" s="818"/>
      <c r="G75" s="818"/>
      <c r="H75" s="818"/>
      <c r="I75" s="818"/>
      <c r="J75" s="818"/>
      <c r="K75" s="818"/>
      <c r="L75" s="818"/>
      <c r="M75" s="819"/>
      <c r="N75" s="105">
        <f>N42+N51+N62+N73</f>
        <v>15229.512532259443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2" t="s">
        <v>1053</v>
      </c>
      <c r="C79" s="863"/>
      <c r="D79" s="863"/>
      <c r="E79" s="863"/>
      <c r="F79" s="863"/>
      <c r="G79" s="863"/>
      <c r="H79" s="863"/>
      <c r="I79" s="323"/>
      <c r="J79" s="343"/>
      <c r="K79" s="311" t="s">
        <v>1054</v>
      </c>
      <c r="L79" s="864" t="s">
        <v>1055</v>
      </c>
      <c r="M79" s="865"/>
      <c r="N79" s="312"/>
    </row>
    <row r="80" spans="1:15">
      <c r="B80" s="850" t="s">
        <v>1056</v>
      </c>
      <c r="C80" s="851"/>
      <c r="D80" s="851"/>
      <c r="E80" s="851"/>
      <c r="F80" s="851"/>
      <c r="G80" s="851"/>
      <c r="H80" s="851"/>
      <c r="I80" s="93"/>
      <c r="J80" s="94"/>
      <c r="K80" s="313">
        <v>0.2</v>
      </c>
      <c r="L80" s="852">
        <f>N75*K80</f>
        <v>3045.9025064518887</v>
      </c>
      <c r="M80" s="853"/>
      <c r="N80" s="57"/>
    </row>
    <row r="81" spans="1:14">
      <c r="B81" s="95" t="s">
        <v>1057</v>
      </c>
      <c r="C81" s="96"/>
      <c r="D81" s="96"/>
      <c r="E81" s="96"/>
      <c r="F81" s="96"/>
      <c r="G81" s="96"/>
      <c r="H81" s="96"/>
      <c r="I81" s="93"/>
      <c r="J81" s="94"/>
      <c r="K81" s="313">
        <v>0.05</v>
      </c>
      <c r="L81" s="852">
        <f>N75*K81</f>
        <v>761.47562661297218</v>
      </c>
      <c r="M81" s="853"/>
      <c r="N81" s="57"/>
    </row>
    <row r="82" spans="1:14" ht="15" thickBot="1">
      <c r="B82" s="97" t="s">
        <v>1058</v>
      </c>
      <c r="C82" s="98"/>
      <c r="D82" s="98"/>
      <c r="E82" s="98"/>
      <c r="F82" s="98"/>
      <c r="G82" s="98"/>
      <c r="H82" s="98"/>
      <c r="I82" s="99"/>
      <c r="J82" s="100"/>
      <c r="K82" s="314">
        <v>0.05</v>
      </c>
      <c r="L82" s="854">
        <f>N75*K82</f>
        <v>761.47562661297218</v>
      </c>
      <c r="M82" s="855"/>
      <c r="N82" s="57"/>
    </row>
    <row r="83" spans="1:14" ht="15" thickBot="1">
      <c r="B83" s="817" t="s">
        <v>1037</v>
      </c>
      <c r="C83" s="818"/>
      <c r="D83" s="818"/>
      <c r="E83" s="818"/>
      <c r="F83" s="818"/>
      <c r="G83" s="818"/>
      <c r="H83" s="818"/>
      <c r="I83" s="818"/>
      <c r="J83" s="818"/>
      <c r="K83" s="818"/>
      <c r="L83" s="818"/>
      <c r="M83" s="819"/>
      <c r="N83" s="58">
        <f>L80+L81+L82</f>
        <v>4568.8537596778333</v>
      </c>
    </row>
    <row r="84" spans="1:14" ht="15" thickBot="1">
      <c r="B84" s="39"/>
      <c r="C84" s="40"/>
      <c r="D84" s="40"/>
      <c r="E84" s="40"/>
      <c r="F84" s="40"/>
      <c r="G84" s="40"/>
      <c r="H84" s="40"/>
      <c r="I84" s="40"/>
      <c r="J84" s="40"/>
      <c r="K84" s="40"/>
      <c r="L84" s="40"/>
      <c r="M84" s="40"/>
      <c r="N84" s="41"/>
    </row>
    <row r="85" spans="1:14" ht="15" thickBot="1">
      <c r="A85" t="s">
        <v>2122</v>
      </c>
      <c r="B85" s="817" t="s">
        <v>1059</v>
      </c>
      <c r="C85" s="818"/>
      <c r="D85" s="818"/>
      <c r="E85" s="818"/>
      <c r="F85" s="818"/>
      <c r="G85" s="818"/>
      <c r="H85" s="818"/>
      <c r="I85" s="818"/>
      <c r="J85" s="818"/>
      <c r="K85" s="818"/>
      <c r="L85" s="818"/>
      <c r="M85" s="819"/>
      <c r="N85" s="196">
        <f>N75+N83</f>
        <v>19798.366291937276</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1" t="s">
        <v>2324</v>
      </c>
      <c r="C102" s="962"/>
      <c r="D102" s="962"/>
      <c r="E102" s="962"/>
      <c r="F102" s="962"/>
      <c r="G102" s="962"/>
      <c r="H102" s="962"/>
      <c r="I102" s="962"/>
      <c r="J102" s="962"/>
      <c r="K102" s="962"/>
      <c r="L102" s="962"/>
      <c r="M102" s="962"/>
      <c r="N102" s="963"/>
    </row>
    <row r="103" spans="2:14" ht="15" customHeight="1">
      <c r="B103" s="961"/>
      <c r="C103" s="962"/>
      <c r="D103" s="962"/>
      <c r="E103" s="962"/>
      <c r="F103" s="962"/>
      <c r="G103" s="962"/>
      <c r="H103" s="962"/>
      <c r="I103" s="962"/>
      <c r="J103" s="962"/>
      <c r="K103" s="962"/>
      <c r="L103" s="962"/>
      <c r="M103" s="962"/>
      <c r="N103" s="963"/>
    </row>
    <row r="104" spans="2:14" ht="30" customHeight="1">
      <c r="B104" s="964" t="s">
        <v>2325</v>
      </c>
      <c r="C104" s="965"/>
      <c r="D104" s="965"/>
      <c r="E104" s="965"/>
      <c r="F104" s="965"/>
      <c r="G104" s="965"/>
      <c r="H104" s="965"/>
      <c r="I104" s="965"/>
      <c r="J104" s="965"/>
      <c r="K104" s="965"/>
      <c r="L104" s="965"/>
      <c r="M104" s="965"/>
      <c r="N104" s="966"/>
    </row>
    <row r="105" spans="2:14">
      <c r="B105" s="964"/>
      <c r="C105" s="965"/>
      <c r="D105" s="965"/>
      <c r="E105" s="965"/>
      <c r="F105" s="965"/>
      <c r="G105" s="965"/>
      <c r="H105" s="965"/>
      <c r="I105" s="965"/>
      <c r="J105" s="965"/>
      <c r="K105" s="965"/>
      <c r="L105" s="965"/>
      <c r="M105" s="965"/>
      <c r="N105" s="966"/>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7"/>
      <c r="K115" s="967"/>
      <c r="L115" s="967"/>
      <c r="M115" s="967"/>
      <c r="N115" s="968"/>
    </row>
    <row r="116" spans="2:14" ht="15" thickBot="1">
      <c r="B116" s="428" t="s">
        <v>2327</v>
      </c>
      <c r="C116" s="429"/>
      <c r="D116" s="429"/>
      <c r="E116" s="268"/>
      <c r="F116" s="268"/>
      <c r="G116" s="268"/>
      <c r="H116" s="268"/>
      <c r="I116" s="268"/>
      <c r="J116" s="969"/>
      <c r="K116" s="969"/>
      <c r="L116" s="969"/>
      <c r="M116" s="969"/>
      <c r="N116" s="970"/>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93943</v>
      </c>
      <c r="L36" s="279"/>
      <c r="M36" s="280">
        <v>2.5</v>
      </c>
      <c r="N36" s="281">
        <f>K36/M36</f>
        <v>37577.199999999997</v>
      </c>
    </row>
    <row r="37" spans="1:14">
      <c r="A37" s="119" t="s">
        <v>129</v>
      </c>
      <c r="B37" s="866" t="str">
        <f>VLOOKUP(A37,EQUIPOS!A7:D154,3,FALSE)</f>
        <v xml:space="preserve">Buldozer, Potencia al volante de 140 HP, motor de 2200 RPM, longitud de hoja 4,80m. </v>
      </c>
      <c r="C37" s="867"/>
      <c r="D37" s="867"/>
      <c r="E37" s="867"/>
      <c r="F37" s="867"/>
      <c r="G37" s="867"/>
      <c r="H37" s="868"/>
      <c r="I37" s="430"/>
      <c r="J37" s="431"/>
      <c r="K37" s="278">
        <f>VLOOKUP(A37,EQUIPOS!A7:D164,4,FALSE)</f>
        <v>185922</v>
      </c>
      <c r="L37" s="344"/>
      <c r="M37" s="345">
        <v>100</v>
      </c>
      <c r="N37" s="281">
        <f>K37/M37</f>
        <v>1859.22</v>
      </c>
    </row>
    <row r="38" spans="1:14">
      <c r="A38" s="119" t="s">
        <v>312</v>
      </c>
      <c r="B38" s="866" t="str">
        <f>VLOOKUP(A38,EQUIPOS!A8:D154,3,FALSE)</f>
        <v>Retroexcavadora sobre oruga, potencia 138 HP, balde de 1,5 m3.</v>
      </c>
      <c r="C38" s="867"/>
      <c r="D38" s="867"/>
      <c r="E38" s="867"/>
      <c r="F38" s="867"/>
      <c r="G38" s="867"/>
      <c r="H38" s="868"/>
      <c r="I38" s="337"/>
      <c r="J38" s="339"/>
      <c r="K38" s="278">
        <f>VLOOKUP(A38,EQUIPOS!A8:D165,4,FALSE)</f>
        <v>186438</v>
      </c>
      <c r="L38" s="432"/>
      <c r="M38" s="433">
        <v>16</v>
      </c>
      <c r="N38" s="281">
        <f>K38/M38</f>
        <v>11652.375</v>
      </c>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0.01</v>
      </c>
      <c r="N40" s="353">
        <f>N76*M40</f>
        <v>23.937752440359372</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SUM(N36:N41)</f>
        <v>51112.732752440359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4694</v>
      </c>
      <c r="N47" s="281">
        <f>K47*M47</f>
        <v>1408.2</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1999</v>
      </c>
      <c r="N48" s="281">
        <f t="shared" ref="N48:N53" si="0">K48*M48</f>
        <v>5997</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9821</v>
      </c>
      <c r="N49" s="281">
        <f t="shared" si="0"/>
        <v>2455.25</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1182</v>
      </c>
      <c r="N50" s="281">
        <f t="shared" si="0"/>
        <v>1182</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715</v>
      </c>
      <c r="N51" s="281">
        <f t="shared" si="0"/>
        <v>715</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7576</v>
      </c>
      <c r="N52" s="281">
        <f t="shared" si="0"/>
        <v>3469.808</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3686</v>
      </c>
      <c r="N53" s="281">
        <f t="shared" si="0"/>
        <v>4791.8</v>
      </c>
    </row>
    <row r="54" spans="1:14" ht="15" thickBot="1">
      <c r="B54" s="817" t="s">
        <v>1037</v>
      </c>
      <c r="C54" s="818"/>
      <c r="D54" s="818"/>
      <c r="E54" s="818"/>
      <c r="F54" s="818"/>
      <c r="G54" s="818"/>
      <c r="H54" s="818"/>
      <c r="I54" s="818"/>
      <c r="J54" s="818"/>
      <c r="K54" s="818"/>
      <c r="L54" s="818"/>
      <c r="M54" s="819"/>
      <c r="N54" s="403">
        <f>SUM(N47:N53)</f>
        <v>20019.058000000001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4">
        <f>VLOOKUP(A59,TRANSPORTE!A5:D117,4,FALSE)</f>
        <v>1300</v>
      </c>
      <c r="M59" s="905"/>
      <c r="N59" s="296">
        <f>K59*L59</f>
        <v>1690</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2393.7752440359372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N42+N54+N65+N76</f>
        <v>75215.565996476289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15043.113199295258</v>
      </c>
      <c r="M83" s="853"/>
      <c r="N83" s="57"/>
    </row>
    <row r="84" spans="1:14">
      <c r="B84" s="95" t="s">
        <v>1057</v>
      </c>
      <c r="C84" s="96"/>
      <c r="D84" s="96"/>
      <c r="E84" s="96"/>
      <c r="F84" s="96"/>
      <c r="G84" s="96"/>
      <c r="H84" s="96"/>
      <c r="I84" s="93"/>
      <c r="J84" s="94"/>
      <c r="K84" s="313">
        <v>0.05</v>
      </c>
      <c r="L84" s="852">
        <f>N78*K84</f>
        <v>3760.7782998238145</v>
      </c>
      <c r="M84" s="853"/>
      <c r="N84" s="57"/>
    </row>
    <row r="85" spans="1:14" ht="15" thickBot="1">
      <c r="B85" s="97" t="s">
        <v>1058</v>
      </c>
      <c r="C85" s="98"/>
      <c r="D85" s="98"/>
      <c r="E85" s="98"/>
      <c r="F85" s="98"/>
      <c r="G85" s="98"/>
      <c r="H85" s="98"/>
      <c r="I85" s="99"/>
      <c r="J85" s="100"/>
      <c r="K85" s="314">
        <v>0.05</v>
      </c>
      <c r="L85" s="854">
        <f>N78*K85</f>
        <v>3760.7782998238145</v>
      </c>
      <c r="M85" s="855"/>
      <c r="N85" s="57"/>
    </row>
    <row r="86" spans="1:14" ht="15" thickBot="1">
      <c r="B86" s="817" t="s">
        <v>1037</v>
      </c>
      <c r="C86" s="818"/>
      <c r="D86" s="818"/>
      <c r="E86" s="818"/>
      <c r="F86" s="818"/>
      <c r="G86" s="818"/>
      <c r="H86" s="818"/>
      <c r="I86" s="818"/>
      <c r="J86" s="818"/>
      <c r="K86" s="818"/>
      <c r="L86" s="818"/>
      <c r="M86" s="819"/>
      <c r="N86" s="58">
        <f>L83+L84+L85</f>
        <v>22564.669798942887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97780.235795419168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93943</v>
      </c>
      <c r="L36" s="279"/>
      <c r="M36" s="345">
        <v>2.5</v>
      </c>
      <c r="N36" s="281">
        <f>K36/M36</f>
        <v>37577.199999999997</v>
      </c>
    </row>
    <row r="37" spans="1:14">
      <c r="A37" s="119" t="s">
        <v>129</v>
      </c>
      <c r="B37" s="866" t="str">
        <f>VLOOKUP(A37,EQUIPOS!A7:D154,3,FALSE)</f>
        <v xml:space="preserve">Buldozer, Potencia al volante de 140 HP, motor de 2200 RPM, longitud de hoja 4,80m. </v>
      </c>
      <c r="C37" s="867"/>
      <c r="D37" s="867"/>
      <c r="E37" s="867"/>
      <c r="F37" s="867"/>
      <c r="G37" s="867"/>
      <c r="H37" s="868"/>
      <c r="I37" s="430"/>
      <c r="J37" s="431"/>
      <c r="K37" s="278">
        <f>VLOOKUP(A37,EQUIPOS!A7:D164,4,FALSE)</f>
        <v>185922</v>
      </c>
      <c r="L37" s="344"/>
      <c r="M37" s="345">
        <v>100</v>
      </c>
      <c r="N37" s="281">
        <f>K37/M37</f>
        <v>1859.22</v>
      </c>
    </row>
    <row r="38" spans="1:14">
      <c r="A38" s="119" t="s">
        <v>261</v>
      </c>
      <c r="B38" s="866" t="str">
        <f>VLOOKUP(A38,EQUIPOS!A8:D154,3,FALSE)</f>
        <v xml:space="preserve">Motobomba 3 PULGADAS (incluye operario)
</v>
      </c>
      <c r="C38" s="867"/>
      <c r="D38" s="867"/>
      <c r="E38" s="867"/>
      <c r="F38" s="867"/>
      <c r="G38" s="867"/>
      <c r="H38" s="868"/>
      <c r="I38" s="337"/>
      <c r="J38" s="339"/>
      <c r="K38" s="278">
        <f>VLOOKUP(A38,EQUIPOS!A8:D165,4,FALSE)</f>
        <v>2975</v>
      </c>
      <c r="L38" s="432"/>
      <c r="M38" s="433">
        <v>8</v>
      </c>
      <c r="N38" s="281">
        <f>K38/M38</f>
        <v>371.875</v>
      </c>
    </row>
    <row r="39" spans="1:14">
      <c r="A39" t="s">
        <v>312</v>
      </c>
      <c r="B39" s="866" t="str">
        <f>VLOOKUP(A39,EQUIPOS!A9:D154,3,FALSE)</f>
        <v>Retroexcavadora sobre oruga, potencia 138 HP, balde de 1,5 m3.</v>
      </c>
      <c r="C39" s="867"/>
      <c r="D39" s="867"/>
      <c r="E39" s="867"/>
      <c r="F39" s="867"/>
      <c r="G39" s="867"/>
      <c r="H39" s="868"/>
      <c r="I39" s="42"/>
      <c r="J39" s="43"/>
      <c r="K39" s="278">
        <f>VLOOKUP(A39,EQUIPOS!A9:D166,4,FALSE)</f>
        <v>186438</v>
      </c>
      <c r="L39" s="285"/>
      <c r="M39" s="345">
        <v>8</v>
      </c>
      <c r="N39" s="281">
        <f>K39/M39</f>
        <v>23304.75</v>
      </c>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N78*M41</f>
        <v>204.2688208244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63317.313820824398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4694</v>
      </c>
      <c r="N48" s="281">
        <f>K48*M48</f>
        <v>1408.2</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1999</v>
      </c>
      <c r="N49" s="281">
        <f t="shared" ref="N49:N54" si="0">K49*M49</f>
        <v>5997</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9821</v>
      </c>
      <c r="N50" s="281">
        <f t="shared" si="0"/>
        <v>2455.25</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1182</v>
      </c>
      <c r="N51" s="281">
        <f t="shared" si="0"/>
        <v>1182</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715</v>
      </c>
      <c r="N52" s="281">
        <f t="shared" si="0"/>
        <v>715</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7576</v>
      </c>
      <c r="N53" s="281">
        <f>K53*M53</f>
        <v>3469.808</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3686</v>
      </c>
      <c r="N54" s="281">
        <f t="shared" si="0"/>
        <v>4791.8</v>
      </c>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20019.058000000001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4">
        <f>VLOOKUP(A61,TRANSPORTE!A5:D117,4,FALSE)</f>
        <v>1300</v>
      </c>
      <c r="M61" s="905"/>
      <c r="N61" s="296">
        <f>K61*L61</f>
        <v>1690</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1690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20426.882082439999</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105453.2539032644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21090.650780652883</v>
      </c>
      <c r="M85" s="853"/>
      <c r="N85" s="57"/>
    </row>
    <row r="86" spans="1:14">
      <c r="B86" s="95" t="s">
        <v>1057</v>
      </c>
      <c r="C86" s="96"/>
      <c r="D86" s="96"/>
      <c r="E86" s="96"/>
      <c r="F86" s="96"/>
      <c r="G86" s="96"/>
      <c r="H86" s="96"/>
      <c r="I86" s="93"/>
      <c r="J86" s="94"/>
      <c r="K86" s="313">
        <v>0.05</v>
      </c>
      <c r="L86" s="852">
        <f>N80*K86</f>
        <v>5272.6626951632206</v>
      </c>
      <c r="M86" s="853"/>
      <c r="N86" s="57"/>
    </row>
    <row r="87" spans="1:14" ht="15" thickBot="1">
      <c r="B87" s="97" t="s">
        <v>1058</v>
      </c>
      <c r="C87" s="98"/>
      <c r="D87" s="98"/>
      <c r="E87" s="98"/>
      <c r="F87" s="98"/>
      <c r="G87" s="98"/>
      <c r="H87" s="98"/>
      <c r="I87" s="99"/>
      <c r="J87" s="100"/>
      <c r="K87" s="314">
        <v>0.05</v>
      </c>
      <c r="L87" s="854">
        <f>N80*K87</f>
        <v>5272.6626951632206</v>
      </c>
      <c r="M87" s="855"/>
      <c r="N87" s="57"/>
    </row>
    <row r="88" spans="1:14" ht="15" thickBot="1">
      <c r="B88" s="817" t="s">
        <v>1037</v>
      </c>
      <c r="C88" s="818"/>
      <c r="D88" s="818"/>
      <c r="E88" s="818"/>
      <c r="F88" s="818"/>
      <c r="G88" s="818"/>
      <c r="H88" s="818"/>
      <c r="I88" s="818"/>
      <c r="J88" s="818"/>
      <c r="K88" s="818"/>
      <c r="L88" s="818"/>
      <c r="M88" s="819"/>
      <c r="N88" s="58">
        <f>L85+L86+L87</f>
        <v>31635.976170979324</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137089.23007424374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2.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185922</v>
      </c>
      <c r="L36" s="279"/>
      <c r="M36" s="345">
        <v>100</v>
      </c>
      <c r="N36" s="281">
        <f>K36/M36</f>
        <v>1859.22</v>
      </c>
    </row>
    <row r="37" spans="1:14">
      <c r="A37" s="119" t="s">
        <v>312</v>
      </c>
      <c r="B37" s="866" t="str">
        <f>VLOOKUP(A37,EQUIPOS!A7:D154,3,FALSE)</f>
        <v>Retroexcavadora sobre oruga, potencia 138 HP, balde de 1,5 m3.</v>
      </c>
      <c r="C37" s="867"/>
      <c r="D37" s="867"/>
      <c r="E37" s="867"/>
      <c r="F37" s="867"/>
      <c r="G37" s="867"/>
      <c r="H37" s="868"/>
      <c r="I37" s="430"/>
      <c r="J37" s="431"/>
      <c r="K37" s="278">
        <f>VLOOKUP(A37,EQUIPOS!A7:D164,4,FALSE)</f>
        <v>186438</v>
      </c>
      <c r="L37" s="344"/>
      <c r="M37" s="345">
        <v>35</v>
      </c>
      <c r="N37" s="281">
        <f>K37/M37</f>
        <v>5326.8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7.2953150294428575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7193.3153150294429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3686</v>
      </c>
      <c r="N48" s="281">
        <f>K48*M48</f>
        <v>4791.8</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17" t="s">
        <v>1037</v>
      </c>
      <c r="C55" s="818"/>
      <c r="D55" s="818"/>
      <c r="E55" s="818"/>
      <c r="F55" s="818"/>
      <c r="G55" s="818"/>
      <c r="H55" s="818"/>
      <c r="I55" s="818"/>
      <c r="J55" s="818"/>
      <c r="K55" s="818"/>
      <c r="L55" s="818"/>
      <c r="M55" s="819"/>
      <c r="N55" s="403">
        <f>SUM(N48:N54)</f>
        <v>4791.8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4">
        <f>VLOOKUP(A60,TRANSPORTE!A5:D117,4,FALSE)</f>
        <v>1300</v>
      </c>
      <c r="M60" s="905"/>
      <c r="N60" s="296">
        <f>K60*L60</f>
        <v>1690</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1690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729.53150294428576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14404.646817973729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2880.9293635947461</v>
      </c>
      <c r="M84" s="853"/>
      <c r="N84" s="57"/>
    </row>
    <row r="85" spans="1:14">
      <c r="B85" s="95" t="s">
        <v>1057</v>
      </c>
      <c r="C85" s="96"/>
      <c r="D85" s="96"/>
      <c r="E85" s="96"/>
      <c r="F85" s="96"/>
      <c r="G85" s="96"/>
      <c r="H85" s="96"/>
      <c r="I85" s="93"/>
      <c r="J85" s="94"/>
      <c r="K85" s="313">
        <v>0.05</v>
      </c>
      <c r="L85" s="852">
        <f>N79*K85</f>
        <v>720.23234089868652</v>
      </c>
      <c r="M85" s="853"/>
      <c r="N85" s="57"/>
    </row>
    <row r="86" spans="1:14" ht="15" thickBot="1">
      <c r="B86" s="97" t="s">
        <v>1058</v>
      </c>
      <c r="C86" s="98"/>
      <c r="D86" s="98"/>
      <c r="E86" s="98"/>
      <c r="F86" s="98"/>
      <c r="G86" s="98"/>
      <c r="H86" s="98"/>
      <c r="I86" s="99"/>
      <c r="J86" s="100"/>
      <c r="K86" s="314">
        <v>0.05</v>
      </c>
      <c r="L86" s="854">
        <f>N79*K86</f>
        <v>720.23234089868652</v>
      </c>
      <c r="M86" s="855"/>
      <c r="N86" s="57"/>
    </row>
    <row r="87" spans="1:14" ht="15" thickBot="1">
      <c r="B87" s="817" t="s">
        <v>1037</v>
      </c>
      <c r="C87" s="818"/>
      <c r="D87" s="818"/>
      <c r="E87" s="818"/>
      <c r="F87" s="818"/>
      <c r="G87" s="818"/>
      <c r="H87" s="818"/>
      <c r="I87" s="818"/>
      <c r="J87" s="818"/>
      <c r="K87" s="818"/>
      <c r="L87" s="818"/>
      <c r="M87" s="819"/>
      <c r="N87" s="58">
        <f>L84+L85+L86</f>
        <v>4321.3940453921196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18726.040863365848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75" customHeight="1" thickBot="1">
      <c r="B29" s="77" t="s">
        <v>1027</v>
      </c>
      <c r="C29" s="796" t="s">
        <v>1028</v>
      </c>
      <c r="D29" s="797"/>
      <c r="E29" s="797"/>
      <c r="F29" s="797"/>
      <c r="G29" s="797"/>
      <c r="H29" s="797"/>
      <c r="I29" s="797"/>
      <c r="J29" s="78"/>
      <c r="K29" s="351" t="s">
        <v>2321</v>
      </c>
      <c r="L29" s="793" t="s">
        <v>1029</v>
      </c>
      <c r="M29" s="794"/>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87" t="s">
        <v>1028</v>
      </c>
      <c r="C34" s="888"/>
      <c r="D34" s="888"/>
      <c r="E34" s="888"/>
      <c r="F34" s="888"/>
      <c r="G34" s="888"/>
      <c r="H34" s="889"/>
      <c r="I34" s="890" t="s">
        <v>1032</v>
      </c>
      <c r="J34" s="891"/>
      <c r="K34" s="75" t="s">
        <v>1033</v>
      </c>
      <c r="L34" s="892" t="s">
        <v>1034</v>
      </c>
      <c r="M34" s="889"/>
      <c r="N34" s="76" t="s">
        <v>1035</v>
      </c>
    </row>
    <row r="35" spans="1:14">
      <c r="A35" s="119" t="s">
        <v>263</v>
      </c>
      <c r="B35" s="866" t="str">
        <f>VLOOKUP(A35,EQUIPOS!A6:D154,3,FALSE)</f>
        <v xml:space="preserve">Motobomba 4 pulgadas
</v>
      </c>
      <c r="C35" s="867"/>
      <c r="D35" s="867"/>
      <c r="E35" s="867"/>
      <c r="F35" s="867"/>
      <c r="G35" s="867"/>
      <c r="H35" s="868"/>
      <c r="I35" s="276"/>
      <c r="J35" s="277"/>
      <c r="K35" s="278">
        <f>VLOOKUP(A35,EQUIPOS!A6:D163,4,FALSE)</f>
        <v>9552</v>
      </c>
      <c r="L35" s="279"/>
      <c r="M35" s="345">
        <v>21</v>
      </c>
      <c r="N35" s="281">
        <f>K35/M35</f>
        <v>454.85714285714283</v>
      </c>
    </row>
    <row r="36" spans="1:14">
      <c r="A36" s="119" t="s">
        <v>129</v>
      </c>
      <c r="B36" s="866" t="str">
        <f>VLOOKUP(A36,EQUIPOS!A7:D154,3,FALSE)</f>
        <v xml:space="preserve">Buldozer, Potencia al volante de 140 HP, motor de 2200 RPM, longitud de hoja 4,80m. </v>
      </c>
      <c r="C36" s="867"/>
      <c r="D36" s="867"/>
      <c r="E36" s="867"/>
      <c r="F36" s="867"/>
      <c r="G36" s="867"/>
      <c r="H36" s="868"/>
      <c r="I36" s="430"/>
      <c r="J36" s="431"/>
      <c r="K36" s="278">
        <f>VLOOKUP(A36,EQUIPOS!A7:D164,4,FALSE)</f>
        <v>185922</v>
      </c>
      <c r="L36" s="344"/>
      <c r="M36" s="345">
        <v>100</v>
      </c>
      <c r="N36" s="281">
        <f>K36/M36</f>
        <v>1859.22</v>
      </c>
    </row>
    <row r="37" spans="1:14">
      <c r="A37" s="119" t="s">
        <v>312</v>
      </c>
      <c r="B37" s="866" t="str">
        <f>VLOOKUP(A37,EQUIPOS!A8:D154,3,FALSE)</f>
        <v>Retroexcavadora sobre oruga, potencia 138 HP, balde de 1,5 m3.</v>
      </c>
      <c r="C37" s="867"/>
      <c r="D37" s="867"/>
      <c r="E37" s="867"/>
      <c r="F37" s="867"/>
      <c r="G37" s="867"/>
      <c r="H37" s="868"/>
      <c r="I37" s="337"/>
      <c r="J37" s="339"/>
      <c r="K37" s="278">
        <f>VLOOKUP(A37,EQUIPOS!A8:D165,4,FALSE)</f>
        <v>186438</v>
      </c>
      <c r="L37" s="432"/>
      <c r="M37" s="433">
        <v>21</v>
      </c>
      <c r="N37" s="281">
        <f>K37/M37</f>
        <v>8878</v>
      </c>
    </row>
    <row r="38" spans="1:14">
      <c r="B38" s="866"/>
      <c r="C38" s="867"/>
      <c r="D38" s="867"/>
      <c r="E38" s="867"/>
      <c r="F38" s="867"/>
      <c r="G38" s="867"/>
      <c r="H38" s="868"/>
      <c r="I38" s="42"/>
      <c r="J38" s="43"/>
      <c r="K38" s="278"/>
      <c r="L38" s="285"/>
      <c r="M38" s="345"/>
      <c r="N38" s="281"/>
    </row>
    <row r="39" spans="1:14">
      <c r="B39" s="329"/>
      <c r="C39" s="330"/>
      <c r="D39" s="330"/>
      <c r="E39" s="330"/>
      <c r="F39" s="332"/>
      <c r="G39" s="332"/>
      <c r="H39" s="131"/>
      <c r="I39" s="42"/>
      <c r="J39" s="43"/>
      <c r="K39" s="278"/>
      <c r="L39" s="285"/>
      <c r="M39" s="286"/>
      <c r="N39" s="282"/>
    </row>
    <row r="40" spans="1:14">
      <c r="B40" s="874" t="s">
        <v>1036</v>
      </c>
      <c r="C40" s="875"/>
      <c r="D40" s="875"/>
      <c r="E40" s="44"/>
      <c r="F40" s="45"/>
      <c r="G40" s="45"/>
      <c r="H40" s="46"/>
      <c r="I40" s="42"/>
      <c r="J40" s="43"/>
      <c r="K40" s="288"/>
      <c r="L40" s="285"/>
      <c r="M40" s="410">
        <v>0.01</v>
      </c>
      <c r="N40" s="353">
        <f>N76*M40</f>
        <v>12.158858382404762</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SUM(N35:N41)</f>
        <v>11204.236001239547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3686</v>
      </c>
      <c r="N47" s="281">
        <f>K47*M47</f>
        <v>4791.8</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7" t="s">
        <v>1037</v>
      </c>
      <c r="C54" s="818"/>
      <c r="D54" s="818"/>
      <c r="E54" s="818"/>
      <c r="F54" s="818"/>
      <c r="G54" s="818"/>
      <c r="H54" s="818"/>
      <c r="I54" s="818"/>
      <c r="J54" s="818"/>
      <c r="K54" s="818"/>
      <c r="L54" s="818"/>
      <c r="M54" s="819"/>
      <c r="N54" s="403">
        <f>SUM(N47:N53)</f>
        <v>4791.8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4">
        <f>VLOOKUP(A59,TRANSPORTE!A5:D117,4,FALSE)</f>
        <v>1300</v>
      </c>
      <c r="M59" s="905"/>
      <c r="N59" s="296">
        <f>K59*L59</f>
        <v>1690</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1215.8858382404762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N42+N54+N65+N76</f>
        <v>18901.921839480023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3780.3843678960047</v>
      </c>
      <c r="M83" s="853"/>
      <c r="N83" s="57"/>
    </row>
    <row r="84" spans="1:14">
      <c r="B84" s="95" t="s">
        <v>1057</v>
      </c>
      <c r="C84" s="96"/>
      <c r="D84" s="96"/>
      <c r="E84" s="96"/>
      <c r="F84" s="96"/>
      <c r="G84" s="96"/>
      <c r="H84" s="96"/>
      <c r="I84" s="93"/>
      <c r="J84" s="94"/>
      <c r="K84" s="313">
        <v>0.05</v>
      </c>
      <c r="L84" s="852">
        <f>N78*K84</f>
        <v>945.09609197400118</v>
      </c>
      <c r="M84" s="853"/>
      <c r="N84" s="57"/>
    </row>
    <row r="85" spans="1:14" ht="15" thickBot="1">
      <c r="B85" s="97" t="s">
        <v>1058</v>
      </c>
      <c r="C85" s="98"/>
      <c r="D85" s="98"/>
      <c r="E85" s="98"/>
      <c r="F85" s="98"/>
      <c r="G85" s="98"/>
      <c r="H85" s="98"/>
      <c r="I85" s="99"/>
      <c r="J85" s="100"/>
      <c r="K85" s="314">
        <v>0.05</v>
      </c>
      <c r="L85" s="854">
        <f>N78*K85</f>
        <v>945.09609197400118</v>
      </c>
      <c r="M85" s="855"/>
      <c r="N85" s="57"/>
    </row>
    <row r="86" spans="1:14" ht="15" thickBot="1">
      <c r="B86" s="817" t="s">
        <v>1037</v>
      </c>
      <c r="C86" s="818"/>
      <c r="D86" s="818"/>
      <c r="E86" s="818"/>
      <c r="F86" s="818"/>
      <c r="G86" s="818"/>
      <c r="H86" s="818"/>
      <c r="I86" s="818"/>
      <c r="J86" s="818"/>
      <c r="K86" s="818"/>
      <c r="L86" s="818"/>
      <c r="M86" s="819"/>
      <c r="N86" s="58">
        <f>L83+L84+L85</f>
        <v>5670.5765518440066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24572.498391324028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61"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345">
        <v>2.5</v>
      </c>
      <c r="N36" s="281">
        <f>K36/M36</f>
        <v>4760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383.00403904575001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5143.0040390457498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22850</v>
      </c>
      <c r="N48" s="281">
        <f>K48*M48</f>
        <v>29705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65</v>
      </c>
      <c r="N49" s="281">
        <f>K49*M49</f>
        <v>1950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31655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1369</v>
      </c>
      <c r="M60" s="905"/>
      <c r="N60" s="296">
        <f>K60*L60</f>
        <v>1779.7</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1779.7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7660.0807809149992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46237.784819960747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9247.5569639921505</v>
      </c>
      <c r="M84" s="853"/>
      <c r="N84" s="57"/>
    </row>
    <row r="85" spans="1:14">
      <c r="B85" s="95" t="s">
        <v>1057</v>
      </c>
      <c r="C85" s="96"/>
      <c r="D85" s="96"/>
      <c r="E85" s="96"/>
      <c r="F85" s="96"/>
      <c r="G85" s="96"/>
      <c r="H85" s="96"/>
      <c r="I85" s="93"/>
      <c r="J85" s="94"/>
      <c r="K85" s="313">
        <v>0.05</v>
      </c>
      <c r="L85" s="852">
        <f>N79*K85</f>
        <v>2311.8892409980376</v>
      </c>
      <c r="M85" s="853"/>
      <c r="N85" s="57"/>
    </row>
    <row r="86" spans="1:14" ht="15" thickBot="1">
      <c r="B86" s="97" t="s">
        <v>1058</v>
      </c>
      <c r="C86" s="98"/>
      <c r="D86" s="98"/>
      <c r="E86" s="98"/>
      <c r="F86" s="98"/>
      <c r="G86" s="98"/>
      <c r="H86" s="98"/>
      <c r="I86" s="99"/>
      <c r="J86" s="100"/>
      <c r="K86" s="314">
        <v>0.05</v>
      </c>
      <c r="L86" s="854">
        <f>N79*K86</f>
        <v>2311.8892409980376</v>
      </c>
      <c r="M86" s="855"/>
      <c r="N86" s="57"/>
    </row>
    <row r="87" spans="1:14" ht="15" thickBot="1">
      <c r="B87" s="817" t="s">
        <v>1037</v>
      </c>
      <c r="C87" s="818"/>
      <c r="D87" s="818"/>
      <c r="E87" s="818"/>
      <c r="F87" s="818"/>
      <c r="G87" s="818"/>
      <c r="H87" s="818"/>
      <c r="I87" s="818"/>
      <c r="J87" s="818"/>
      <c r="K87" s="818"/>
      <c r="L87" s="818"/>
      <c r="M87" s="819"/>
      <c r="N87" s="58">
        <f>L84+L85+L86</f>
        <v>13871.335445988227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60109.120265948972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345">
        <v>2.5</v>
      </c>
      <c r="N36" s="281">
        <f>K36/M36</f>
        <v>4760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383.00403904575001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5143.0040390457498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18833</v>
      </c>
      <c r="N48" s="281">
        <f>K48*M48</f>
        <v>24482.9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65</v>
      </c>
      <c r="N49" s="281">
        <f>K49*M49</f>
        <v>1950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26432.9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1369</v>
      </c>
      <c r="M60" s="905"/>
      <c r="N60" s="296">
        <f>K60*L60</f>
        <v>1779.7</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51"/>
    </row>
    <row r="66" spans="1:15" ht="15" thickBot="1">
      <c r="B66" s="906" t="s">
        <v>1037</v>
      </c>
      <c r="C66" s="860"/>
      <c r="D66" s="860"/>
      <c r="E66" s="860"/>
      <c r="F66" s="860"/>
      <c r="G66" s="860"/>
      <c r="H66" s="860"/>
      <c r="I66" s="860"/>
      <c r="J66" s="860"/>
      <c r="K66" s="860"/>
      <c r="L66" s="860"/>
      <c r="M66" s="861"/>
      <c r="N66" s="110">
        <f>N60+N61+N62+N63+N64</f>
        <v>1779.7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7660.0807809149992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41015.684819960748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8203.1369639921504</v>
      </c>
      <c r="M84" s="853"/>
      <c r="N84" s="57"/>
    </row>
    <row r="85" spans="1:14">
      <c r="B85" s="95" t="s">
        <v>1057</v>
      </c>
      <c r="C85" s="96"/>
      <c r="D85" s="96"/>
      <c r="E85" s="96"/>
      <c r="F85" s="96"/>
      <c r="G85" s="96"/>
      <c r="H85" s="96"/>
      <c r="I85" s="93"/>
      <c r="J85" s="94"/>
      <c r="K85" s="313">
        <v>0.05</v>
      </c>
      <c r="L85" s="852">
        <f>N79*K85</f>
        <v>2050.7842409980376</v>
      </c>
      <c r="M85" s="853"/>
      <c r="N85" s="57"/>
    </row>
    <row r="86" spans="1:14" ht="15" thickBot="1">
      <c r="B86" s="97" t="s">
        <v>1058</v>
      </c>
      <c r="C86" s="98"/>
      <c r="D86" s="98"/>
      <c r="E86" s="98"/>
      <c r="F86" s="98"/>
      <c r="G86" s="98"/>
      <c r="H86" s="98"/>
      <c r="I86" s="99"/>
      <c r="J86" s="100"/>
      <c r="K86" s="314">
        <v>0.05</v>
      </c>
      <c r="L86" s="854">
        <f>N79*K86</f>
        <v>2050.7842409980376</v>
      </c>
      <c r="M86" s="855"/>
      <c r="N86" s="57"/>
    </row>
    <row r="87" spans="1:14" ht="15" thickBot="1">
      <c r="B87" s="817" t="s">
        <v>1037</v>
      </c>
      <c r="C87" s="818"/>
      <c r="D87" s="818"/>
      <c r="E87" s="818"/>
      <c r="F87" s="818"/>
      <c r="G87" s="818"/>
      <c r="H87" s="818"/>
      <c r="I87" s="818"/>
      <c r="J87" s="818"/>
      <c r="K87" s="818"/>
      <c r="L87" s="818"/>
      <c r="M87" s="819"/>
      <c r="N87" s="58">
        <f>L84+L85+L86</f>
        <v>12304.705445988224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53320.390265948969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345">
        <v>2.5</v>
      </c>
      <c r="N36" s="281">
        <f>K36/M36</f>
        <v>4760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383.00403904575001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5143.0040390457498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31783</v>
      </c>
      <c r="N48" s="281">
        <f>K48*M48</f>
        <v>41317.9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65</v>
      </c>
      <c r="N49" s="281">
        <f>K49*M49</f>
        <v>1950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43267.9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1369</v>
      </c>
      <c r="M60" s="905"/>
      <c r="N60" s="296">
        <f>K60*L60</f>
        <v>1779.7</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1779.7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7660.0807809149992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57850.684819960748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11570.13696399215</v>
      </c>
      <c r="M84" s="853"/>
      <c r="N84" s="57"/>
    </row>
    <row r="85" spans="1:14">
      <c r="B85" s="95" t="s">
        <v>1057</v>
      </c>
      <c r="C85" s="96"/>
      <c r="D85" s="96"/>
      <c r="E85" s="96"/>
      <c r="F85" s="96"/>
      <c r="G85" s="96"/>
      <c r="H85" s="96"/>
      <c r="I85" s="93"/>
      <c r="J85" s="94"/>
      <c r="K85" s="313">
        <v>0.05</v>
      </c>
      <c r="L85" s="852">
        <f>N79*K85</f>
        <v>2892.5342409980376</v>
      </c>
      <c r="M85" s="853"/>
      <c r="N85" s="57"/>
    </row>
    <row r="86" spans="1:14" ht="15" thickBot="1">
      <c r="B86" s="97" t="s">
        <v>1058</v>
      </c>
      <c r="C86" s="98"/>
      <c r="D86" s="98"/>
      <c r="E86" s="98"/>
      <c r="F86" s="98"/>
      <c r="G86" s="98"/>
      <c r="H86" s="98"/>
      <c r="I86" s="99"/>
      <c r="J86" s="100"/>
      <c r="K86" s="314">
        <v>0.05</v>
      </c>
      <c r="L86" s="854">
        <f>N79*K86</f>
        <v>2892.5342409980376</v>
      </c>
      <c r="M86" s="855"/>
      <c r="N86" s="57"/>
    </row>
    <row r="87" spans="1:14" ht="15" thickBot="1">
      <c r="B87" s="817" t="s">
        <v>1037</v>
      </c>
      <c r="C87" s="818"/>
      <c r="D87" s="818"/>
      <c r="E87" s="818"/>
      <c r="F87" s="818"/>
      <c r="G87" s="818"/>
      <c r="H87" s="818"/>
      <c r="I87" s="818"/>
      <c r="J87" s="818"/>
      <c r="K87" s="818"/>
      <c r="L87" s="818"/>
      <c r="M87" s="819"/>
      <c r="N87" s="58">
        <f>L84+L85+L86</f>
        <v>17355.205445988224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75205.890265948969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11900</v>
      </c>
      <c r="L36" s="279"/>
      <c r="M36" s="345">
        <v>2.5</v>
      </c>
      <c r="N36" s="281">
        <f>K36/M36</f>
        <v>4760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383.00403904575001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5143.0040390457498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46839</v>
      </c>
      <c r="N48" s="281">
        <f>K48*M48</f>
        <v>60890.700000000004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65</v>
      </c>
      <c r="N49" s="281">
        <f>K49*M49</f>
        <v>1950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62840.700000000004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1369</v>
      </c>
      <c r="M60" s="905"/>
      <c r="N60" s="296">
        <f>K60*L60</f>
        <v>1779.7</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1779.7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7660.0807809149992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77423.484819960751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15484.696963992152</v>
      </c>
      <c r="M84" s="853"/>
      <c r="N84" s="57"/>
    </row>
    <row r="85" spans="1:14">
      <c r="B85" s="95" t="s">
        <v>1057</v>
      </c>
      <c r="C85" s="96"/>
      <c r="D85" s="96"/>
      <c r="E85" s="96"/>
      <c r="F85" s="96"/>
      <c r="G85" s="96"/>
      <c r="H85" s="96"/>
      <c r="I85" s="93"/>
      <c r="J85" s="94"/>
      <c r="K85" s="313">
        <v>0.05</v>
      </c>
      <c r="L85" s="852">
        <f>N79*K85</f>
        <v>3871.1742409980379</v>
      </c>
      <c r="M85" s="853"/>
      <c r="N85" s="57"/>
    </row>
    <row r="86" spans="1:14" ht="15" thickBot="1">
      <c r="B86" s="97" t="s">
        <v>1058</v>
      </c>
      <c r="C86" s="98"/>
      <c r="D86" s="98"/>
      <c r="E86" s="98"/>
      <c r="F86" s="98"/>
      <c r="G86" s="98"/>
      <c r="H86" s="98"/>
      <c r="I86" s="99"/>
      <c r="J86" s="100"/>
      <c r="K86" s="314">
        <v>0.05</v>
      </c>
      <c r="L86" s="854">
        <f>N79*K86</f>
        <v>3871.1742409980379</v>
      </c>
      <c r="M86" s="855"/>
      <c r="N86" s="57"/>
    </row>
    <row r="87" spans="1:14" ht="15" thickBot="1">
      <c r="B87" s="817" t="s">
        <v>1037</v>
      </c>
      <c r="C87" s="818"/>
      <c r="D87" s="818"/>
      <c r="E87" s="818"/>
      <c r="F87" s="818"/>
      <c r="G87" s="818"/>
      <c r="H87" s="818"/>
      <c r="I87" s="818"/>
      <c r="J87" s="818"/>
      <c r="K87" s="818"/>
      <c r="L87" s="818"/>
      <c r="M87" s="819"/>
      <c r="N87" s="58">
        <f>L84+L85+L86</f>
        <v>23227.045445988224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100650.53026594897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c r="B36" s="866"/>
      <c r="C36" s="867"/>
      <c r="D36" s="867"/>
      <c r="E36" s="867"/>
      <c r="F36" s="867"/>
      <c r="G36" s="867"/>
      <c r="H36" s="868"/>
      <c r="I36" s="276"/>
      <c r="J36" s="277"/>
      <c r="K36" s="278"/>
      <c r="L36" s="279"/>
      <c r="M36" s="345"/>
      <c r="N36" s="281"/>
      <c r="P36" s="112"/>
    </row>
    <row r="37" spans="1:16">
      <c r="A37" s="119"/>
      <c r="B37" s="866"/>
      <c r="C37" s="867"/>
      <c r="D37" s="867"/>
      <c r="E37" s="867"/>
      <c r="F37" s="867"/>
      <c r="G37" s="867"/>
      <c r="H37" s="868"/>
      <c r="I37" s="430"/>
      <c r="J37" s="431"/>
      <c r="K37" s="278"/>
      <c r="L37" s="344"/>
      <c r="M37" s="345"/>
      <c r="N37" s="281"/>
      <c r="P37" s="109"/>
    </row>
    <row r="38" spans="1:16">
      <c r="A38" s="119"/>
      <c r="B38" s="866"/>
      <c r="C38" s="867"/>
      <c r="D38" s="867"/>
      <c r="E38" s="867"/>
      <c r="F38" s="867"/>
      <c r="G38" s="867"/>
      <c r="H38" s="868"/>
      <c r="I38" s="337"/>
      <c r="J38" s="339"/>
      <c r="K38" s="278"/>
      <c r="L38" s="432"/>
      <c r="M38" s="433"/>
      <c r="N38" s="281"/>
      <c r="P38" s="112"/>
    </row>
    <row r="39" spans="1:16">
      <c r="B39" s="866"/>
      <c r="C39" s="867"/>
      <c r="D39" s="867"/>
      <c r="E39" s="867"/>
      <c r="F39" s="867"/>
      <c r="G39" s="867"/>
      <c r="H39" s="86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4" t="s">
        <v>1036</v>
      </c>
      <c r="C41" s="875"/>
      <c r="D41" s="875"/>
      <c r="E41" s="44"/>
      <c r="F41" s="45"/>
      <c r="G41" s="45"/>
      <c r="H41" s="46"/>
      <c r="I41" s="42"/>
      <c r="J41" s="43"/>
      <c r="K41" s="288"/>
      <c r="L41" s="285"/>
      <c r="M41" s="410">
        <v>0.05</v>
      </c>
      <c r="N41" s="353">
        <f>N77*M41</f>
        <v>383.00403904575001</v>
      </c>
      <c r="P41" s="112"/>
    </row>
    <row r="42" spans="1:16" ht="15" thickBot="1">
      <c r="B42" s="866"/>
      <c r="C42" s="867"/>
      <c r="D42" s="867"/>
      <c r="E42" s="867"/>
      <c r="F42" s="867"/>
      <c r="G42" s="867"/>
      <c r="H42" s="868"/>
      <c r="I42" s="876"/>
      <c r="J42" s="877"/>
      <c r="K42" s="47"/>
      <c r="L42" s="878"/>
      <c r="M42" s="879"/>
      <c r="N42" s="111"/>
    </row>
    <row r="43" spans="1:16" ht="1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33999</v>
      </c>
      <c r="N48" s="281">
        <f>K48*M48</f>
        <v>44198.700000000004</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44198.700000000004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1369</v>
      </c>
      <c r="M60" s="905"/>
      <c r="N60" s="296">
        <f>K60*L60</f>
        <v>1779.7</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1779.7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7660.0807809149992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54021.484819960751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10804.29696399215</v>
      </c>
      <c r="M84" s="853"/>
      <c r="N84" s="57"/>
    </row>
    <row r="85" spans="1:14">
      <c r="B85" s="95" t="s">
        <v>1057</v>
      </c>
      <c r="C85" s="96"/>
      <c r="D85" s="96"/>
      <c r="E85" s="96"/>
      <c r="F85" s="96"/>
      <c r="G85" s="96"/>
      <c r="H85" s="96"/>
      <c r="I85" s="93"/>
      <c r="J85" s="94"/>
      <c r="K85" s="313">
        <v>0.05</v>
      </c>
      <c r="L85" s="852">
        <f>N79*K85</f>
        <v>2701.0742409980376</v>
      </c>
      <c r="M85" s="853"/>
      <c r="N85" s="57"/>
    </row>
    <row r="86" spans="1:14" ht="15" thickBot="1">
      <c r="B86" s="97" t="s">
        <v>1058</v>
      </c>
      <c r="C86" s="98"/>
      <c r="D86" s="98"/>
      <c r="E86" s="98"/>
      <c r="F86" s="98"/>
      <c r="G86" s="98"/>
      <c r="H86" s="98"/>
      <c r="I86" s="99"/>
      <c r="J86" s="100"/>
      <c r="K86" s="314">
        <v>0.05</v>
      </c>
      <c r="L86" s="854">
        <f>N79*K86</f>
        <v>2701.0742409980376</v>
      </c>
      <c r="M86" s="855"/>
      <c r="N86" s="57"/>
    </row>
    <row r="87" spans="1:14" ht="15" thickBot="1">
      <c r="B87" s="817" t="s">
        <v>1037</v>
      </c>
      <c r="C87" s="818"/>
      <c r="D87" s="818"/>
      <c r="E87" s="818"/>
      <c r="F87" s="818"/>
      <c r="G87" s="818"/>
      <c r="H87" s="818"/>
      <c r="I87" s="818"/>
      <c r="J87" s="818"/>
      <c r="K87" s="818"/>
      <c r="L87" s="818"/>
      <c r="M87" s="819"/>
      <c r="N87" s="58">
        <f>L84+L85+L86</f>
        <v>16206.445445988225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70227.930265948977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c r="B36" s="866"/>
      <c r="C36" s="867"/>
      <c r="D36" s="867"/>
      <c r="E36" s="867"/>
      <c r="F36" s="867"/>
      <c r="G36" s="867"/>
      <c r="H36" s="868"/>
      <c r="I36" s="276"/>
      <c r="J36" s="277"/>
      <c r="K36" s="278"/>
      <c r="L36" s="279"/>
      <c r="M36" s="345"/>
      <c r="N36" s="281"/>
      <c r="P36" s="112"/>
    </row>
    <row r="37" spans="1:16">
      <c r="A37" s="119"/>
      <c r="B37" s="866"/>
      <c r="C37" s="867"/>
      <c r="D37" s="867"/>
      <c r="E37" s="867"/>
      <c r="F37" s="867"/>
      <c r="G37" s="867"/>
      <c r="H37" s="868"/>
      <c r="I37" s="430"/>
      <c r="J37" s="431"/>
      <c r="K37" s="278"/>
      <c r="L37" s="344"/>
      <c r="M37" s="345"/>
      <c r="N37" s="281"/>
      <c r="P37" s="109"/>
    </row>
    <row r="38" spans="1:16">
      <c r="A38" s="119"/>
      <c r="B38" s="866"/>
      <c r="C38" s="867"/>
      <c r="D38" s="867"/>
      <c r="E38" s="867"/>
      <c r="F38" s="867"/>
      <c r="G38" s="867"/>
      <c r="H38" s="868"/>
      <c r="I38" s="337"/>
      <c r="J38" s="339"/>
      <c r="K38" s="278"/>
      <c r="L38" s="432"/>
      <c r="M38" s="433"/>
      <c r="N38" s="281"/>
      <c r="P38" s="112"/>
    </row>
    <row r="39" spans="1:16">
      <c r="B39" s="866"/>
      <c r="C39" s="867"/>
      <c r="D39" s="867"/>
      <c r="E39" s="867"/>
      <c r="F39" s="867"/>
      <c r="G39" s="867"/>
      <c r="H39" s="86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4" t="s">
        <v>1036</v>
      </c>
      <c r="C41" s="875"/>
      <c r="D41" s="875"/>
      <c r="E41" s="44"/>
      <c r="F41" s="45"/>
      <c r="G41" s="45"/>
      <c r="H41" s="46"/>
      <c r="I41" s="42"/>
      <c r="J41" s="43"/>
      <c r="K41" s="288"/>
      <c r="L41" s="285"/>
      <c r="M41" s="410">
        <v>0.05</v>
      </c>
      <c r="N41" s="353">
        <f>N77*M41</f>
        <v>383.00403904575001</v>
      </c>
      <c r="P41" s="112"/>
    </row>
    <row r="42" spans="1:16" ht="15" thickBot="1">
      <c r="B42" s="866"/>
      <c r="C42" s="867"/>
      <c r="D42" s="867"/>
      <c r="E42" s="867"/>
      <c r="F42" s="867"/>
      <c r="G42" s="867"/>
      <c r="H42" s="868"/>
      <c r="I42" s="876"/>
      <c r="J42" s="877"/>
      <c r="K42" s="47"/>
      <c r="L42" s="878"/>
      <c r="M42" s="879"/>
      <c r="N42" s="111"/>
    </row>
    <row r="43" spans="1:16" ht="1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93000</v>
      </c>
      <c r="N48" s="281">
        <f>K48*M48</f>
        <v>120900</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120900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1369</v>
      </c>
      <c r="M60" s="905"/>
      <c r="N60" s="296">
        <f>K60*L60</f>
        <v>1779.7</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1779.7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7660.0807809149992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130722.78481996074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26144.556963992149</v>
      </c>
      <c r="M84" s="853"/>
      <c r="N84" s="57"/>
    </row>
    <row r="85" spans="1:14">
      <c r="B85" s="95" t="s">
        <v>1057</v>
      </c>
      <c r="C85" s="96"/>
      <c r="D85" s="96"/>
      <c r="E85" s="96"/>
      <c r="F85" s="96"/>
      <c r="G85" s="96"/>
      <c r="H85" s="96"/>
      <c r="I85" s="93"/>
      <c r="J85" s="94"/>
      <c r="K85" s="313">
        <v>0.05</v>
      </c>
      <c r="L85" s="852">
        <f>N79*K85</f>
        <v>6536.1392409980372</v>
      </c>
      <c r="M85" s="853"/>
      <c r="N85" s="57"/>
    </row>
    <row r="86" spans="1:14" ht="15" thickBot="1">
      <c r="B86" s="97" t="s">
        <v>1058</v>
      </c>
      <c r="C86" s="98"/>
      <c r="D86" s="98"/>
      <c r="E86" s="98"/>
      <c r="F86" s="98"/>
      <c r="G86" s="98"/>
      <c r="H86" s="98"/>
      <c r="I86" s="99"/>
      <c r="J86" s="100"/>
      <c r="K86" s="314">
        <v>0.05</v>
      </c>
      <c r="L86" s="854">
        <f>N79*K86</f>
        <v>6536.1392409980372</v>
      </c>
      <c r="M86" s="855"/>
      <c r="N86" s="57"/>
    </row>
    <row r="87" spans="1:14" ht="15" thickBot="1">
      <c r="B87" s="817" t="s">
        <v>1037</v>
      </c>
      <c r="C87" s="818"/>
      <c r="D87" s="818"/>
      <c r="E87" s="818"/>
      <c r="F87" s="818"/>
      <c r="G87" s="818"/>
      <c r="H87" s="818"/>
      <c r="I87" s="818"/>
      <c r="J87" s="818"/>
      <c r="K87" s="818"/>
      <c r="L87" s="818"/>
      <c r="M87" s="819"/>
      <c r="N87" s="58">
        <f>L84+L85+L86</f>
        <v>39216.835445988225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169939.62026594896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c r="B36" s="866"/>
      <c r="C36" s="867"/>
      <c r="D36" s="867"/>
      <c r="E36" s="867"/>
      <c r="F36" s="867"/>
      <c r="G36" s="867"/>
      <c r="H36" s="868"/>
      <c r="I36" s="276"/>
      <c r="J36" s="277"/>
      <c r="K36" s="278"/>
      <c r="L36" s="279"/>
      <c r="M36" s="345"/>
      <c r="N36" s="281"/>
      <c r="P36" s="112"/>
    </row>
    <row r="37" spans="1:16">
      <c r="A37" s="119"/>
      <c r="B37" s="866"/>
      <c r="C37" s="867"/>
      <c r="D37" s="867"/>
      <c r="E37" s="867"/>
      <c r="F37" s="867"/>
      <c r="G37" s="867"/>
      <c r="H37" s="868"/>
      <c r="I37" s="430"/>
      <c r="J37" s="431"/>
      <c r="K37" s="278"/>
      <c r="L37" s="344"/>
      <c r="M37" s="345"/>
      <c r="N37" s="281"/>
      <c r="P37" s="109"/>
    </row>
    <row r="38" spans="1:16">
      <c r="A38" s="119"/>
      <c r="B38" s="866"/>
      <c r="C38" s="867"/>
      <c r="D38" s="867"/>
      <c r="E38" s="867"/>
      <c r="F38" s="867"/>
      <c r="G38" s="867"/>
      <c r="H38" s="868"/>
      <c r="I38" s="337"/>
      <c r="J38" s="339"/>
      <c r="K38" s="278"/>
      <c r="L38" s="432"/>
      <c r="M38" s="433"/>
      <c r="N38" s="281"/>
      <c r="P38" s="112"/>
    </row>
    <row r="39" spans="1:16">
      <c r="B39" s="866"/>
      <c r="C39" s="867"/>
      <c r="D39" s="867"/>
      <c r="E39" s="867"/>
      <c r="F39" s="867"/>
      <c r="G39" s="867"/>
      <c r="H39" s="86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4" t="s">
        <v>1036</v>
      </c>
      <c r="C41" s="875"/>
      <c r="D41" s="875"/>
      <c r="E41" s="44"/>
      <c r="F41" s="45"/>
      <c r="G41" s="45"/>
      <c r="H41" s="46"/>
      <c r="I41" s="42"/>
      <c r="J41" s="43"/>
      <c r="K41" s="288"/>
      <c r="L41" s="285"/>
      <c r="M41" s="410">
        <v>0.05</v>
      </c>
      <c r="N41" s="353">
        <f>N77*M41</f>
        <v>255.33602603049999</v>
      </c>
      <c r="P41" s="112"/>
    </row>
    <row r="42" spans="1:16" ht="15" thickBot="1">
      <c r="B42" s="866"/>
      <c r="C42" s="867"/>
      <c r="D42" s="867"/>
      <c r="E42" s="867"/>
      <c r="F42" s="867"/>
      <c r="G42" s="867"/>
      <c r="H42" s="868"/>
      <c r="I42" s="876"/>
      <c r="J42" s="877"/>
      <c r="K42" s="47"/>
      <c r="L42" s="878"/>
      <c r="M42" s="879"/>
      <c r="N42" s="111"/>
    </row>
    <row r="43" spans="1:16" ht="15" thickBot="1">
      <c r="B43" s="817" t="s">
        <v>1037</v>
      </c>
      <c r="C43" s="818"/>
      <c r="D43" s="818"/>
      <c r="E43" s="818"/>
      <c r="F43" s="818"/>
      <c r="G43" s="818"/>
      <c r="H43" s="818"/>
      <c r="I43" s="818"/>
      <c r="J43" s="818"/>
      <c r="K43" s="818"/>
      <c r="L43" s="818"/>
      <c r="M43" s="819"/>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36356</v>
      </c>
      <c r="N48" s="281">
        <f>K48*M48</f>
        <v>47262.8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47262.8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1369</v>
      </c>
      <c r="M60" s="905"/>
      <c r="N60" s="296">
        <f>K60*L60</f>
        <v>1779.7</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1779.7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5106.7205206099998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54404.556546640495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10880.911309328099</v>
      </c>
      <c r="M84" s="853"/>
      <c r="N84" s="57"/>
    </row>
    <row r="85" spans="1:14">
      <c r="B85" s="95" t="s">
        <v>1057</v>
      </c>
      <c r="C85" s="96"/>
      <c r="D85" s="96"/>
      <c r="E85" s="96"/>
      <c r="F85" s="96"/>
      <c r="G85" s="96"/>
      <c r="H85" s="96"/>
      <c r="I85" s="93"/>
      <c r="J85" s="94"/>
      <c r="K85" s="313">
        <v>0.05</v>
      </c>
      <c r="L85" s="852">
        <f>N79*K85</f>
        <v>2720.2278273320248</v>
      </c>
      <c r="M85" s="853"/>
      <c r="N85" s="57"/>
    </row>
    <row r="86" spans="1:14" ht="15" thickBot="1">
      <c r="B86" s="97" t="s">
        <v>1058</v>
      </c>
      <c r="C86" s="98"/>
      <c r="D86" s="98"/>
      <c r="E86" s="98"/>
      <c r="F86" s="98"/>
      <c r="G86" s="98"/>
      <c r="H86" s="98"/>
      <c r="I86" s="99"/>
      <c r="J86" s="100"/>
      <c r="K86" s="314">
        <v>0.05</v>
      </c>
      <c r="L86" s="854">
        <f>N79*K86</f>
        <v>2720.2278273320248</v>
      </c>
      <c r="M86" s="855"/>
      <c r="N86" s="57"/>
    </row>
    <row r="87" spans="1:14" ht="15" thickBot="1">
      <c r="B87" s="817" t="s">
        <v>1037</v>
      </c>
      <c r="C87" s="818"/>
      <c r="D87" s="818"/>
      <c r="E87" s="818"/>
      <c r="F87" s="818"/>
      <c r="G87" s="818"/>
      <c r="H87" s="818"/>
      <c r="I87" s="818"/>
      <c r="J87" s="818"/>
      <c r="K87" s="818"/>
      <c r="L87" s="818"/>
      <c r="M87" s="819"/>
      <c r="N87" s="58">
        <f>L84+L85+L86</f>
        <v>16321.366963992148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70725.923510632638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228</v>
      </c>
      <c r="B36" s="866" t="str">
        <f>VLOOKUP(A36,EQUIPOS!A6:D154,3,FALSE)</f>
        <v xml:space="preserve">Formaleta metálica (concreto hidráulico)
</v>
      </c>
      <c r="C36" s="867"/>
      <c r="D36" s="867"/>
      <c r="E36" s="867"/>
      <c r="F36" s="867"/>
      <c r="G36" s="867"/>
      <c r="H36" s="868"/>
      <c r="I36" s="276"/>
      <c r="J36" s="277"/>
      <c r="K36" s="278">
        <f>VLOOKUP(A36,EQUIPOS!A6:D163,4,FALSE)</f>
        <v>4652</v>
      </c>
      <c r="L36" s="279"/>
      <c r="M36" s="280">
        <v>2</v>
      </c>
      <c r="N36" s="281">
        <f>K36/M36</f>
        <v>2326</v>
      </c>
    </row>
    <row r="37" spans="1:14">
      <c r="A37" s="119" t="s">
        <v>282</v>
      </c>
      <c r="B37" s="866" t="str">
        <f>VLOOKUP(A37,EQUIPOS!A7:D154,3,FALSE)</f>
        <v>Piloteadora potencia 250KW, RPM 1800, fuerza elevadora 200KN</v>
      </c>
      <c r="C37" s="867"/>
      <c r="D37" s="867"/>
      <c r="E37" s="867"/>
      <c r="F37" s="867"/>
      <c r="G37" s="867"/>
      <c r="H37" s="868"/>
      <c r="I37" s="430"/>
      <c r="J37" s="431"/>
      <c r="K37" s="278">
        <f>VLOOKUP(A37,EQUIPOS!A7:D164,4,FALSE)</f>
        <v>407088</v>
      </c>
      <c r="L37" s="344"/>
      <c r="M37" s="345">
        <v>4</v>
      </c>
      <c r="N37" s="281">
        <f>K37/M37</f>
        <v>101772</v>
      </c>
    </row>
    <row r="38" spans="1:14">
      <c r="A38" s="119" t="s">
        <v>363</v>
      </c>
      <c r="B38" s="866" t="str">
        <f>VLOOKUP(A38,EQUIPOS!A8:D154,3,FALSE)</f>
        <v>Vibrador de concreto, Motor de 3 hp a 18.000 rpm Mangueras de 4 mt</v>
      </c>
      <c r="C38" s="867"/>
      <c r="D38" s="867"/>
      <c r="E38" s="867"/>
      <c r="F38" s="867"/>
      <c r="G38" s="867"/>
      <c r="H38" s="868"/>
      <c r="I38" s="337"/>
      <c r="J38" s="339"/>
      <c r="K38" s="278">
        <f>VLOOKUP(A38,EQUIPOS!A8:D165,4,FALSE)</f>
        <v>7450</v>
      </c>
      <c r="L38" s="432"/>
      <c r="M38" s="433">
        <v>2</v>
      </c>
      <c r="N38" s="281">
        <f>K38/M38</f>
        <v>3725</v>
      </c>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0.1</v>
      </c>
      <c r="N40" s="353">
        <f>N76*M40</f>
        <v>1174.5457360179728</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SUM(N36:N41)</f>
        <v>108997.54573601797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3423</v>
      </c>
      <c r="N47" s="281">
        <f>K47*M47</f>
        <v>40648.878849239118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7261</v>
      </c>
      <c r="N48" s="281">
        <f>K48*M48</f>
        <v>3630.5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5300</v>
      </c>
      <c r="N49" s="281">
        <f>K49*M49</f>
        <v>2650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414801</v>
      </c>
      <c r="N50" s="281">
        <f>K50*M50</f>
        <v>54731.702520671395</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7" t="s">
        <v>1037</v>
      </c>
      <c r="C54" s="818"/>
      <c r="D54" s="818"/>
      <c r="E54" s="818"/>
      <c r="F54" s="818"/>
      <c r="G54" s="818"/>
      <c r="H54" s="818"/>
      <c r="I54" s="818"/>
      <c r="J54" s="818"/>
      <c r="K54" s="818"/>
      <c r="L54" s="818"/>
      <c r="M54" s="819"/>
      <c r="N54" s="403">
        <f>SUM(N47:N53)</f>
        <v>101661.08136991051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4">
        <f>VLOOKUP(A59,TRANSPORTE!A5:D117,4,FALSE)</f>
        <v>25823</v>
      </c>
      <c r="M59" s="905"/>
      <c r="N59" s="296">
        <f>K59*L59</f>
        <v>1291.1500000000001</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1291.1500000000001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11745.457360179727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N42+N54+N65+N76</f>
        <v>223695.2344661082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44739.046893221646</v>
      </c>
      <c r="M83" s="853"/>
      <c r="N83" s="57"/>
    </row>
    <row r="84" spans="1:14">
      <c r="B84" s="95" t="s">
        <v>1057</v>
      </c>
      <c r="C84" s="96"/>
      <c r="D84" s="96"/>
      <c r="E84" s="96"/>
      <c r="F84" s="96"/>
      <c r="G84" s="96"/>
      <c r="H84" s="96"/>
      <c r="I84" s="93"/>
      <c r="J84" s="94"/>
      <c r="K84" s="313">
        <v>0.05</v>
      </c>
      <c r="L84" s="852">
        <f>N78*K84</f>
        <v>11184.761723305412</v>
      </c>
      <c r="M84" s="853"/>
      <c r="N84" s="57"/>
    </row>
    <row r="85" spans="1:14" ht="15" thickBot="1">
      <c r="B85" s="97" t="s">
        <v>1058</v>
      </c>
      <c r="C85" s="98"/>
      <c r="D85" s="98"/>
      <c r="E85" s="98"/>
      <c r="F85" s="98"/>
      <c r="G85" s="98"/>
      <c r="H85" s="98"/>
      <c r="I85" s="99"/>
      <c r="J85" s="100"/>
      <c r="K85" s="314">
        <v>0.05</v>
      </c>
      <c r="L85" s="854">
        <f>N78*K85</f>
        <v>11184.761723305412</v>
      </c>
      <c r="M85" s="855"/>
      <c r="N85" s="57"/>
    </row>
    <row r="86" spans="1:14" ht="15" thickBot="1">
      <c r="B86" s="817" t="s">
        <v>1037</v>
      </c>
      <c r="C86" s="818"/>
      <c r="D86" s="818"/>
      <c r="E86" s="818"/>
      <c r="F86" s="818"/>
      <c r="G86" s="818"/>
      <c r="H86" s="818"/>
      <c r="I86" s="818"/>
      <c r="J86" s="818"/>
      <c r="K86" s="818"/>
      <c r="L86" s="818"/>
      <c r="M86" s="819"/>
      <c r="N86" s="58">
        <f>L83+L84+L85</f>
        <v>67108.570339832469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290803.80480594066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15" customHeight="1">
      <c r="B107" s="964" t="s">
        <v>2325</v>
      </c>
      <c r="C107" s="965"/>
      <c r="D107" s="965"/>
      <c r="E107" s="965"/>
      <c r="F107" s="965"/>
      <c r="G107" s="965"/>
      <c r="H107" s="965"/>
      <c r="I107" s="965"/>
      <c r="J107" s="965"/>
      <c r="K107" s="965"/>
      <c r="L107" s="965"/>
      <c r="M107" s="965"/>
      <c r="N107" s="966"/>
    </row>
    <row r="108" spans="2:14" ht="30.75" customHeight="1">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228</v>
      </c>
      <c r="B36" s="866" t="str">
        <f>VLOOKUP(A36,EQUIPOS!A6:D154,3,FALSE)</f>
        <v xml:space="preserve">Formaleta metálica (concreto hidráulico)
</v>
      </c>
      <c r="C36" s="867"/>
      <c r="D36" s="867"/>
      <c r="E36" s="867"/>
      <c r="F36" s="867"/>
      <c r="G36" s="867"/>
      <c r="H36" s="868"/>
      <c r="I36" s="276"/>
      <c r="J36" s="277"/>
      <c r="K36" s="278">
        <f>VLOOKUP(A36,EQUIPOS!A6:D163,4,FALSE)</f>
        <v>4652</v>
      </c>
      <c r="L36" s="279"/>
      <c r="M36" s="280">
        <v>2</v>
      </c>
      <c r="N36" s="281">
        <f>K36/M36</f>
        <v>2326</v>
      </c>
    </row>
    <row r="37" spans="1:14">
      <c r="A37" s="119" t="s">
        <v>282</v>
      </c>
      <c r="B37" s="866" t="str">
        <f>VLOOKUP(A37,EQUIPOS!A7:D154,3,FALSE)</f>
        <v>Piloteadora potencia 250KW, RPM 1800, fuerza elevadora 200KN</v>
      </c>
      <c r="C37" s="867"/>
      <c r="D37" s="867"/>
      <c r="E37" s="867"/>
      <c r="F37" s="867"/>
      <c r="G37" s="867"/>
      <c r="H37" s="868"/>
      <c r="I37" s="430"/>
      <c r="J37" s="431"/>
      <c r="K37" s="278">
        <f>VLOOKUP(A37,EQUIPOS!A7:D164,4,FALSE)</f>
        <v>407088</v>
      </c>
      <c r="L37" s="344"/>
      <c r="M37" s="345">
        <v>4</v>
      </c>
      <c r="N37" s="281">
        <f>K37/M37</f>
        <v>101772</v>
      </c>
    </row>
    <row r="38" spans="1:14">
      <c r="A38" s="119" t="s">
        <v>363</v>
      </c>
      <c r="B38" s="866" t="str">
        <f>VLOOKUP(A38,EQUIPOS!A8:D154,3,FALSE)</f>
        <v>Vibrador de concreto, Motor de 3 hp a 18.000 rpm Mangueras de 4 mt</v>
      </c>
      <c r="C38" s="867"/>
      <c r="D38" s="867"/>
      <c r="E38" s="867"/>
      <c r="F38" s="867"/>
      <c r="G38" s="867"/>
      <c r="H38" s="868"/>
      <c r="I38" s="337"/>
      <c r="J38" s="339"/>
      <c r="K38" s="278">
        <f>VLOOKUP(A38,EQUIPOS!A8:D165,4,FALSE)</f>
        <v>7450</v>
      </c>
      <c r="L38" s="432"/>
      <c r="M38" s="433">
        <v>2</v>
      </c>
      <c r="N38" s="281">
        <f>K38/M38</f>
        <v>3725</v>
      </c>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0.1</v>
      </c>
      <c r="N40" s="353">
        <f>N76*M40</f>
        <v>1174.5457360179728</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SUM(N36:N41)</f>
        <v>108997.54573601797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3423</v>
      </c>
      <c r="N47" s="281">
        <f>K47*M47</f>
        <v>40648.878849239118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7261</v>
      </c>
      <c r="N48" s="281">
        <f>K48*M48</f>
        <v>3630.5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5300</v>
      </c>
      <c r="N49" s="281">
        <f>K49*M49</f>
        <v>2650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414801</v>
      </c>
      <c r="N50" s="281">
        <f>K50*M50</f>
        <v>54731.702520671395</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7" t="s">
        <v>1037</v>
      </c>
      <c r="C54" s="818"/>
      <c r="D54" s="818"/>
      <c r="E54" s="818"/>
      <c r="F54" s="818"/>
      <c r="G54" s="818"/>
      <c r="H54" s="818"/>
      <c r="I54" s="818"/>
      <c r="J54" s="818"/>
      <c r="K54" s="818"/>
      <c r="L54" s="818"/>
      <c r="M54" s="819"/>
      <c r="N54" s="403">
        <f>SUM(N47:N53)</f>
        <v>101661.08136991051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4">
        <f>VLOOKUP(A59,TRANSPORTE!A5:D117,4,FALSE)</f>
        <v>25823</v>
      </c>
      <c r="M59" s="905"/>
      <c r="N59" s="296">
        <f>K59*L59</f>
        <v>1291.1500000000001</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1291.1500000000001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11745.457360179727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N42+N54+N65+N76</f>
        <v>223695.2344661082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44739.046893221646</v>
      </c>
      <c r="M83" s="853"/>
      <c r="N83" s="57"/>
    </row>
    <row r="84" spans="1:14">
      <c r="B84" s="95" t="s">
        <v>1057</v>
      </c>
      <c r="C84" s="96"/>
      <c r="D84" s="96"/>
      <c r="E84" s="96"/>
      <c r="F84" s="96"/>
      <c r="G84" s="96"/>
      <c r="H84" s="96"/>
      <c r="I84" s="93"/>
      <c r="J84" s="94"/>
      <c r="K84" s="313">
        <v>0.05</v>
      </c>
      <c r="L84" s="852">
        <f>N78*K84</f>
        <v>11184.761723305412</v>
      </c>
      <c r="M84" s="853"/>
      <c r="N84" s="57"/>
    </row>
    <row r="85" spans="1:14" ht="15" thickBot="1">
      <c r="B85" s="97" t="s">
        <v>1058</v>
      </c>
      <c r="C85" s="98"/>
      <c r="D85" s="98"/>
      <c r="E85" s="98"/>
      <c r="F85" s="98"/>
      <c r="G85" s="98"/>
      <c r="H85" s="98"/>
      <c r="I85" s="99"/>
      <c r="J85" s="100"/>
      <c r="K85" s="314">
        <v>0.05</v>
      </c>
      <c r="L85" s="854">
        <f>N78*K85</f>
        <v>11184.761723305412</v>
      </c>
      <c r="M85" s="855"/>
      <c r="N85" s="57"/>
    </row>
    <row r="86" spans="1:14" ht="15" thickBot="1">
      <c r="B86" s="817" t="s">
        <v>1037</v>
      </c>
      <c r="C86" s="818"/>
      <c r="D86" s="818"/>
      <c r="E86" s="818"/>
      <c r="F86" s="818"/>
      <c r="G86" s="818"/>
      <c r="H86" s="818"/>
      <c r="I86" s="818"/>
      <c r="J86" s="818"/>
      <c r="K86" s="818"/>
      <c r="L86" s="818"/>
      <c r="M86" s="819"/>
      <c r="N86" s="58">
        <f>L83+L84+L85</f>
        <v>67108.570339832469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290803.80480594066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58"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243</v>
      </c>
      <c r="B36" s="866" t="str">
        <f>VLOOKUP(A36,EQUIPOS!A6:D154,3,FALSE)</f>
        <v>Grúa 10 ton</v>
      </c>
      <c r="C36" s="867"/>
      <c r="D36" s="867"/>
      <c r="E36" s="867"/>
      <c r="F36" s="867"/>
      <c r="G36" s="867"/>
      <c r="H36" s="868"/>
      <c r="I36" s="276"/>
      <c r="J36" s="277"/>
      <c r="K36" s="278">
        <f>VLOOKUP(A36,EQUIPOS!A6:D163,4,FALSE)</f>
        <v>187920</v>
      </c>
      <c r="L36" s="279"/>
      <c r="M36" s="280">
        <v>0.158</v>
      </c>
      <c r="N36" s="281">
        <f t="shared" ref="N36:N44" si="0">K36/M36</f>
        <v>1189367.0886075948</v>
      </c>
    </row>
    <row r="37" spans="1:14">
      <c r="A37" s="119" t="s">
        <v>121</v>
      </c>
      <c r="B37" s="866" t="str">
        <f>VLOOKUP(A37,EQUIPOS!A7:D154,3,FALSE)</f>
        <v>Bomba eléctrica para accionar la celda</v>
      </c>
      <c r="C37" s="867"/>
      <c r="D37" s="867"/>
      <c r="E37" s="867"/>
      <c r="F37" s="867"/>
      <c r="G37" s="867"/>
      <c r="H37" s="868"/>
      <c r="I37" s="430"/>
      <c r="J37" s="431"/>
      <c r="K37" s="278">
        <f>VLOOKUP(A37,EQUIPOS!A7:D164,4,FALSE)</f>
        <v>64717</v>
      </c>
      <c r="L37" s="344"/>
      <c r="M37" s="345">
        <v>0.158</v>
      </c>
      <c r="N37" s="281">
        <f t="shared" si="0"/>
        <v>409601.2658227848</v>
      </c>
    </row>
    <row r="38" spans="1:14">
      <c r="A38" s="119" t="s">
        <v>217</v>
      </c>
      <c r="B38" s="866" t="str">
        <f>VLOOKUP(A38,EQUIPOS!A8:D154,3,FALSE)</f>
        <v>Equipo de soldadura y de acetileno (incluye soldadura)</v>
      </c>
      <c r="C38" s="867"/>
      <c r="D38" s="867"/>
      <c r="E38" s="867"/>
      <c r="F38" s="867"/>
      <c r="G38" s="867"/>
      <c r="H38" s="868"/>
      <c r="I38" s="430"/>
      <c r="J38" s="431"/>
      <c r="K38" s="447">
        <f>VLOOKUP(A38,EQUIPOS!A8:D165,4,FALSE)</f>
        <v>32358</v>
      </c>
      <c r="L38" s="344"/>
      <c r="M38" s="345">
        <v>0.158</v>
      </c>
      <c r="N38" s="281">
        <f t="shared" si="0"/>
        <v>204797.46835443037</v>
      </c>
    </row>
    <row r="39" spans="1:14">
      <c r="A39" s="119" t="s">
        <v>255</v>
      </c>
      <c r="B39" s="866" t="str">
        <f>VLOOKUP(A39,EQUIPOS!A9:D154,3,FALSE)</f>
        <v>Manómetro cable de acero para bajar la celda</v>
      </c>
      <c r="C39" s="867"/>
      <c r="D39" s="867"/>
      <c r="E39" s="867"/>
      <c r="F39" s="867"/>
      <c r="G39" s="867"/>
      <c r="H39" s="868"/>
      <c r="I39" s="430"/>
      <c r="J39" s="431"/>
      <c r="K39" s="447">
        <f>VLOOKUP(A39,EQUIPOS!A9:D166,4,FALSE)</f>
        <v>1341783</v>
      </c>
      <c r="L39" s="344"/>
      <c r="M39" s="345">
        <v>0.158</v>
      </c>
      <c r="N39" s="281">
        <f t="shared" si="0"/>
        <v>8492297.46835443</v>
      </c>
    </row>
    <row r="40" spans="1:14">
      <c r="A40" s="119" t="s">
        <v>1732</v>
      </c>
      <c r="B40" s="866" t="str">
        <f>VLOOKUP(A40,EQUIPOS!A10:D154,3,FALSE)</f>
        <v xml:space="preserve">Retroexcavadora sobre llantas 
</v>
      </c>
      <c r="C40" s="867"/>
      <c r="D40" s="867"/>
      <c r="E40" s="867"/>
      <c r="F40" s="867"/>
      <c r="G40" s="867"/>
      <c r="H40" s="868"/>
      <c r="I40" s="430"/>
      <c r="J40" s="431"/>
      <c r="K40" s="447">
        <f>VLOOKUP(A40,EQUIPOS!A10:D167,4,FALSE)</f>
        <v>120000</v>
      </c>
      <c r="L40" s="344"/>
      <c r="M40" s="345">
        <v>0.158</v>
      </c>
      <c r="N40" s="281">
        <f t="shared" si="0"/>
        <v>759493.67088607594</v>
      </c>
    </row>
    <row r="41" spans="1:14">
      <c r="A41" s="119" t="s">
        <v>115</v>
      </c>
      <c r="B41" s="866" t="str">
        <f>VLOOKUP(A41,EQUIPOS!A6:D154,3,FALSE)</f>
        <v>Andamiaje para Aplicar la Carga (Equipos Sustituto de la Tara)</v>
      </c>
      <c r="C41" s="867"/>
      <c r="D41" s="867"/>
      <c r="E41" s="867"/>
      <c r="F41" s="867"/>
      <c r="G41" s="867"/>
      <c r="H41" s="868"/>
      <c r="I41" s="430"/>
      <c r="J41" s="431"/>
      <c r="K41" s="447">
        <f>VLOOKUP(A41,EQUIPOS!A6:D154,4,FALSE)</f>
        <v>69101</v>
      </c>
      <c r="L41" s="344"/>
      <c r="M41" s="345">
        <v>0.158</v>
      </c>
      <c r="N41" s="281">
        <f t="shared" si="0"/>
        <v>437348.10126582277</v>
      </c>
    </row>
    <row r="42" spans="1:14">
      <c r="A42" s="119" t="s">
        <v>224</v>
      </c>
      <c r="B42" s="866" t="str">
        <f>VLOOKUP(A42,EQUIPOS!A12:D156,3,FALSE)</f>
        <v>Equipo de Medición (Deformimetros Eléctricos, Mecánicos, Celdas de Carga,  Etc.)</v>
      </c>
      <c r="C42" s="867"/>
      <c r="D42" s="867"/>
      <c r="E42" s="867"/>
      <c r="F42" s="867"/>
      <c r="G42" s="867"/>
      <c r="H42" s="868"/>
      <c r="I42" s="337"/>
      <c r="J42" s="339"/>
      <c r="K42" s="447">
        <f>VLOOKUP(A42,EQUIPOS!A12:D169,4,FALSE)</f>
        <v>173534</v>
      </c>
      <c r="L42" s="432"/>
      <c r="M42" s="433">
        <v>0.158</v>
      </c>
      <c r="N42" s="281">
        <f t="shared" si="0"/>
        <v>1098316.4556962026</v>
      </c>
    </row>
    <row r="43" spans="1:14">
      <c r="A43" t="s">
        <v>335</v>
      </c>
      <c r="B43" s="866" t="str">
        <f>VLOOKUP(A43,EQUIPOS!A13:D157,3,FALSE)</f>
        <v>Tara (Recebo, Agua, Etc.)</v>
      </c>
      <c r="C43" s="867"/>
      <c r="D43" s="867"/>
      <c r="E43" s="867"/>
      <c r="F43" s="867"/>
      <c r="G43" s="867"/>
      <c r="H43" s="868"/>
      <c r="I43" s="42"/>
      <c r="J43" s="43"/>
      <c r="K43" s="447">
        <f>VLOOKUP(A43,EQUIPOS!A13:D170,4,FALSE)</f>
        <v>355732</v>
      </c>
      <c r="L43" s="285"/>
      <c r="M43" s="286">
        <v>2.8000000000000001E-2</v>
      </c>
      <c r="N43" s="281">
        <f t="shared" si="0"/>
        <v>12704714.285714285</v>
      </c>
    </row>
    <row r="44" spans="1:14">
      <c r="A44" t="s">
        <v>216</v>
      </c>
      <c r="B44" s="866" t="str">
        <f>VLOOKUP(A44,EQUIPOS!A14:D158,3,FALSE)</f>
        <v xml:space="preserve">Equipo de topografía Teodolito electrónico con abertura de anteojo de 42 mm. Aumento del anteojo: 30x.Distancia mínima de enfoque: 1.0 m. Precisión: 5´´. Compensador con rango de trabajo ±3´. </v>
      </c>
      <c r="C44" s="867"/>
      <c r="D44" s="867"/>
      <c r="E44" s="867"/>
      <c r="F44" s="867"/>
      <c r="G44" s="867"/>
      <c r="H44" s="868"/>
      <c r="I44" s="42"/>
      <c r="J44" s="43"/>
      <c r="K44" s="447">
        <f>VLOOKUP(A44,EQUIPOS!A14:D171,4,FALSE)</f>
        <v>19833</v>
      </c>
      <c r="L44" s="285"/>
      <c r="M44" s="286">
        <v>0.158</v>
      </c>
      <c r="N44" s="282">
        <f t="shared" si="0"/>
        <v>125525.3164556962</v>
      </c>
    </row>
    <row r="45" spans="1:14">
      <c r="B45" s="874" t="s">
        <v>1036</v>
      </c>
      <c r="C45" s="875"/>
      <c r="D45" s="875"/>
      <c r="E45" s="44"/>
      <c r="F45" s="45"/>
      <c r="G45" s="45"/>
      <c r="H45" s="46"/>
      <c r="I45" s="42"/>
      <c r="J45" s="43"/>
      <c r="K45" s="288"/>
      <c r="L45" s="285"/>
      <c r="M45" s="410">
        <v>0.02</v>
      </c>
      <c r="N45" s="353">
        <f>N81*M45</f>
        <v>23612.235743728568</v>
      </c>
    </row>
    <row r="46" spans="1:14" ht="15" thickBot="1">
      <c r="B46" s="866"/>
      <c r="C46" s="867"/>
      <c r="D46" s="867"/>
      <c r="E46" s="867"/>
      <c r="F46" s="867"/>
      <c r="G46" s="867"/>
      <c r="H46" s="868"/>
      <c r="I46" s="876"/>
      <c r="J46" s="877"/>
      <c r="K46" s="47"/>
      <c r="L46" s="878"/>
      <c r="M46" s="879"/>
      <c r="N46" s="111"/>
    </row>
    <row r="47" spans="1:14" ht="15" thickBot="1">
      <c r="B47" s="817" t="s">
        <v>1037</v>
      </c>
      <c r="C47" s="818"/>
      <c r="D47" s="818"/>
      <c r="E47" s="818"/>
      <c r="F47" s="818"/>
      <c r="G47" s="818"/>
      <c r="H47" s="818"/>
      <c r="I47" s="818"/>
      <c r="J47" s="818"/>
      <c r="K47" s="818"/>
      <c r="L47" s="818"/>
      <c r="M47" s="819"/>
      <c r="N47" s="403">
        <f>SUM(N36:N46)</f>
        <v>25445073.35690105</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2" t="s">
        <v>1028</v>
      </c>
      <c r="C51" s="863"/>
      <c r="D51" s="863"/>
      <c r="E51" s="863"/>
      <c r="F51" s="863"/>
      <c r="G51" s="863"/>
      <c r="H51" s="863"/>
      <c r="I51" s="897"/>
      <c r="J51" s="324" t="s">
        <v>1029</v>
      </c>
      <c r="K51" s="91" t="s">
        <v>1030</v>
      </c>
      <c r="L51" s="898" t="s">
        <v>1039</v>
      </c>
      <c r="M51" s="897"/>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20070574</v>
      </c>
      <c r="N52" s="281">
        <f t="shared" ref="N52:N58" si="1">K52*M52</f>
        <v>20070574</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133808</v>
      </c>
      <c r="N53" s="281">
        <f t="shared" si="1"/>
        <v>4014240</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84194</v>
      </c>
      <c r="N54" s="281">
        <f t="shared" si="1"/>
        <v>5051640</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1543</v>
      </c>
      <c r="N55" s="281">
        <f t="shared" si="1"/>
        <v>18516</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2174320</v>
      </c>
      <c r="N56" s="281">
        <f t="shared" si="1"/>
        <v>4348640</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1057181</v>
      </c>
      <c r="N57" s="281">
        <f t="shared" si="1"/>
        <v>5285905</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22850</v>
      </c>
      <c r="N58" s="281">
        <f t="shared" si="1"/>
        <v>1599500</v>
      </c>
    </row>
    <row r="59" spans="1:14" ht="15" thickBot="1">
      <c r="B59" s="817" t="s">
        <v>1037</v>
      </c>
      <c r="C59" s="818"/>
      <c r="D59" s="818"/>
      <c r="E59" s="818"/>
      <c r="F59" s="818"/>
      <c r="G59" s="818"/>
      <c r="H59" s="818"/>
      <c r="I59" s="818"/>
      <c r="J59" s="818"/>
      <c r="K59" s="818"/>
      <c r="L59" s="818"/>
      <c r="M59" s="819"/>
      <c r="N59" s="403">
        <f>SUM(N52:N58)</f>
        <v>40389015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4">
        <f>VLOOKUP(A64,TRANSPORTE!A5:D117,4,FALSE)</f>
        <v>130883</v>
      </c>
      <c r="M64" s="905"/>
      <c r="N64" s="296">
        <f>K64*L64</f>
        <v>6544.1500000000005</v>
      </c>
    </row>
    <row r="65" spans="1:15">
      <c r="B65" s="52"/>
      <c r="C65" s="53"/>
      <c r="D65" s="53"/>
      <c r="E65" s="53"/>
      <c r="F65" s="53"/>
      <c r="G65" s="53"/>
      <c r="H65" s="320"/>
      <c r="I65" s="288"/>
      <c r="J65" s="295"/>
      <c r="K65" s="288"/>
      <c r="L65" s="904"/>
      <c r="M65" s="905"/>
      <c r="N65" s="296"/>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6544.1500000000005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1180611.7871864284</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N47+N59+N70+N81</f>
        <v>67021244.294087477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13404248.858817495</v>
      </c>
      <c r="M88" s="853"/>
      <c r="N88" s="57"/>
    </row>
    <row r="89" spans="1:14">
      <c r="B89" s="95" t="s">
        <v>1057</v>
      </c>
      <c r="C89" s="96"/>
      <c r="D89" s="96"/>
      <c r="E89" s="96"/>
      <c r="F89" s="96"/>
      <c r="G89" s="96"/>
      <c r="H89" s="96"/>
      <c r="I89" s="93"/>
      <c r="J89" s="94"/>
      <c r="K89" s="313">
        <v>0.05</v>
      </c>
      <c r="L89" s="852">
        <f>N83*K89</f>
        <v>3351062.2147043739</v>
      </c>
      <c r="M89" s="853"/>
      <c r="N89" s="57"/>
    </row>
    <row r="90" spans="1:14" ht="15" thickBot="1">
      <c r="B90" s="97" t="s">
        <v>1058</v>
      </c>
      <c r="C90" s="98"/>
      <c r="D90" s="98"/>
      <c r="E90" s="98"/>
      <c r="F90" s="98"/>
      <c r="G90" s="98"/>
      <c r="H90" s="98"/>
      <c r="I90" s="99"/>
      <c r="J90" s="100"/>
      <c r="K90" s="314">
        <v>0.05</v>
      </c>
      <c r="L90" s="854">
        <f>N83*K90</f>
        <v>3351062.2147043739</v>
      </c>
      <c r="M90" s="855"/>
      <c r="N90" s="57"/>
    </row>
    <row r="91" spans="1:14" ht="15" thickBot="1">
      <c r="B91" s="817" t="s">
        <v>1037</v>
      </c>
      <c r="C91" s="818"/>
      <c r="D91" s="818"/>
      <c r="E91" s="818"/>
      <c r="F91" s="818"/>
      <c r="G91" s="818"/>
      <c r="H91" s="818"/>
      <c r="I91" s="818"/>
      <c r="J91" s="818"/>
      <c r="K91" s="818"/>
      <c r="L91" s="818"/>
      <c r="M91" s="819"/>
      <c r="N91" s="58">
        <f>L88+L89+L90</f>
        <v>20106373.288226243</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87127617.582313716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140</v>
      </c>
      <c r="B36" s="866" t="str">
        <f>VLOOKUP(A36,EQUIPOS!A6:D154,3,FALSE)</f>
        <v>Camisa para Pilote D=1.20m</v>
      </c>
      <c r="C36" s="867"/>
      <c r="D36" s="867"/>
      <c r="E36" s="867"/>
      <c r="F36" s="867"/>
      <c r="G36" s="867"/>
      <c r="H36" s="868"/>
      <c r="I36" s="276"/>
      <c r="J36" s="277"/>
      <c r="K36" s="278">
        <f>VLOOKUP(A36,EQUIPOS!A6:D163,4,FALSE)</f>
        <v>43840</v>
      </c>
      <c r="L36" s="279"/>
      <c r="M36" s="280">
        <v>1</v>
      </c>
      <c r="N36" s="281">
        <f t="shared" ref="N36:N42" si="0">K36/M36</f>
        <v>43840</v>
      </c>
    </row>
    <row r="37" spans="1:14">
      <c r="A37" s="119" t="s">
        <v>206</v>
      </c>
      <c r="B37" s="866" t="str">
        <f>VLOOKUP(A37,EQUIPOS!A7:D154,3,FALSE)</f>
        <v>Equipo de Soldadura</v>
      </c>
      <c r="C37" s="867"/>
      <c r="D37" s="867"/>
      <c r="E37" s="867"/>
      <c r="F37" s="867"/>
      <c r="G37" s="867"/>
      <c r="H37" s="868"/>
      <c r="I37" s="430"/>
      <c r="J37" s="431"/>
      <c r="K37" s="278">
        <f>VLOOKUP(A37,EQUIPOS!A7:D164,4,FALSE)</f>
        <v>8351</v>
      </c>
      <c r="L37" s="344"/>
      <c r="M37" s="345">
        <v>1</v>
      </c>
      <c r="N37" s="281">
        <f t="shared" si="0"/>
        <v>8351</v>
      </c>
    </row>
    <row r="38" spans="1:14">
      <c r="A38" s="119" t="s">
        <v>242</v>
      </c>
      <c r="B38" s="866" t="str">
        <f>VLOOKUP(A38,EQUIPOS!A8:D154,3,FALSE)</f>
        <v>Grúa con torre capacidad 1 ton en la punta.</v>
      </c>
      <c r="C38" s="867"/>
      <c r="D38" s="867"/>
      <c r="E38" s="867"/>
      <c r="F38" s="867"/>
      <c r="G38" s="867"/>
      <c r="H38" s="868"/>
      <c r="I38" s="430"/>
      <c r="J38" s="431"/>
      <c r="K38" s="447">
        <f>VLOOKUP(A38,EQUIPOS!A8:D165,4,FALSE)</f>
        <v>177253</v>
      </c>
      <c r="L38" s="344"/>
      <c r="M38" s="345">
        <v>2.5</v>
      </c>
      <c r="N38" s="281">
        <f t="shared" si="0"/>
        <v>70901.2</v>
      </c>
    </row>
    <row r="39" spans="1:14">
      <c r="A39" s="119" t="s">
        <v>267</v>
      </c>
      <c r="B39" s="866" t="str">
        <f>VLOOKUP(A39,EQUIPOS!A9:D154,3,FALSE)</f>
        <v>Motobomba de concreto</v>
      </c>
      <c r="C39" s="867"/>
      <c r="D39" s="867"/>
      <c r="E39" s="867"/>
      <c r="F39" s="867"/>
      <c r="G39" s="867"/>
      <c r="H39" s="868"/>
      <c r="I39" s="430"/>
      <c r="J39" s="431"/>
      <c r="K39" s="447">
        <f>VLOOKUP(A39,EQUIPOS!A9:D166,4,FALSE)</f>
        <v>69936</v>
      </c>
      <c r="L39" s="344"/>
      <c r="M39" s="345">
        <v>2.5499800000000001</v>
      </c>
      <c r="N39" s="281">
        <f t="shared" si="0"/>
        <v>27426.097459587916</v>
      </c>
    </row>
    <row r="40" spans="1:14">
      <c r="A40" s="119" t="s">
        <v>277</v>
      </c>
      <c r="B40" s="866" t="str">
        <f>VLOOKUP(A40,EQUIPOS!A10:D154,3,FALSE)</f>
        <v>Pala auxiliar de piloteadora</v>
      </c>
      <c r="C40" s="867"/>
      <c r="D40" s="867"/>
      <c r="E40" s="867"/>
      <c r="F40" s="867"/>
      <c r="G40" s="867"/>
      <c r="H40" s="868"/>
      <c r="I40" s="430"/>
      <c r="J40" s="431"/>
      <c r="K40" s="447">
        <f>VLOOKUP(A40,EQUIPOS!A10:D167,4,FALSE)</f>
        <v>271392</v>
      </c>
      <c r="L40" s="344"/>
      <c r="M40" s="345">
        <v>2.5</v>
      </c>
      <c r="N40" s="281">
        <f t="shared" si="0"/>
        <v>108556.8</v>
      </c>
    </row>
    <row r="41" spans="1:14">
      <c r="A41" s="119" t="s">
        <v>282</v>
      </c>
      <c r="B41" s="866" t="str">
        <f>VLOOKUP(A41,EQUIPOS!A6:D154,3,FALSE)</f>
        <v>Piloteadora potencia 250KW, RPM 1800, fuerza elevadora 200KN</v>
      </c>
      <c r="C41" s="867"/>
      <c r="D41" s="867"/>
      <c r="E41" s="867"/>
      <c r="F41" s="867"/>
      <c r="G41" s="867"/>
      <c r="H41" s="868"/>
      <c r="I41" s="430"/>
      <c r="J41" s="431"/>
      <c r="K41" s="447">
        <f>VLOOKUP(A41,EQUIPOS!A6:D154,4,FALSE)</f>
        <v>407088</v>
      </c>
      <c r="L41" s="344"/>
      <c r="M41" s="345">
        <v>1</v>
      </c>
      <c r="N41" s="281">
        <f t="shared" si="0"/>
        <v>407088</v>
      </c>
    </row>
    <row r="42" spans="1:14">
      <c r="A42" s="119" t="s">
        <v>310</v>
      </c>
      <c r="B42" s="866" t="str">
        <f>VLOOKUP(A42,EQUIPOS!A12:D156,3,FALSE)</f>
        <v>Retroexcavadora A25C</v>
      </c>
      <c r="C42" s="867"/>
      <c r="D42" s="867"/>
      <c r="E42" s="867"/>
      <c r="F42" s="867"/>
      <c r="G42" s="867"/>
      <c r="H42" s="868"/>
      <c r="I42" s="337"/>
      <c r="J42" s="339"/>
      <c r="K42" s="447">
        <f>VLOOKUP(A42,EQUIPOS!A12:D169,4,FALSE)</f>
        <v>173527</v>
      </c>
      <c r="L42" s="432"/>
      <c r="M42" s="433">
        <v>2.5</v>
      </c>
      <c r="N42" s="281">
        <f t="shared" si="0"/>
        <v>69410.8</v>
      </c>
    </row>
    <row r="43" spans="1:14">
      <c r="B43" s="866"/>
      <c r="C43" s="867"/>
      <c r="D43" s="867"/>
      <c r="E43" s="867"/>
      <c r="F43" s="867"/>
      <c r="G43" s="867"/>
      <c r="H43" s="868"/>
      <c r="I43" s="42"/>
      <c r="J43" s="43"/>
      <c r="K43" s="447"/>
      <c r="L43" s="285"/>
      <c r="M43" s="286"/>
      <c r="N43" s="281"/>
    </row>
    <row r="44" spans="1:14">
      <c r="B44" s="329"/>
      <c r="C44" s="330"/>
      <c r="D44" s="330"/>
      <c r="E44" s="330"/>
      <c r="F44" s="332"/>
      <c r="G44" s="332"/>
      <c r="H44" s="131"/>
      <c r="I44" s="42"/>
      <c r="J44" s="43"/>
      <c r="K44" s="447"/>
      <c r="L44" s="285"/>
      <c r="M44" s="286"/>
      <c r="N44" s="282"/>
    </row>
    <row r="45" spans="1:14">
      <c r="B45" s="874" t="s">
        <v>1036</v>
      </c>
      <c r="C45" s="875"/>
      <c r="D45" s="875"/>
      <c r="E45" s="44"/>
      <c r="F45" s="45"/>
      <c r="G45" s="45"/>
      <c r="H45" s="46"/>
      <c r="I45" s="42"/>
      <c r="J45" s="43"/>
      <c r="K45" s="288"/>
      <c r="L45" s="285"/>
      <c r="M45" s="410">
        <v>0.1</v>
      </c>
      <c r="N45" s="353">
        <f>N83*M45</f>
        <v>8511.2008676833339</v>
      </c>
    </row>
    <row r="46" spans="1:14" ht="15" thickBot="1">
      <c r="B46" s="866"/>
      <c r="C46" s="867"/>
      <c r="D46" s="867"/>
      <c r="E46" s="867"/>
      <c r="F46" s="867"/>
      <c r="G46" s="867"/>
      <c r="H46" s="868"/>
      <c r="I46" s="876"/>
      <c r="J46" s="877"/>
      <c r="K46" s="47"/>
      <c r="L46" s="878"/>
      <c r="M46" s="879"/>
      <c r="N46" s="111"/>
    </row>
    <row r="47" spans="1:14" ht="15" thickBot="1">
      <c r="B47" s="817" t="s">
        <v>1037</v>
      </c>
      <c r="C47" s="818"/>
      <c r="D47" s="818"/>
      <c r="E47" s="818"/>
      <c r="F47" s="818"/>
      <c r="G47" s="818"/>
      <c r="H47" s="818"/>
      <c r="I47" s="818"/>
      <c r="J47" s="818"/>
      <c r="K47" s="818"/>
      <c r="L47" s="818"/>
      <c r="M47" s="819"/>
      <c r="N47" s="403">
        <f>SUM(N36:N46)</f>
        <v>744085.09832727129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2" t="s">
        <v>1028</v>
      </c>
      <c r="C51" s="863"/>
      <c r="D51" s="863"/>
      <c r="E51" s="863"/>
      <c r="F51" s="863"/>
      <c r="G51" s="863"/>
      <c r="H51" s="863"/>
      <c r="I51" s="897"/>
      <c r="J51" s="324" t="s">
        <v>1029</v>
      </c>
      <c r="K51" s="91" t="s">
        <v>1030</v>
      </c>
      <c r="L51" s="898" t="s">
        <v>1039</v>
      </c>
      <c r="M51" s="897"/>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8596</v>
      </c>
      <c r="N52" s="281">
        <f>K52*M52</f>
        <v>20243.579999999998</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3423</v>
      </c>
      <c r="N53" s="281">
        <f>K53*M53</f>
        <v>423425.82134624082</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414801</v>
      </c>
      <c r="N54" s="281">
        <f>K54*M54</f>
        <v>342073.14075419621</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SUM(N52:N58)</f>
        <v>785742.54210043699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4">
        <f>VLOOKUP(A64,TRANSPORTE!A5:D117,4,FALSE)</f>
        <v>1300</v>
      </c>
      <c r="M64" s="905"/>
      <c r="N64" s="296">
        <f>K64*L64</f>
        <v>1690</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4">
        <f>VLOOKUP(A65,TRANSPORTE!A6:D117,4,FALSE)</f>
        <v>25823</v>
      </c>
      <c r="M65" s="905"/>
      <c r="N65" s="296">
        <f>K65*L65</f>
        <v>1291.1500000000001</v>
      </c>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2981.15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971"/>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93"/>
      <c r="C82" s="894"/>
      <c r="D82" s="894"/>
      <c r="E82" s="894"/>
      <c r="F82" s="894"/>
      <c r="G82" s="894"/>
      <c r="H82" s="894"/>
      <c r="I82" s="132"/>
      <c r="J82" s="132"/>
      <c r="K82" s="132"/>
      <c r="L82" s="907"/>
      <c r="M82" s="907"/>
      <c r="N82" s="133"/>
    </row>
    <row r="83" spans="1:14" ht="15" thickBot="1">
      <c r="B83" s="906" t="s">
        <v>1037</v>
      </c>
      <c r="C83" s="860"/>
      <c r="D83" s="860"/>
      <c r="E83" s="860"/>
      <c r="F83" s="860"/>
      <c r="G83" s="860"/>
      <c r="H83" s="860"/>
      <c r="I83" s="860"/>
      <c r="J83" s="860"/>
      <c r="K83" s="860"/>
      <c r="L83" s="860"/>
      <c r="M83" s="861"/>
      <c r="N83" s="469">
        <f>SUM(N76:N82)</f>
        <v>85112.008676833328</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N47+N59+N70+N83</f>
        <v>1617920.7991045413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323584.15982090827</v>
      </c>
      <c r="M90" s="853"/>
      <c r="N90" s="57"/>
    </row>
    <row r="91" spans="1:14">
      <c r="B91" s="95" t="s">
        <v>1057</v>
      </c>
      <c r="C91" s="96"/>
      <c r="D91" s="96"/>
      <c r="E91" s="96"/>
      <c r="F91" s="96"/>
      <c r="G91" s="96"/>
      <c r="H91" s="96"/>
      <c r="I91" s="93"/>
      <c r="J91" s="94"/>
      <c r="K91" s="313">
        <v>0.05</v>
      </c>
      <c r="L91" s="852">
        <f>N85*K91</f>
        <v>80896.039955227068</v>
      </c>
      <c r="M91" s="853"/>
      <c r="N91" s="57"/>
    </row>
    <row r="92" spans="1:14" ht="15" thickBot="1">
      <c r="B92" s="97" t="s">
        <v>1058</v>
      </c>
      <c r="C92" s="98"/>
      <c r="D92" s="98"/>
      <c r="E92" s="98"/>
      <c r="F92" s="98"/>
      <c r="G92" s="98"/>
      <c r="H92" s="98"/>
      <c r="I92" s="99"/>
      <c r="J92" s="100"/>
      <c r="K92" s="314">
        <v>0.05</v>
      </c>
      <c r="L92" s="854">
        <f>N85*K92</f>
        <v>80896.039955227068</v>
      </c>
      <c r="M92" s="855"/>
      <c r="N92" s="57"/>
    </row>
    <row r="93" spans="1:14" ht="15" thickBot="1">
      <c r="B93" s="817" t="s">
        <v>1037</v>
      </c>
      <c r="C93" s="818"/>
      <c r="D93" s="818"/>
      <c r="E93" s="818"/>
      <c r="F93" s="818"/>
      <c r="G93" s="818"/>
      <c r="H93" s="818"/>
      <c r="I93" s="818"/>
      <c r="J93" s="818"/>
      <c r="K93" s="818"/>
      <c r="L93" s="818"/>
      <c r="M93" s="819"/>
      <c r="N93" s="58">
        <f>L90+L91+L92</f>
        <v>485376.23973136238</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2103297.0388359036</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1" t="s">
        <v>2324</v>
      </c>
      <c r="C112" s="962"/>
      <c r="D112" s="962"/>
      <c r="E112" s="962"/>
      <c r="F112" s="962"/>
      <c r="G112" s="962"/>
      <c r="H112" s="962"/>
      <c r="I112" s="962"/>
      <c r="J112" s="962"/>
      <c r="K112" s="962"/>
      <c r="L112" s="962"/>
      <c r="M112" s="962"/>
      <c r="N112" s="963"/>
    </row>
    <row r="113" spans="2:14" ht="15" customHeight="1">
      <c r="B113" s="961"/>
      <c r="C113" s="962"/>
      <c r="D113" s="962"/>
      <c r="E113" s="962"/>
      <c r="F113" s="962"/>
      <c r="G113" s="962"/>
      <c r="H113" s="962"/>
      <c r="I113" s="962"/>
      <c r="J113" s="962"/>
      <c r="K113" s="962"/>
      <c r="L113" s="962"/>
      <c r="M113" s="962"/>
      <c r="N113" s="963"/>
    </row>
    <row r="114" spans="2:14" ht="30" customHeight="1">
      <c r="B114" s="964" t="s">
        <v>2325</v>
      </c>
      <c r="C114" s="965"/>
      <c r="D114" s="965"/>
      <c r="E114" s="965"/>
      <c r="F114" s="965"/>
      <c r="G114" s="965"/>
      <c r="H114" s="965"/>
      <c r="I114" s="965"/>
      <c r="J114" s="965"/>
      <c r="K114" s="965"/>
      <c r="L114" s="965"/>
      <c r="M114" s="965"/>
      <c r="N114" s="966"/>
    </row>
    <row r="115" spans="2:14">
      <c r="B115" s="964"/>
      <c r="C115" s="965"/>
      <c r="D115" s="965"/>
      <c r="E115" s="965"/>
      <c r="F115" s="965"/>
      <c r="G115" s="965"/>
      <c r="H115" s="965"/>
      <c r="I115" s="965"/>
      <c r="J115" s="965"/>
      <c r="K115" s="965"/>
      <c r="L115" s="965"/>
      <c r="M115" s="965"/>
      <c r="N115" s="966"/>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7"/>
      <c r="K125" s="967"/>
      <c r="L125" s="967"/>
      <c r="M125" s="967"/>
      <c r="N125" s="968"/>
    </row>
    <row r="126" spans="2:14" ht="15" thickBot="1">
      <c r="B126" s="428" t="s">
        <v>2327</v>
      </c>
      <c r="C126" s="429"/>
      <c r="D126" s="429"/>
      <c r="E126" s="268"/>
      <c r="F126" s="268"/>
      <c r="G126" s="268"/>
      <c r="H126" s="268"/>
      <c r="I126" s="268"/>
      <c r="J126" s="969"/>
      <c r="K126" s="969"/>
      <c r="L126" s="969"/>
      <c r="M126" s="969"/>
      <c r="N126" s="970"/>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182</v>
      </c>
      <c r="B36" s="866" t="str">
        <f>VLOOKUP(A36,EQUIPOS!A6:D154,3,FALSE)</f>
        <v xml:space="preserve">Compresor para penetrar roca
</v>
      </c>
      <c r="C36" s="867"/>
      <c r="D36" s="867"/>
      <c r="E36" s="867"/>
      <c r="F36" s="867"/>
      <c r="G36" s="867"/>
      <c r="H36" s="868"/>
      <c r="I36" s="276"/>
      <c r="J36" s="277"/>
      <c r="K36" s="278">
        <f>VLOOKUP(A36,EQUIPOS!A6:D163,4,FALSE)</f>
        <v>79330</v>
      </c>
      <c r="L36" s="279"/>
      <c r="M36" s="280">
        <v>0.125</v>
      </c>
      <c r="N36" s="281">
        <f>K36/M36</f>
        <v>634640</v>
      </c>
    </row>
    <row r="37" spans="1:14">
      <c r="A37" s="119" t="s">
        <v>242</v>
      </c>
      <c r="B37" s="866" t="str">
        <f>VLOOKUP(A37,EQUIPOS!A7:D154,3,FALSE)</f>
        <v>Grúa con torre capacidad 1 ton en la punta.</v>
      </c>
      <c r="C37" s="867"/>
      <c r="D37" s="867"/>
      <c r="E37" s="867"/>
      <c r="F37" s="867"/>
      <c r="G37" s="867"/>
      <c r="H37" s="868"/>
      <c r="I37" s="430"/>
      <c r="J37" s="431"/>
      <c r="K37" s="278">
        <f>VLOOKUP(A37,EQUIPOS!A7:D164,4,FALSE)</f>
        <v>177253</v>
      </c>
      <c r="L37" s="344"/>
      <c r="M37" s="345">
        <v>2.5</v>
      </c>
      <c r="N37" s="281">
        <f>K37/M37</f>
        <v>70901.2</v>
      </c>
    </row>
    <row r="38" spans="1:14">
      <c r="A38" s="119" t="s">
        <v>267</v>
      </c>
      <c r="B38" s="866" t="str">
        <f>VLOOKUP(A38,EQUIPOS!A8:D154,3,FALSE)</f>
        <v>Motobomba de concreto</v>
      </c>
      <c r="C38" s="867"/>
      <c r="D38" s="867"/>
      <c r="E38" s="867"/>
      <c r="F38" s="867"/>
      <c r="G38" s="867"/>
      <c r="H38" s="868"/>
      <c r="I38" s="430"/>
      <c r="J38" s="431"/>
      <c r="K38" s="447">
        <f>VLOOKUP(A38,EQUIPOS!A8:D165,4,FALSE)</f>
        <v>69936</v>
      </c>
      <c r="L38" s="344"/>
      <c r="M38" s="345">
        <v>0.65</v>
      </c>
      <c r="N38" s="281">
        <f>K38/M38</f>
        <v>107593.84615384616</v>
      </c>
    </row>
    <row r="39" spans="1:14">
      <c r="A39" s="119" t="s">
        <v>310</v>
      </c>
      <c r="B39" s="866" t="str">
        <f>VLOOKUP(A39,EQUIPOS!A9:D154,3,FALSE)</f>
        <v>Retroexcavadora A25C</v>
      </c>
      <c r="C39" s="867"/>
      <c r="D39" s="867"/>
      <c r="E39" s="867"/>
      <c r="F39" s="867"/>
      <c r="G39" s="867"/>
      <c r="H39" s="868"/>
      <c r="I39" s="430"/>
      <c r="J39" s="431"/>
      <c r="K39" s="447">
        <f>VLOOKUP(A39,EQUIPOS!A9:D166,4,FALSE)</f>
        <v>173527</v>
      </c>
      <c r="L39" s="344"/>
      <c r="M39" s="345">
        <v>0.65</v>
      </c>
      <c r="N39" s="281">
        <f>K39/M39</f>
        <v>266964.61538461538</v>
      </c>
    </row>
    <row r="40" spans="1:14">
      <c r="A40" s="119"/>
      <c r="B40" s="866"/>
      <c r="C40" s="867"/>
      <c r="D40" s="867"/>
      <c r="E40" s="867"/>
      <c r="F40" s="867"/>
      <c r="G40" s="867"/>
      <c r="H40" s="868"/>
      <c r="I40" s="430"/>
      <c r="J40" s="431"/>
      <c r="K40" s="447"/>
      <c r="L40" s="344"/>
      <c r="M40" s="345"/>
      <c r="N40" s="281"/>
    </row>
    <row r="41" spans="1:14">
      <c r="A41" s="119"/>
      <c r="B41" s="866"/>
      <c r="C41" s="867"/>
      <c r="D41" s="867"/>
      <c r="E41" s="867"/>
      <c r="F41" s="867"/>
      <c r="G41" s="867"/>
      <c r="H41" s="868"/>
      <c r="I41" s="430"/>
      <c r="J41" s="431"/>
      <c r="K41" s="447"/>
      <c r="L41" s="344"/>
      <c r="M41" s="345"/>
      <c r="N41" s="281"/>
    </row>
    <row r="42" spans="1:14">
      <c r="A42" s="119"/>
      <c r="B42" s="866"/>
      <c r="C42" s="867"/>
      <c r="D42" s="867"/>
      <c r="E42" s="867"/>
      <c r="F42" s="867"/>
      <c r="G42" s="867"/>
      <c r="H42" s="868"/>
      <c r="I42" s="337"/>
      <c r="J42" s="339"/>
      <c r="K42" s="447"/>
      <c r="L42" s="432"/>
      <c r="M42" s="433"/>
      <c r="N42" s="281"/>
    </row>
    <row r="43" spans="1:14">
      <c r="B43" s="866"/>
      <c r="C43" s="867"/>
      <c r="D43" s="867"/>
      <c r="E43" s="867"/>
      <c r="F43" s="867"/>
      <c r="G43" s="867"/>
      <c r="H43" s="868"/>
      <c r="I43" s="42"/>
      <c r="J43" s="43"/>
      <c r="K43" s="447"/>
      <c r="L43" s="285"/>
      <c r="M43" s="286"/>
      <c r="N43" s="281"/>
    </row>
    <row r="44" spans="1:14">
      <c r="B44" s="329"/>
      <c r="C44" s="330"/>
      <c r="D44" s="330"/>
      <c r="E44" s="330"/>
      <c r="F44" s="332"/>
      <c r="G44" s="332"/>
      <c r="H44" s="131"/>
      <c r="I44" s="42"/>
      <c r="J44" s="43"/>
      <c r="K44" s="447"/>
      <c r="L44" s="285"/>
      <c r="M44" s="286"/>
      <c r="N44" s="282"/>
    </row>
    <row r="45" spans="1:14">
      <c r="B45" s="874" t="s">
        <v>1036</v>
      </c>
      <c r="C45" s="875"/>
      <c r="D45" s="875"/>
      <c r="E45" s="44"/>
      <c r="F45" s="45"/>
      <c r="G45" s="45"/>
      <c r="H45" s="46"/>
      <c r="I45" s="42"/>
      <c r="J45" s="43"/>
      <c r="K45" s="288"/>
      <c r="L45" s="285"/>
      <c r="M45" s="410">
        <v>0.1</v>
      </c>
      <c r="N45" s="353">
        <f>N87*M45</f>
        <v>44258.244511953337</v>
      </c>
    </row>
    <row r="46" spans="1:14" ht="15" thickBot="1">
      <c r="B46" s="866"/>
      <c r="C46" s="867"/>
      <c r="D46" s="867"/>
      <c r="E46" s="867"/>
      <c r="F46" s="867"/>
      <c r="G46" s="867"/>
      <c r="H46" s="868"/>
      <c r="I46" s="876"/>
      <c r="J46" s="877"/>
      <c r="K46" s="47"/>
      <c r="L46" s="878"/>
      <c r="M46" s="879"/>
      <c r="N46" s="111"/>
    </row>
    <row r="47" spans="1:14" ht="15" thickBot="1">
      <c r="B47" s="817" t="s">
        <v>1037</v>
      </c>
      <c r="C47" s="818"/>
      <c r="D47" s="818"/>
      <c r="E47" s="818"/>
      <c r="F47" s="818"/>
      <c r="G47" s="818"/>
      <c r="H47" s="818"/>
      <c r="I47" s="818"/>
      <c r="J47" s="818"/>
      <c r="K47" s="818"/>
      <c r="L47" s="818"/>
      <c r="M47" s="819"/>
      <c r="N47" s="403">
        <f>SUM(N36:N46)</f>
        <v>1124357.9060504148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2" t="s">
        <v>1028</v>
      </c>
      <c r="C51" s="863"/>
      <c r="D51" s="863"/>
      <c r="E51" s="863"/>
      <c r="F51" s="863"/>
      <c r="G51" s="863"/>
      <c r="H51" s="863"/>
      <c r="I51" s="897"/>
      <c r="J51" s="324" t="s">
        <v>1029</v>
      </c>
      <c r="K51" s="91" t="s">
        <v>1030</v>
      </c>
      <c r="L51" s="898" t="s">
        <v>1039</v>
      </c>
      <c r="M51" s="897"/>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3423</v>
      </c>
      <c r="N52" s="281">
        <f>K52*M52</f>
        <v>609733.18273858679</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414801</v>
      </c>
      <c r="N53" s="281">
        <f t="shared" ref="N53:N59" si="0">K53*M53</f>
        <v>492585.32268604252</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4694</v>
      </c>
      <c r="N54" s="281">
        <f t="shared" si="0"/>
        <v>1408.2</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1999</v>
      </c>
      <c r="N55" s="281">
        <f t="shared" si="0"/>
        <v>5997</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9821</v>
      </c>
      <c r="N56" s="281">
        <f t="shared" si="0"/>
        <v>2455.25</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1182</v>
      </c>
      <c r="N57" s="281">
        <f t="shared" si="0"/>
        <v>1182</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715</v>
      </c>
      <c r="N58" s="281">
        <f t="shared" si="0"/>
        <v>715</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7576</v>
      </c>
      <c r="N59" s="281">
        <f t="shared" si="0"/>
        <v>3469.808</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17" t="s">
        <v>1037</v>
      </c>
      <c r="C63" s="818"/>
      <c r="D63" s="818"/>
      <c r="E63" s="818"/>
      <c r="F63" s="818"/>
      <c r="G63" s="818"/>
      <c r="H63" s="818"/>
      <c r="I63" s="818"/>
      <c r="J63" s="818"/>
      <c r="K63" s="818"/>
      <c r="L63" s="818"/>
      <c r="M63" s="819"/>
      <c r="N63" s="403">
        <f>SUM(N52:N62)</f>
        <v>1117545.7634246293</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3" t="s">
        <v>1045</v>
      </c>
      <c r="M67" s="882"/>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4">
        <f>VLOOKUP(A68,TRANSPORTE!A5:D117,4,FALSE)</f>
        <v>1300</v>
      </c>
      <c r="M68" s="905"/>
      <c r="N68" s="296">
        <f>K68*L68</f>
        <v>1690</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4">
        <f>VLOOKUP(A69,TRANSPORTE!A6:D117,4,FALSE)</f>
        <v>25823</v>
      </c>
      <c r="M69" s="905"/>
      <c r="N69" s="296">
        <f>K69*L69</f>
        <v>1291.1500000000001</v>
      </c>
    </row>
    <row r="70" spans="1:15">
      <c r="B70" s="52"/>
      <c r="C70" s="53"/>
      <c r="D70" s="53"/>
      <c r="E70" s="53"/>
      <c r="F70" s="53"/>
      <c r="G70" s="53"/>
      <c r="H70" s="320"/>
      <c r="I70" s="288"/>
      <c r="J70" s="295"/>
      <c r="K70" s="288"/>
      <c r="L70" s="904"/>
      <c r="M70" s="905"/>
      <c r="N70" s="296"/>
    </row>
    <row r="71" spans="1:15">
      <c r="B71" s="52"/>
      <c r="C71" s="53"/>
      <c r="D71" s="53"/>
      <c r="E71" s="53"/>
      <c r="F71" s="53"/>
      <c r="G71" s="53"/>
      <c r="H71" s="320"/>
      <c r="I71" s="288"/>
      <c r="J71" s="295"/>
      <c r="K71" s="288"/>
      <c r="L71" s="904"/>
      <c r="M71" s="905"/>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5"/>
      <c r="M73" s="896"/>
      <c r="N73" s="133"/>
    </row>
    <row r="74" spans="1:15" ht="15" thickBot="1">
      <c r="B74" s="906" t="s">
        <v>1037</v>
      </c>
      <c r="C74" s="860"/>
      <c r="D74" s="860"/>
      <c r="E74" s="860"/>
      <c r="F74" s="860"/>
      <c r="G74" s="860"/>
      <c r="H74" s="860"/>
      <c r="I74" s="860"/>
      <c r="J74" s="860"/>
      <c r="K74" s="860"/>
      <c r="L74" s="860"/>
      <c r="M74" s="861"/>
      <c r="N74" s="110">
        <f>N68+N69+N70+N71+N72</f>
        <v>2981.15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6" t="s">
        <v>1047</v>
      </c>
      <c r="C78" s="857"/>
      <c r="D78" s="857"/>
      <c r="E78" s="857"/>
      <c r="F78" s="857"/>
      <c r="G78" s="857"/>
      <c r="H78" s="857"/>
      <c r="I78" s="79" t="s">
        <v>1048</v>
      </c>
      <c r="J78" s="81" t="s">
        <v>1494</v>
      </c>
      <c r="K78" s="80" t="s">
        <v>1050</v>
      </c>
      <c r="L78" s="858" t="s">
        <v>1034</v>
      </c>
      <c r="M78" s="971"/>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93"/>
      <c r="C86" s="894"/>
      <c r="D86" s="894"/>
      <c r="E86" s="894"/>
      <c r="F86" s="894"/>
      <c r="G86" s="894"/>
      <c r="H86" s="894"/>
      <c r="I86" s="132"/>
      <c r="J86" s="132"/>
      <c r="K86" s="132"/>
      <c r="L86" s="907"/>
      <c r="M86" s="907"/>
      <c r="N86" s="51"/>
    </row>
    <row r="87" spans="1:14" ht="15" thickBot="1">
      <c r="B87" s="906" t="s">
        <v>1037</v>
      </c>
      <c r="C87" s="860"/>
      <c r="D87" s="860"/>
      <c r="E87" s="860"/>
      <c r="F87" s="860"/>
      <c r="G87" s="860"/>
      <c r="H87" s="860"/>
      <c r="I87" s="860"/>
      <c r="J87" s="860"/>
      <c r="K87" s="860"/>
      <c r="L87" s="860"/>
      <c r="M87" s="861"/>
      <c r="N87" s="310">
        <f>SUM(N80:N86)</f>
        <v>442582.44511953334</v>
      </c>
    </row>
    <row r="88" spans="1:14" ht="15" thickBot="1">
      <c r="B88" s="39"/>
      <c r="C88" s="40"/>
      <c r="D88" s="40"/>
      <c r="E88" s="40"/>
      <c r="F88" s="40"/>
      <c r="G88" s="40"/>
      <c r="H88" s="40"/>
      <c r="I88" s="40"/>
      <c r="J88" s="40"/>
      <c r="K88" s="40"/>
      <c r="L88" s="40"/>
      <c r="M88" s="40"/>
      <c r="N88" s="41"/>
    </row>
    <row r="89" spans="1:14" ht="15" thickBot="1">
      <c r="B89" s="817" t="s">
        <v>1051</v>
      </c>
      <c r="C89" s="818"/>
      <c r="D89" s="818"/>
      <c r="E89" s="818"/>
      <c r="F89" s="818"/>
      <c r="G89" s="818"/>
      <c r="H89" s="818"/>
      <c r="I89" s="818"/>
      <c r="J89" s="818"/>
      <c r="K89" s="818"/>
      <c r="L89" s="818"/>
      <c r="M89" s="819"/>
      <c r="N89" s="105">
        <f>N47+N63+N74+N87</f>
        <v>2687467.2645945773</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2" t="s">
        <v>1053</v>
      </c>
      <c r="C93" s="863"/>
      <c r="D93" s="863"/>
      <c r="E93" s="863"/>
      <c r="F93" s="863"/>
      <c r="G93" s="863"/>
      <c r="H93" s="863"/>
      <c r="I93" s="323"/>
      <c r="J93" s="343"/>
      <c r="K93" s="311" t="s">
        <v>1054</v>
      </c>
      <c r="L93" s="864" t="s">
        <v>1055</v>
      </c>
      <c r="M93" s="865"/>
      <c r="N93" s="312"/>
    </row>
    <row r="94" spans="1:14">
      <c r="B94" s="850" t="s">
        <v>1056</v>
      </c>
      <c r="C94" s="851"/>
      <c r="D94" s="851"/>
      <c r="E94" s="851"/>
      <c r="F94" s="851"/>
      <c r="G94" s="851"/>
      <c r="H94" s="851"/>
      <c r="I94" s="93"/>
      <c r="J94" s="94"/>
      <c r="K94" s="313">
        <v>0.2</v>
      </c>
      <c r="L94" s="852">
        <f>N89*K94</f>
        <v>537493.45291891543</v>
      </c>
      <c r="M94" s="853"/>
      <c r="N94" s="57"/>
    </row>
    <row r="95" spans="1:14">
      <c r="B95" s="95" t="s">
        <v>1057</v>
      </c>
      <c r="C95" s="96"/>
      <c r="D95" s="96"/>
      <c r="E95" s="96"/>
      <c r="F95" s="96"/>
      <c r="G95" s="96"/>
      <c r="H95" s="96"/>
      <c r="I95" s="93"/>
      <c r="J95" s="94"/>
      <c r="K95" s="313">
        <v>0.05</v>
      </c>
      <c r="L95" s="852">
        <f>N89*K95</f>
        <v>134373.36322972886</v>
      </c>
      <c r="M95" s="853"/>
      <c r="N95" s="57"/>
    </row>
    <row r="96" spans="1:14" ht="15" thickBot="1">
      <c r="B96" s="97" t="s">
        <v>1058</v>
      </c>
      <c r="C96" s="98"/>
      <c r="D96" s="98"/>
      <c r="E96" s="98"/>
      <c r="F96" s="98"/>
      <c r="G96" s="98"/>
      <c r="H96" s="98"/>
      <c r="I96" s="99"/>
      <c r="J96" s="100"/>
      <c r="K96" s="314">
        <v>0.05</v>
      </c>
      <c r="L96" s="854">
        <f>N89*K96</f>
        <v>134373.36322972886</v>
      </c>
      <c r="M96" s="855"/>
      <c r="N96" s="57"/>
    </row>
    <row r="97" spans="1:14" ht="15" thickBot="1">
      <c r="B97" s="817" t="s">
        <v>1037</v>
      </c>
      <c r="C97" s="818"/>
      <c r="D97" s="818"/>
      <c r="E97" s="818"/>
      <c r="F97" s="818"/>
      <c r="G97" s="818"/>
      <c r="H97" s="818"/>
      <c r="I97" s="818"/>
      <c r="J97" s="818"/>
      <c r="K97" s="818"/>
      <c r="L97" s="818"/>
      <c r="M97" s="819"/>
      <c r="N97" s="58">
        <f>L94+L95+L96</f>
        <v>806240.1793783732</v>
      </c>
    </row>
    <row r="98" spans="1:14" ht="15" thickBot="1">
      <c r="B98" s="39"/>
      <c r="C98" s="40"/>
      <c r="D98" s="40"/>
      <c r="E98" s="40"/>
      <c r="F98" s="40"/>
      <c r="G98" s="40"/>
      <c r="H98" s="40"/>
      <c r="I98" s="40"/>
      <c r="J98" s="40"/>
      <c r="K98" s="40"/>
      <c r="L98" s="40"/>
      <c r="M98" s="40"/>
      <c r="N98" s="41"/>
    </row>
    <row r="99" spans="1:14" ht="15" thickBot="1">
      <c r="A99" t="s">
        <v>2122</v>
      </c>
      <c r="B99" s="817" t="s">
        <v>1059</v>
      </c>
      <c r="C99" s="818"/>
      <c r="D99" s="818"/>
      <c r="E99" s="818"/>
      <c r="F99" s="818"/>
      <c r="G99" s="818"/>
      <c r="H99" s="818"/>
      <c r="I99" s="818"/>
      <c r="J99" s="818"/>
      <c r="K99" s="818"/>
      <c r="L99" s="818"/>
      <c r="M99" s="819"/>
      <c r="N99" s="196">
        <f>N89+N97</f>
        <v>3493707.4439729503</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1" t="s">
        <v>2324</v>
      </c>
      <c r="C116" s="962"/>
      <c r="D116" s="962"/>
      <c r="E116" s="962"/>
      <c r="F116" s="962"/>
      <c r="G116" s="962"/>
      <c r="H116" s="962"/>
      <c r="I116" s="962"/>
      <c r="J116" s="962"/>
      <c r="K116" s="962"/>
      <c r="L116" s="962"/>
      <c r="M116" s="962"/>
      <c r="N116" s="963"/>
    </row>
    <row r="117" spans="2:14" ht="15" customHeight="1">
      <c r="B117" s="961"/>
      <c r="C117" s="962"/>
      <c r="D117" s="962"/>
      <c r="E117" s="962"/>
      <c r="F117" s="962"/>
      <c r="G117" s="962"/>
      <c r="H117" s="962"/>
      <c r="I117" s="962"/>
      <c r="J117" s="962"/>
      <c r="K117" s="962"/>
      <c r="L117" s="962"/>
      <c r="M117" s="962"/>
      <c r="N117" s="963"/>
    </row>
    <row r="118" spans="2:14" ht="30" customHeight="1">
      <c r="B118" s="964" t="s">
        <v>2325</v>
      </c>
      <c r="C118" s="965"/>
      <c r="D118" s="965"/>
      <c r="E118" s="965"/>
      <c r="F118" s="965"/>
      <c r="G118" s="965"/>
      <c r="H118" s="965"/>
      <c r="I118" s="965"/>
      <c r="J118" s="965"/>
      <c r="K118" s="965"/>
      <c r="L118" s="965"/>
      <c r="M118" s="965"/>
      <c r="N118" s="966"/>
    </row>
    <row r="119" spans="2:14">
      <c r="B119" s="964"/>
      <c r="C119" s="965"/>
      <c r="D119" s="965"/>
      <c r="E119" s="965"/>
      <c r="F119" s="965"/>
      <c r="G119" s="965"/>
      <c r="H119" s="965"/>
      <c r="I119" s="965"/>
      <c r="J119" s="965"/>
      <c r="K119" s="965"/>
      <c r="L119" s="965"/>
      <c r="M119" s="965"/>
      <c r="N119" s="966"/>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7"/>
      <c r="K129" s="967"/>
      <c r="L129" s="967"/>
      <c r="M129" s="967"/>
      <c r="N129" s="968"/>
    </row>
    <row r="130" spans="2:14" ht="15" thickBot="1">
      <c r="B130" s="428" t="s">
        <v>2327</v>
      </c>
      <c r="C130" s="429"/>
      <c r="D130" s="429"/>
      <c r="E130" s="268"/>
      <c r="F130" s="268"/>
      <c r="G130" s="268"/>
      <c r="H130" s="268"/>
      <c r="I130" s="268"/>
      <c r="J130" s="969"/>
      <c r="K130" s="969"/>
      <c r="L130" s="969"/>
      <c r="M130" s="969"/>
      <c r="N130" s="970"/>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1"/>
      <c r="C1" s="923"/>
      <c r="D1" s="924"/>
      <c r="E1" s="924"/>
      <c r="F1" s="924"/>
      <c r="G1" s="924"/>
      <c r="H1" s="924"/>
      <c r="I1" s="924"/>
      <c r="J1" s="925"/>
      <c r="K1" s="926" t="s">
        <v>1017</v>
      </c>
      <c r="L1" s="928" t="s">
        <v>2304</v>
      </c>
      <c r="M1" s="929"/>
      <c r="N1" s="930"/>
    </row>
    <row r="2" spans="2:14" ht="40.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2" hidden="1" customHeight="1" thickBo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93943</v>
      </c>
      <c r="L36" s="279"/>
      <c r="M36" s="280">
        <v>0.16</v>
      </c>
      <c r="N36" s="281">
        <f>K36/M36</f>
        <v>587143.75</v>
      </c>
    </row>
    <row r="37" spans="1:14">
      <c r="A37" s="119" t="s">
        <v>261</v>
      </c>
      <c r="B37" s="866" t="str">
        <f>VLOOKUP(A37,EQUIPOS!A7:D154,3,FALSE)</f>
        <v xml:space="preserve">Motobomba 3 PULGADAS (incluye operario)
</v>
      </c>
      <c r="C37" s="867"/>
      <c r="D37" s="867"/>
      <c r="E37" s="867"/>
      <c r="F37" s="867"/>
      <c r="G37" s="867"/>
      <c r="H37" s="868"/>
      <c r="I37" s="430"/>
      <c r="J37" s="431"/>
      <c r="K37" s="278">
        <f>VLOOKUP(A37,EQUIPOS!A7:D164,4,FALSE)</f>
        <v>2975</v>
      </c>
      <c r="L37" s="344"/>
      <c r="M37" s="345">
        <v>0.16</v>
      </c>
      <c r="N37" s="281">
        <f>K37/M37</f>
        <v>18593.75</v>
      </c>
    </row>
    <row r="38" spans="1:14">
      <c r="A38" s="119"/>
      <c r="B38" s="866"/>
      <c r="C38" s="867"/>
      <c r="D38" s="867"/>
      <c r="E38" s="867"/>
      <c r="F38" s="867"/>
      <c r="G38" s="867"/>
      <c r="H38" s="868"/>
      <c r="I38" s="430"/>
      <c r="J38" s="431"/>
      <c r="K38" s="447"/>
      <c r="L38" s="344"/>
      <c r="M38" s="345"/>
      <c r="N38" s="281"/>
    </row>
    <row r="39" spans="1:14">
      <c r="A39" s="119"/>
      <c r="B39" s="866"/>
      <c r="C39" s="867"/>
      <c r="D39" s="867"/>
      <c r="E39" s="867"/>
      <c r="F39" s="867"/>
      <c r="G39" s="867"/>
      <c r="H39" s="868"/>
      <c r="I39" s="430"/>
      <c r="J39" s="431"/>
      <c r="K39" s="447"/>
      <c r="L39" s="344"/>
      <c r="M39" s="345"/>
      <c r="N39" s="281"/>
    </row>
    <row r="40" spans="1:14">
      <c r="A40" s="119"/>
      <c r="B40" s="866"/>
      <c r="C40" s="867"/>
      <c r="D40" s="867"/>
      <c r="E40" s="867"/>
      <c r="F40" s="867"/>
      <c r="G40" s="867"/>
      <c r="H40" s="868"/>
      <c r="I40" s="337"/>
      <c r="J40" s="339"/>
      <c r="K40" s="447"/>
      <c r="L40" s="432"/>
      <c r="M40" s="433"/>
      <c r="N40" s="281"/>
    </row>
    <row r="41" spans="1:14">
      <c r="B41" s="866"/>
      <c r="C41" s="867"/>
      <c r="D41" s="867"/>
      <c r="E41" s="867"/>
      <c r="F41" s="867"/>
      <c r="G41" s="867"/>
      <c r="H41" s="868"/>
      <c r="I41" s="42"/>
      <c r="J41" s="43"/>
      <c r="K41" s="447"/>
      <c r="L41" s="285"/>
      <c r="M41" s="286"/>
      <c r="N41" s="281"/>
    </row>
    <row r="42" spans="1:14">
      <c r="B42" s="329"/>
      <c r="C42" s="330"/>
      <c r="D42" s="330"/>
      <c r="E42" s="330"/>
      <c r="F42" s="332"/>
      <c r="G42" s="332"/>
      <c r="H42" s="131"/>
      <c r="I42" s="42"/>
      <c r="J42" s="43"/>
      <c r="K42" s="447"/>
      <c r="L42" s="285"/>
      <c r="M42" s="286"/>
      <c r="N42" s="282"/>
    </row>
    <row r="43" spans="1:14">
      <c r="B43" s="874" t="s">
        <v>1036</v>
      </c>
      <c r="C43" s="875"/>
      <c r="D43" s="875"/>
      <c r="E43" s="44"/>
      <c r="F43" s="45"/>
      <c r="G43" s="45"/>
      <c r="H43" s="46"/>
      <c r="I43" s="42"/>
      <c r="J43" s="43"/>
      <c r="K43" s="288"/>
      <c r="L43" s="285"/>
      <c r="M43" s="410">
        <v>0.05</v>
      </c>
      <c r="N43" s="353">
        <f>N77*M43</f>
        <v>11968.876220179687</v>
      </c>
    </row>
    <row r="44" spans="1:14" ht="15" thickBot="1">
      <c r="B44" s="866"/>
      <c r="C44" s="867"/>
      <c r="D44" s="867"/>
      <c r="E44" s="867"/>
      <c r="F44" s="867"/>
      <c r="G44" s="867"/>
      <c r="H44" s="868"/>
      <c r="I44" s="876"/>
      <c r="J44" s="877"/>
      <c r="K44" s="47"/>
      <c r="L44" s="878"/>
      <c r="M44" s="879"/>
      <c r="N44" s="111"/>
    </row>
    <row r="45" spans="1:14" ht="15" thickBot="1">
      <c r="B45" s="817" t="s">
        <v>1037</v>
      </c>
      <c r="C45" s="818"/>
      <c r="D45" s="818"/>
      <c r="E45" s="818"/>
      <c r="F45" s="818"/>
      <c r="G45" s="818"/>
      <c r="H45" s="818"/>
      <c r="I45" s="818"/>
      <c r="J45" s="818"/>
      <c r="K45" s="818"/>
      <c r="L45" s="818"/>
      <c r="M45" s="819"/>
      <c r="N45" s="403">
        <f>SUM(N36:N44)</f>
        <v>617706.37622017972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9821</v>
      </c>
      <c r="N50" s="281">
        <f>K50*M50</f>
        <v>1964.2</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1182</v>
      </c>
      <c r="N51" s="281">
        <f>K51*M51</f>
        <v>1182</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715</v>
      </c>
      <c r="N52" s="281">
        <f>K52*M52</f>
        <v>357.5</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3225</v>
      </c>
      <c r="N53" s="281">
        <f>K53*M53</f>
        <v>483750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432633</v>
      </c>
      <c r="N54" s="281">
        <f>K54*M54</f>
        <v>432633</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7" t="s">
        <v>1037</v>
      </c>
      <c r="C58" s="818"/>
      <c r="D58" s="818"/>
      <c r="E58" s="818"/>
      <c r="F58" s="818"/>
      <c r="G58" s="818"/>
      <c r="H58" s="818"/>
      <c r="I58" s="818"/>
      <c r="J58" s="818"/>
      <c r="K58" s="818"/>
      <c r="L58" s="818"/>
      <c r="M58" s="819"/>
      <c r="N58" s="403">
        <f>SUM(N50:N57)</f>
        <v>919886.7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4">
        <f>VLOOKUP(A63,TRANSPORTE!A5:D117,4,FALSE)</f>
        <v>1300</v>
      </c>
      <c r="M63" s="905"/>
      <c r="N63" s="296">
        <f>K63*L63</f>
        <v>1300</v>
      </c>
    </row>
    <row r="64" spans="1:14">
      <c r="B64" s="52"/>
      <c r="C64" s="53"/>
      <c r="D64" s="53"/>
      <c r="E64" s="53"/>
      <c r="F64" s="53"/>
      <c r="G64" s="53"/>
      <c r="H64" s="320"/>
      <c r="I64" s="288"/>
      <c r="J64" s="295"/>
      <c r="K64" s="288"/>
      <c r="L64" s="904"/>
      <c r="M64" s="905"/>
      <c r="N64" s="296"/>
    </row>
    <row r="65" spans="1:15">
      <c r="B65" s="52"/>
      <c r="C65" s="53"/>
      <c r="D65" s="53"/>
      <c r="E65" s="53"/>
      <c r="F65" s="53"/>
      <c r="G65" s="53"/>
      <c r="H65" s="320"/>
      <c r="I65" s="288"/>
      <c r="J65" s="295"/>
      <c r="K65" s="288"/>
      <c r="L65" s="904"/>
      <c r="M65" s="905"/>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5"/>
      <c r="M67" s="896"/>
      <c r="N67" s="133"/>
    </row>
    <row r="68" spans="1:15" ht="15" thickBot="1">
      <c r="B68" s="906" t="s">
        <v>1037</v>
      </c>
      <c r="C68" s="860"/>
      <c r="D68" s="860"/>
      <c r="E68" s="860"/>
      <c r="F68" s="860"/>
      <c r="G68" s="860"/>
      <c r="H68" s="860"/>
      <c r="I68" s="860"/>
      <c r="J68" s="860"/>
      <c r="K68" s="860"/>
      <c r="L68" s="860"/>
      <c r="M68" s="861"/>
      <c r="N68" s="110">
        <f>SUM(N63:N67)</f>
        <v>1300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6" t="s">
        <v>1047</v>
      </c>
      <c r="C72" s="857"/>
      <c r="D72" s="857"/>
      <c r="E72" s="857"/>
      <c r="F72" s="857"/>
      <c r="G72" s="857"/>
      <c r="H72" s="857"/>
      <c r="I72" s="79" t="s">
        <v>1048</v>
      </c>
      <c r="J72" s="81" t="s">
        <v>1494</v>
      </c>
      <c r="K72" s="80" t="s">
        <v>1050</v>
      </c>
      <c r="L72" s="858" t="s">
        <v>1034</v>
      </c>
      <c r="M72" s="859"/>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SUM(N73:N76)</f>
        <v>239377.52440359374</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N45+N58+N68+N77</f>
        <v>1778270.6006237734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355654.12012475473</v>
      </c>
      <c r="M84" s="853"/>
      <c r="N84" s="57"/>
    </row>
    <row r="85" spans="1:14">
      <c r="B85" s="95" t="s">
        <v>1057</v>
      </c>
      <c r="C85" s="96"/>
      <c r="D85" s="96"/>
      <c r="E85" s="96"/>
      <c r="F85" s="96"/>
      <c r="G85" s="96"/>
      <c r="H85" s="96"/>
      <c r="I85" s="93"/>
      <c r="J85" s="94"/>
      <c r="K85" s="313">
        <v>0.05</v>
      </c>
      <c r="L85" s="852">
        <f>N79*K85</f>
        <v>88913.530031188682</v>
      </c>
      <c r="M85" s="853"/>
      <c r="N85" s="57"/>
    </row>
    <row r="86" spans="1:14" ht="15" thickBot="1">
      <c r="B86" s="97" t="s">
        <v>1058</v>
      </c>
      <c r="C86" s="98"/>
      <c r="D86" s="98"/>
      <c r="E86" s="98"/>
      <c r="F86" s="98"/>
      <c r="G86" s="98"/>
      <c r="H86" s="98"/>
      <c r="I86" s="99"/>
      <c r="J86" s="100"/>
      <c r="K86" s="314">
        <v>0.05</v>
      </c>
      <c r="L86" s="854">
        <f>N79*K86</f>
        <v>88913.530031188682</v>
      </c>
      <c r="M86" s="855"/>
      <c r="N86" s="57"/>
    </row>
    <row r="87" spans="1:14" ht="15" thickBot="1">
      <c r="B87" s="817" t="s">
        <v>1037</v>
      </c>
      <c r="C87" s="818"/>
      <c r="D87" s="818"/>
      <c r="E87" s="818"/>
      <c r="F87" s="818"/>
      <c r="G87" s="818"/>
      <c r="H87" s="818"/>
      <c r="I87" s="818"/>
      <c r="J87" s="818"/>
      <c r="K87" s="818"/>
      <c r="L87" s="818"/>
      <c r="M87" s="819"/>
      <c r="N87" s="58">
        <f>L84+L85+L86</f>
        <v>533481.18018713209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2311751.7808109056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3" zoomScale="75" zoomScaleNormal="75" workbookViewId="0">
      <selection activeCell="K75" sqref="K75"/>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1"/>
      <c r="C1" s="923"/>
      <c r="D1" s="924"/>
      <c r="E1" s="924"/>
      <c r="F1" s="924"/>
      <c r="G1" s="924"/>
      <c r="H1" s="924"/>
      <c r="I1" s="924"/>
      <c r="J1" s="925"/>
      <c r="K1" s="926" t="s">
        <v>1017</v>
      </c>
      <c r="L1" s="928" t="s">
        <v>2304</v>
      </c>
      <c r="M1" s="929"/>
      <c r="N1" s="930"/>
    </row>
    <row r="2" spans="2:14" ht="38.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461"/>
      <c r="L30" s="793" t="s">
        <v>1029</v>
      </c>
      <c r="M30" s="794"/>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121</v>
      </c>
      <c r="B36" s="866" t="str">
        <f>VLOOKUP(A36,EQUIPOS!A6:D154,3,FALSE)</f>
        <v>Bomba eléctrica para accionar la celda</v>
      </c>
      <c r="C36" s="867"/>
      <c r="D36" s="867"/>
      <c r="E36" s="867"/>
      <c r="F36" s="867"/>
      <c r="G36" s="867"/>
      <c r="H36" s="868"/>
      <c r="I36" s="276"/>
      <c r="J36" s="277"/>
      <c r="K36" s="278">
        <f>VLOOKUP(A36,EQUIPOS!A6:D163,4,FALSE)</f>
        <v>64717</v>
      </c>
      <c r="L36" s="279"/>
      <c r="M36" s="280">
        <v>0.01</v>
      </c>
      <c r="N36" s="281">
        <f t="shared" ref="N36:N41" si="0">K36/M36</f>
        <v>6471700</v>
      </c>
    </row>
    <row r="37" spans="1:14">
      <c r="A37" s="119" t="s">
        <v>192</v>
      </c>
      <c r="B37" s="866" t="str">
        <f>VLOOKUP(A37,EQUIPOS!A7:D154,3,FALSE)</f>
        <v>Equipo de acarreo interno</v>
      </c>
      <c r="C37" s="867"/>
      <c r="D37" s="867"/>
      <c r="E37" s="867"/>
      <c r="F37" s="867"/>
      <c r="G37" s="867"/>
      <c r="H37" s="868"/>
      <c r="I37" s="430"/>
      <c r="J37" s="431"/>
      <c r="K37" s="278">
        <f>VLOOKUP(A37,EQUIPOS!A7:D164,4,FALSE)</f>
        <v>42796</v>
      </c>
      <c r="L37" s="344"/>
      <c r="M37" s="345">
        <v>0.05</v>
      </c>
      <c r="N37" s="281">
        <f t="shared" si="0"/>
        <v>855920</v>
      </c>
    </row>
    <row r="38" spans="1:14">
      <c r="A38" s="119" t="s">
        <v>217</v>
      </c>
      <c r="B38" s="866" t="str">
        <f>VLOOKUP(A38,EQUIPOS!A8:D154,3,FALSE)</f>
        <v>Equipo de soldadura y de acetileno (incluye soldadura)</v>
      </c>
      <c r="C38" s="867"/>
      <c r="D38" s="867"/>
      <c r="E38" s="867"/>
      <c r="F38" s="867"/>
      <c r="G38" s="867"/>
      <c r="H38" s="868"/>
      <c r="I38" s="430"/>
      <c r="J38" s="431"/>
      <c r="K38" s="278">
        <f>VLOOKUP(A38,EQUIPOS!A8:D165,4,FALSE)</f>
        <v>32358</v>
      </c>
      <c r="L38" s="344"/>
      <c r="M38" s="345">
        <v>0.01</v>
      </c>
      <c r="N38" s="281">
        <f t="shared" si="0"/>
        <v>3235800</v>
      </c>
    </row>
    <row r="39" spans="1:14">
      <c r="A39" s="119" t="s">
        <v>242</v>
      </c>
      <c r="B39" s="866" t="str">
        <f>VLOOKUP(A39,EQUIPOS!A9:D154,3,FALSE)</f>
        <v>Grúa con torre capacidad 1 ton en la punta.</v>
      </c>
      <c r="C39" s="867"/>
      <c r="D39" s="867"/>
      <c r="E39" s="867"/>
      <c r="F39" s="867"/>
      <c r="G39" s="867"/>
      <c r="H39" s="868"/>
      <c r="I39" s="430"/>
      <c r="J39" s="431"/>
      <c r="K39" s="278">
        <f>VLOOKUP(A39,EQUIPOS!A9:D166,4,FALSE)</f>
        <v>177253</v>
      </c>
      <c r="L39" s="344"/>
      <c r="M39" s="345">
        <v>0.04</v>
      </c>
      <c r="N39" s="281">
        <f t="shared" si="0"/>
        <v>4431325</v>
      </c>
    </row>
    <row r="40" spans="1:14">
      <c r="A40" s="119" t="s">
        <v>255</v>
      </c>
      <c r="B40" s="866" t="str">
        <f>VLOOKUP(A40,EQUIPOS!A10:D154,3,FALSE)</f>
        <v>Manómetro cable de acero para bajar la celda</v>
      </c>
      <c r="C40" s="867"/>
      <c r="D40" s="867"/>
      <c r="E40" s="867"/>
      <c r="F40" s="867"/>
      <c r="G40" s="867"/>
      <c r="H40" s="868"/>
      <c r="I40" s="337"/>
      <c r="J40" s="339"/>
      <c r="K40" s="278">
        <f>VLOOKUP(A40,EQUIPOS!A10:D167,4,FALSE)</f>
        <v>1341783</v>
      </c>
      <c r="L40" s="432"/>
      <c r="M40" s="433">
        <v>1</v>
      </c>
      <c r="N40" s="281">
        <f t="shared" si="0"/>
        <v>1341783</v>
      </c>
    </row>
    <row r="41" spans="1:14">
      <c r="A41" t="s">
        <v>320</v>
      </c>
      <c r="B41" s="866" t="str">
        <f>VLOOKUP(A41,EQUIPOS!A11:D155,3,FALSE)</f>
        <v>Retroexcavadora sobre llantas, motor 62HP, Profundidad de excavación de 5.41 metros.</v>
      </c>
      <c r="C41" s="867"/>
      <c r="D41" s="867"/>
      <c r="E41" s="867"/>
      <c r="F41" s="867"/>
      <c r="G41" s="867"/>
      <c r="H41" s="868"/>
      <c r="I41" s="42"/>
      <c r="J41" s="43"/>
      <c r="K41" s="278">
        <f>VLOOKUP(A41,EQUIPOS!A11:D168,4,FALSE)</f>
        <v>133244</v>
      </c>
      <c r="L41" s="285"/>
      <c r="M41" s="286">
        <v>0.2</v>
      </c>
      <c r="N41" s="281">
        <f t="shared" si="0"/>
        <v>666220</v>
      </c>
    </row>
    <row r="42" spans="1:14">
      <c r="B42" s="329"/>
      <c r="C42" s="330"/>
      <c r="D42" s="330"/>
      <c r="E42" s="330"/>
      <c r="F42" s="332"/>
      <c r="G42" s="332"/>
      <c r="H42" s="131"/>
      <c r="I42" s="42"/>
      <c r="J42" s="43"/>
      <c r="K42" s="447"/>
      <c r="L42" s="285"/>
      <c r="M42" s="286"/>
      <c r="N42" s="282"/>
    </row>
    <row r="43" spans="1:14">
      <c r="B43" s="874" t="s">
        <v>1036</v>
      </c>
      <c r="C43" s="875"/>
      <c r="D43" s="875"/>
      <c r="E43" s="44"/>
      <c r="F43" s="45"/>
      <c r="G43" s="45"/>
      <c r="H43" s="46"/>
      <c r="I43" s="42"/>
      <c r="J43" s="43"/>
      <c r="K43" s="288"/>
      <c r="L43" s="285"/>
      <c r="M43" s="410">
        <v>0.01</v>
      </c>
      <c r="N43" s="353">
        <f>N81*M43</f>
        <v>40222.408211598995</v>
      </c>
    </row>
    <row r="44" spans="1:14" ht="15" thickBot="1">
      <c r="B44" s="866"/>
      <c r="C44" s="867"/>
      <c r="D44" s="867"/>
      <c r="E44" s="867"/>
      <c r="F44" s="867"/>
      <c r="G44" s="867"/>
      <c r="H44" s="868"/>
      <c r="I44" s="876"/>
      <c r="J44" s="877"/>
      <c r="K44" s="47"/>
      <c r="L44" s="878"/>
      <c r="M44" s="879"/>
      <c r="N44" s="111"/>
    </row>
    <row r="45" spans="1:14" ht="15" thickBot="1">
      <c r="B45" s="817" t="s">
        <v>1037</v>
      </c>
      <c r="C45" s="818"/>
      <c r="D45" s="818"/>
      <c r="E45" s="818"/>
      <c r="F45" s="818"/>
      <c r="G45" s="818"/>
      <c r="H45" s="818"/>
      <c r="I45" s="818"/>
      <c r="J45" s="818"/>
      <c r="K45" s="818"/>
      <c r="L45" s="818"/>
      <c r="M45" s="819"/>
      <c r="N45" s="403">
        <f>SUM(N36:N44)</f>
        <v>17042970.4082116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20070574</v>
      </c>
      <c r="N50" s="281">
        <f t="shared" ref="N50:N55" si="1">K50*M50</f>
        <v>20070574</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133808</v>
      </c>
      <c r="N51" s="281">
        <f t="shared" si="1"/>
        <v>4014240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2174320</v>
      </c>
      <c r="N52" s="281">
        <f t="shared" si="1"/>
        <v>4348640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1057181</v>
      </c>
      <c r="N53" s="281">
        <f t="shared" si="1"/>
        <v>5285905</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84194</v>
      </c>
      <c r="N54" s="281">
        <f t="shared" si="1"/>
        <v>5051640</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1543</v>
      </c>
      <c r="N55" s="281">
        <f t="shared" si="1"/>
        <v>18516</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7" t="s">
        <v>1037</v>
      </c>
      <c r="C58" s="818"/>
      <c r="D58" s="818"/>
      <c r="E58" s="818"/>
      <c r="F58" s="818"/>
      <c r="G58" s="818"/>
      <c r="H58" s="818"/>
      <c r="I58" s="818"/>
      <c r="J58" s="818"/>
      <c r="K58" s="818"/>
      <c r="L58" s="818"/>
      <c r="M58" s="819"/>
      <c r="N58" s="403">
        <f>SUM(N50:N57)</f>
        <v>38789515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4">
        <f>VLOOKUP(A63,TRANSPORTE!A5:D117,4,FALSE)</f>
        <v>1177099</v>
      </c>
      <c r="M63" s="905"/>
      <c r="N63" s="296">
        <f>K63*L63</f>
        <v>1177099</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4">
        <f>VLOOKUP(A64,TRANSPORTE!A6:D117,4,FALSE)</f>
        <v>130883</v>
      </c>
      <c r="M64" s="905"/>
      <c r="N64" s="296">
        <f>K64*L64</f>
        <v>1047064</v>
      </c>
    </row>
    <row r="65" spans="1:15">
      <c r="A65" t="s">
        <v>1483</v>
      </c>
      <c r="B65" s="52" t="str">
        <f>VLOOKUP(A65,TRANSPORTE!A6:D117,3,FALSE)</f>
        <v>Pasajes aéreos</v>
      </c>
      <c r="C65" s="53"/>
      <c r="D65" s="53"/>
      <c r="E65" s="53"/>
      <c r="F65" s="53"/>
      <c r="G65" s="53"/>
      <c r="H65" s="320" t="s">
        <v>1029</v>
      </c>
      <c r="I65" s="288">
        <v>3</v>
      </c>
      <c r="J65" s="295">
        <v>1</v>
      </c>
      <c r="K65" s="288">
        <f>I65*J65</f>
        <v>3</v>
      </c>
      <c r="L65" s="904">
        <f>VLOOKUP(A65,TRANSPORTE!A6:D117,4,FALSE)</f>
        <v>338934</v>
      </c>
      <c r="M65" s="905"/>
      <c r="N65" s="296">
        <f>K65*L65</f>
        <v>1016802</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5"/>
      <c r="M67" s="896"/>
      <c r="N67" s="133"/>
    </row>
    <row r="68" spans="1:15" ht="15" thickBot="1">
      <c r="B68" s="906" t="s">
        <v>1037</v>
      </c>
      <c r="C68" s="860"/>
      <c r="D68" s="860"/>
      <c r="E68" s="860"/>
      <c r="F68" s="860"/>
      <c r="G68" s="860"/>
      <c r="H68" s="860"/>
      <c r="I68" s="860"/>
      <c r="J68" s="860"/>
      <c r="K68" s="860"/>
      <c r="L68" s="860"/>
      <c r="M68" s="861"/>
      <c r="N68" s="110">
        <f>SUM(N63:N67)</f>
        <v>3240965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6" t="s">
        <v>1047</v>
      </c>
      <c r="C72" s="857"/>
      <c r="D72" s="857"/>
      <c r="E72" s="857"/>
      <c r="F72" s="857"/>
      <c r="G72" s="857"/>
      <c r="H72" s="857"/>
      <c r="I72" s="79" t="s">
        <v>1048</v>
      </c>
      <c r="J72" s="81" t="s">
        <v>1494</v>
      </c>
      <c r="K72" s="80" t="s">
        <v>1050</v>
      </c>
      <c r="L72" s="858" t="s">
        <v>1034</v>
      </c>
      <c r="M72" s="859"/>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SUM(N73:N80)</f>
        <v>4022240.8211598997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N45+N58+N68+N81</f>
        <v>63095691.229371503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12619138.245874301</v>
      </c>
      <c r="M88" s="853"/>
      <c r="N88" s="57"/>
    </row>
    <row r="89" spans="1:14">
      <c r="B89" s="95" t="s">
        <v>1057</v>
      </c>
      <c r="C89" s="96"/>
      <c r="D89" s="96"/>
      <c r="E89" s="96"/>
      <c r="F89" s="96"/>
      <c r="G89" s="96"/>
      <c r="H89" s="96"/>
      <c r="I89" s="93"/>
      <c r="J89" s="94"/>
      <c r="K89" s="313">
        <v>0.05</v>
      </c>
      <c r="L89" s="852">
        <f>N83*K89</f>
        <v>3154784.5614685751</v>
      </c>
      <c r="M89" s="853"/>
      <c r="N89" s="57"/>
    </row>
    <row r="90" spans="1:14" ht="15" thickBot="1">
      <c r="B90" s="97" t="s">
        <v>1058</v>
      </c>
      <c r="C90" s="98"/>
      <c r="D90" s="98"/>
      <c r="E90" s="98"/>
      <c r="F90" s="98"/>
      <c r="G90" s="98"/>
      <c r="H90" s="98"/>
      <c r="I90" s="99"/>
      <c r="J90" s="100"/>
      <c r="K90" s="314">
        <v>0.05</v>
      </c>
      <c r="L90" s="854">
        <f>N83*K90</f>
        <v>3154784.5614685751</v>
      </c>
      <c r="M90" s="855"/>
      <c r="N90" s="57"/>
    </row>
    <row r="91" spans="1:14" ht="15" thickBot="1">
      <c r="B91" s="817" t="s">
        <v>1037</v>
      </c>
      <c r="C91" s="818"/>
      <c r="D91" s="818"/>
      <c r="E91" s="818"/>
      <c r="F91" s="818"/>
      <c r="G91" s="818"/>
      <c r="H91" s="818"/>
      <c r="I91" s="818"/>
      <c r="J91" s="818"/>
      <c r="K91" s="818"/>
      <c r="L91" s="818"/>
      <c r="M91" s="819"/>
      <c r="N91" s="58">
        <f>L88+L89+L90</f>
        <v>18928707.368811451</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82024398.598182946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8"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1"/>
      <c r="C1" s="923"/>
      <c r="D1" s="924"/>
      <c r="E1" s="924"/>
      <c r="F1" s="924"/>
      <c r="G1" s="924"/>
      <c r="H1" s="924"/>
      <c r="I1" s="924"/>
      <c r="J1" s="925"/>
      <c r="K1" s="926" t="s">
        <v>1017</v>
      </c>
      <c r="L1" s="928" t="s">
        <v>2304</v>
      </c>
      <c r="M1" s="929"/>
      <c r="N1" s="930"/>
    </row>
    <row r="2" spans="2:14" ht="27"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t="s">
        <v>121</v>
      </c>
      <c r="B36" s="866" t="str">
        <f>VLOOKUP(A36,EQUIPOS!A6:D154,3,FALSE)</f>
        <v>Bomba eléctrica para accionar la celda</v>
      </c>
      <c r="C36" s="867"/>
      <c r="D36" s="867"/>
      <c r="E36" s="867"/>
      <c r="F36" s="867"/>
      <c r="G36" s="867"/>
      <c r="H36" s="868"/>
      <c r="I36" s="276"/>
      <c r="J36" s="277"/>
      <c r="K36" s="278">
        <f>VLOOKUP(A36,EQUIPOS!A6:D163,4,FALSE)</f>
        <v>64717</v>
      </c>
      <c r="L36" s="279"/>
      <c r="M36" s="280">
        <v>0.01</v>
      </c>
      <c r="N36" s="281">
        <f>K36/M36</f>
        <v>6471700</v>
      </c>
    </row>
    <row r="37" spans="1:16">
      <c r="A37" s="119" t="s">
        <v>217</v>
      </c>
      <c r="B37" s="866" t="str">
        <f>VLOOKUP(A37,EQUIPOS!A7:D154,3,FALSE)</f>
        <v>Equipo de soldadura y de acetileno (incluye soldadura)</v>
      </c>
      <c r="C37" s="867"/>
      <c r="D37" s="867"/>
      <c r="E37" s="867"/>
      <c r="F37" s="867"/>
      <c r="G37" s="867"/>
      <c r="H37" s="868"/>
      <c r="I37" s="430"/>
      <c r="J37" s="431"/>
      <c r="K37" s="278">
        <f>VLOOKUP(A37,EQUIPOS!A7:D164,4,FALSE)</f>
        <v>32358</v>
      </c>
      <c r="L37" s="344"/>
      <c r="M37" s="345">
        <v>0.01</v>
      </c>
      <c r="N37" s="281">
        <f>K37/M37</f>
        <v>3235800</v>
      </c>
    </row>
    <row r="38" spans="1:16">
      <c r="A38" s="119" t="s">
        <v>255</v>
      </c>
      <c r="B38" s="866" t="str">
        <f>VLOOKUP(A38,EQUIPOS!A8:D154,3,FALSE)</f>
        <v>Manómetro cable de acero para bajar la celda</v>
      </c>
      <c r="C38" s="867"/>
      <c r="D38" s="867"/>
      <c r="E38" s="867"/>
      <c r="F38" s="867"/>
      <c r="G38" s="867"/>
      <c r="H38" s="868"/>
      <c r="I38" s="430"/>
      <c r="J38" s="431"/>
      <c r="K38" s="278">
        <f>VLOOKUP(A38,EQUIPOS!A8:D165,4,FALSE)</f>
        <v>1341783</v>
      </c>
      <c r="L38" s="344"/>
      <c r="M38" s="345">
        <v>1</v>
      </c>
      <c r="N38" s="281">
        <f>K38/M38</f>
        <v>1341783</v>
      </c>
    </row>
    <row r="39" spans="1:16">
      <c r="A39" s="119"/>
      <c r="B39" s="866"/>
      <c r="C39" s="867"/>
      <c r="D39" s="867"/>
      <c r="E39" s="867"/>
      <c r="F39" s="867"/>
      <c r="G39" s="867"/>
      <c r="H39" s="868"/>
      <c r="I39" s="430"/>
      <c r="J39" s="431"/>
      <c r="K39" s="278"/>
      <c r="L39" s="344"/>
      <c r="M39" s="345"/>
      <c r="N39" s="281"/>
    </row>
    <row r="40" spans="1:16">
      <c r="A40" s="119"/>
      <c r="B40" s="866"/>
      <c r="C40" s="867"/>
      <c r="D40" s="867"/>
      <c r="E40" s="867"/>
      <c r="F40" s="867"/>
      <c r="G40" s="867"/>
      <c r="H40" s="868"/>
      <c r="I40" s="337"/>
      <c r="J40" s="339"/>
      <c r="K40" s="278"/>
      <c r="L40" s="432"/>
      <c r="M40" s="433"/>
      <c r="N40" s="281"/>
    </row>
    <row r="41" spans="1:16">
      <c r="B41" s="866"/>
      <c r="C41" s="867"/>
      <c r="D41" s="867"/>
      <c r="E41" s="867"/>
      <c r="F41" s="867"/>
      <c r="G41" s="867"/>
      <c r="H41" s="868"/>
      <c r="I41" s="42"/>
      <c r="J41" s="43"/>
      <c r="K41" s="278"/>
      <c r="L41" s="285"/>
      <c r="M41" s="286"/>
      <c r="N41" s="281"/>
    </row>
    <row r="42" spans="1:16">
      <c r="B42" s="329"/>
      <c r="C42" s="330"/>
      <c r="D42" s="330"/>
      <c r="E42" s="330"/>
      <c r="F42" s="332"/>
      <c r="G42" s="332"/>
      <c r="H42" s="131"/>
      <c r="I42" s="42"/>
      <c r="J42" s="43"/>
      <c r="K42" s="447"/>
      <c r="L42" s="285"/>
      <c r="M42" s="286"/>
      <c r="N42" s="282"/>
    </row>
    <row r="43" spans="1:16">
      <c r="B43" s="874" t="s">
        <v>1036</v>
      </c>
      <c r="C43" s="875"/>
      <c r="D43" s="875"/>
      <c r="E43" s="44"/>
      <c r="F43" s="45"/>
      <c r="G43" s="45"/>
      <c r="H43" s="46"/>
      <c r="I43" s="42"/>
      <c r="J43" s="43"/>
      <c r="K43" s="288"/>
      <c r="L43" s="285"/>
      <c r="M43" s="410">
        <v>0.01</v>
      </c>
      <c r="N43" s="353">
        <f>N81*M43</f>
        <v>40222.408211598995</v>
      </c>
    </row>
    <row r="44" spans="1:16" ht="15" thickBot="1">
      <c r="B44" s="866"/>
      <c r="C44" s="867"/>
      <c r="D44" s="867"/>
      <c r="E44" s="867"/>
      <c r="F44" s="867"/>
      <c r="G44" s="867"/>
      <c r="H44" s="868"/>
      <c r="I44" s="876"/>
      <c r="J44" s="877"/>
      <c r="K44" s="47"/>
      <c r="L44" s="878"/>
      <c r="M44" s="879"/>
      <c r="N44" s="111"/>
    </row>
    <row r="45" spans="1:16" ht="15" thickBot="1">
      <c r="B45" s="817" t="s">
        <v>1037</v>
      </c>
      <c r="C45" s="818"/>
      <c r="D45" s="818"/>
      <c r="E45" s="818"/>
      <c r="F45" s="818"/>
      <c r="G45" s="818"/>
      <c r="H45" s="818"/>
      <c r="I45" s="818"/>
      <c r="J45" s="818"/>
      <c r="K45" s="818"/>
      <c r="L45" s="818"/>
      <c r="M45" s="819"/>
      <c r="N45" s="403">
        <f>SUM(N36:N44)</f>
        <v>11089505.408211598</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20070574</v>
      </c>
      <c r="N50" s="281">
        <f t="shared" ref="N50:N55" si="0">K50*M50</f>
        <v>20070574</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133808</v>
      </c>
      <c r="N51" s="281">
        <f t="shared" si="0"/>
        <v>4014240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2174320</v>
      </c>
      <c r="N52" s="281">
        <f t="shared" si="0"/>
        <v>4348640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1057181</v>
      </c>
      <c r="N53" s="281">
        <f t="shared" si="0"/>
        <v>5285905</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84194</v>
      </c>
      <c r="N54" s="281">
        <f t="shared" si="0"/>
        <v>5051640</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1543</v>
      </c>
      <c r="N55" s="281">
        <f t="shared" si="0"/>
        <v>18516</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7" t="s">
        <v>1037</v>
      </c>
      <c r="C58" s="818"/>
      <c r="D58" s="818"/>
      <c r="E58" s="818"/>
      <c r="F58" s="818"/>
      <c r="G58" s="818"/>
      <c r="H58" s="818"/>
      <c r="I58" s="818"/>
      <c r="J58" s="818"/>
      <c r="K58" s="818"/>
      <c r="L58" s="818"/>
      <c r="M58" s="819"/>
      <c r="N58" s="403">
        <f>SUM(N50:N57)</f>
        <v>38789515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4">
        <f>VLOOKUP(A63,TRANSPORTE!A5:D117,4,FALSE)</f>
        <v>338934</v>
      </c>
      <c r="M63" s="905"/>
      <c r="N63" s="296">
        <f>K63*L63</f>
        <v>1016802</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4">
        <f>VLOOKUP(A64,TRANSPORTE!A6:D117,4,FALSE)</f>
        <v>1177099</v>
      </c>
      <c r="M64" s="905"/>
      <c r="N64" s="296">
        <f>K64*L64</f>
        <v>1177099</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4">
        <f>VLOOKUP(A65,TRANSPORTE!A6:D118,4,FALSE)</f>
        <v>130883</v>
      </c>
      <c r="M65" s="905"/>
      <c r="N65" s="296">
        <f>K65*L65</f>
        <v>1047064</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5"/>
      <c r="M67" s="896"/>
      <c r="N67" s="133"/>
    </row>
    <row r="68" spans="1:15" ht="15" thickBot="1">
      <c r="B68" s="906" t="s">
        <v>1037</v>
      </c>
      <c r="C68" s="860"/>
      <c r="D68" s="860"/>
      <c r="E68" s="860"/>
      <c r="F68" s="860"/>
      <c r="G68" s="860"/>
      <c r="H68" s="860"/>
      <c r="I68" s="860"/>
      <c r="J68" s="860"/>
      <c r="K68" s="860"/>
      <c r="L68" s="860"/>
      <c r="M68" s="861"/>
      <c r="N68" s="110">
        <f>SUM(N63:N67)</f>
        <v>3240965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6" t="s">
        <v>1047</v>
      </c>
      <c r="C72" s="857"/>
      <c r="D72" s="857"/>
      <c r="E72" s="857"/>
      <c r="F72" s="857"/>
      <c r="G72" s="857"/>
      <c r="H72" s="857"/>
      <c r="I72" s="79" t="s">
        <v>1048</v>
      </c>
      <c r="J72" s="81" t="s">
        <v>1494</v>
      </c>
      <c r="K72" s="80" t="s">
        <v>1050</v>
      </c>
      <c r="L72" s="858" t="s">
        <v>1034</v>
      </c>
      <c r="M72" s="859"/>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93"/>
      <c r="C80" s="894"/>
      <c r="D80" s="894"/>
      <c r="E80" s="894"/>
      <c r="F80" s="894"/>
      <c r="G80" s="894"/>
      <c r="H80" s="894"/>
      <c r="I80" s="50"/>
      <c r="J80" s="50"/>
      <c r="K80" s="50"/>
      <c r="L80" s="972"/>
      <c r="M80" s="973"/>
      <c r="N80" s="51"/>
    </row>
    <row r="81" spans="1:14" ht="15" thickBot="1">
      <c r="B81" s="817" t="s">
        <v>1037</v>
      </c>
      <c r="C81" s="818"/>
      <c r="D81" s="818"/>
      <c r="E81" s="818"/>
      <c r="F81" s="818"/>
      <c r="G81" s="818"/>
      <c r="H81" s="818"/>
      <c r="I81" s="860"/>
      <c r="J81" s="860"/>
      <c r="K81" s="860"/>
      <c r="L81" s="860"/>
      <c r="M81" s="861"/>
      <c r="N81" s="310">
        <f>SUM(N73:N80)</f>
        <v>4022240.8211598997</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N45+N58+N68+N81</f>
        <v>57142226.229371496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11428445.245874301</v>
      </c>
      <c r="M88" s="853"/>
      <c r="N88" s="57"/>
    </row>
    <row r="89" spans="1:14">
      <c r="B89" s="95" t="s">
        <v>1057</v>
      </c>
      <c r="C89" s="96"/>
      <c r="D89" s="96"/>
      <c r="E89" s="96"/>
      <c r="F89" s="96"/>
      <c r="G89" s="96"/>
      <c r="H89" s="96"/>
      <c r="I89" s="93"/>
      <c r="J89" s="94"/>
      <c r="K89" s="313">
        <v>0.05</v>
      </c>
      <c r="L89" s="852">
        <f>N83*K89</f>
        <v>2857111.3114685751</v>
      </c>
      <c r="M89" s="853"/>
      <c r="N89" s="57"/>
    </row>
    <row r="90" spans="1:14" ht="15" thickBot="1">
      <c r="B90" s="97" t="s">
        <v>1058</v>
      </c>
      <c r="C90" s="98"/>
      <c r="D90" s="98"/>
      <c r="E90" s="98"/>
      <c r="F90" s="98"/>
      <c r="G90" s="98"/>
      <c r="H90" s="98"/>
      <c r="I90" s="99"/>
      <c r="J90" s="100"/>
      <c r="K90" s="314">
        <v>0.05</v>
      </c>
      <c r="L90" s="854">
        <f>N83*K90</f>
        <v>2857111.3114685751</v>
      </c>
      <c r="M90" s="855"/>
      <c r="N90" s="57"/>
    </row>
    <row r="91" spans="1:14" ht="15" thickBot="1">
      <c r="B91" s="817" t="s">
        <v>1037</v>
      </c>
      <c r="C91" s="818"/>
      <c r="D91" s="818"/>
      <c r="E91" s="818"/>
      <c r="F91" s="818"/>
      <c r="G91" s="818"/>
      <c r="H91" s="818"/>
      <c r="I91" s="818"/>
      <c r="J91" s="818"/>
      <c r="K91" s="818"/>
      <c r="L91" s="818"/>
      <c r="M91" s="819"/>
      <c r="N91" s="58">
        <f>L88+L89+L90</f>
        <v>17142667.868811451</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74284894.098182946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1"/>
      <c r="C1" s="923"/>
      <c r="D1" s="924"/>
      <c r="E1" s="924"/>
      <c r="F1" s="924"/>
      <c r="G1" s="924"/>
      <c r="H1" s="924"/>
      <c r="I1" s="924"/>
      <c r="J1" s="925"/>
      <c r="K1" s="926" t="s">
        <v>1017</v>
      </c>
      <c r="L1" s="928" t="s">
        <v>2304</v>
      </c>
      <c r="M1" s="929"/>
      <c r="N1" s="930"/>
    </row>
    <row r="2" spans="2:14" ht="2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259</v>
      </c>
      <c r="B36" s="866" t="str">
        <f>VLOOKUP(A36,EQUIPOS!A6:D154,3,FALSE)</f>
        <v>Montacargas</v>
      </c>
      <c r="C36" s="867"/>
      <c r="D36" s="867"/>
      <c r="E36" s="867"/>
      <c r="F36" s="867"/>
      <c r="G36" s="867"/>
      <c r="H36" s="868"/>
      <c r="I36" s="276"/>
      <c r="J36" s="277"/>
      <c r="K36" s="278">
        <f>VLOOKUP(A36,EQUIPOS!A6:D163,4,FALSE)</f>
        <v>76431</v>
      </c>
      <c r="L36" s="279"/>
      <c r="M36" s="345">
        <v>1.5</v>
      </c>
      <c r="N36" s="281">
        <f>K36/M36</f>
        <v>50954</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2553.3602603050003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53507.360260305002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8368</v>
      </c>
      <c r="N48" s="281">
        <f>K48*M48</f>
        <v>2620866.6340897405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2620866.6340897405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51067.205206099999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2725441.1995561454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545088.23991122912</v>
      </c>
      <c r="M84" s="853"/>
      <c r="N84" s="57"/>
    </row>
    <row r="85" spans="1:14">
      <c r="B85" s="95" t="s">
        <v>1057</v>
      </c>
      <c r="C85" s="96"/>
      <c r="D85" s="96"/>
      <c r="E85" s="96"/>
      <c r="F85" s="96"/>
      <c r="G85" s="96"/>
      <c r="H85" s="96"/>
      <c r="I85" s="93"/>
      <c r="J85" s="94"/>
      <c r="K85" s="313">
        <v>0.05</v>
      </c>
      <c r="L85" s="852">
        <f>N79*K85</f>
        <v>136272.05997780728</v>
      </c>
      <c r="M85" s="853"/>
      <c r="N85" s="57"/>
    </row>
    <row r="86" spans="1:14" ht="15" thickBot="1">
      <c r="B86" s="97" t="s">
        <v>1058</v>
      </c>
      <c r="C86" s="98"/>
      <c r="D86" s="98"/>
      <c r="E86" s="98"/>
      <c r="F86" s="98"/>
      <c r="G86" s="98"/>
      <c r="H86" s="98"/>
      <c r="I86" s="99"/>
      <c r="J86" s="100"/>
      <c r="K86" s="314">
        <v>0.05</v>
      </c>
      <c r="L86" s="854">
        <f>N79*K86</f>
        <v>136272.05997780728</v>
      </c>
      <c r="M86" s="855"/>
      <c r="N86" s="57"/>
    </row>
    <row r="87" spans="1:14" ht="15" thickBot="1">
      <c r="B87" s="817" t="s">
        <v>1037</v>
      </c>
      <c r="C87" s="818"/>
      <c r="D87" s="818"/>
      <c r="E87" s="818"/>
      <c r="F87" s="818"/>
      <c r="G87" s="818"/>
      <c r="H87" s="818"/>
      <c r="I87" s="818"/>
      <c r="J87" s="818"/>
      <c r="K87" s="818"/>
      <c r="L87" s="818"/>
      <c r="M87" s="819"/>
      <c r="N87" s="58">
        <f>L84+L85+L86</f>
        <v>817632.35986684379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3543073.5594229894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267</v>
      </c>
      <c r="B36" s="866" t="str">
        <f>VLOOKUP(A36,EQUIPOS!A6:D154,3,FALSE)</f>
        <v>Motobomba de concreto</v>
      </c>
      <c r="C36" s="867"/>
      <c r="D36" s="867"/>
      <c r="E36" s="867"/>
      <c r="F36" s="867"/>
      <c r="G36" s="867"/>
      <c r="H36" s="868"/>
      <c r="I36" s="276"/>
      <c r="J36" s="277"/>
      <c r="K36" s="278">
        <f>VLOOKUP(A36,EQUIPOS!A6:D163,4,FALSE)</f>
        <v>69936</v>
      </c>
      <c r="L36" s="279"/>
      <c r="M36" s="345">
        <v>2.5</v>
      </c>
      <c r="N36" s="281">
        <f>K36/M36</f>
        <v>27974.400000000001</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27974.400000000001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3423</v>
      </c>
      <c r="N48" s="281">
        <f>K48*M48</f>
        <v>160054.96046887903</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379116</v>
      </c>
      <c r="N49" s="281">
        <f>K49*M49</f>
        <v>253242.33710245622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413297.29757133522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4">
        <f>VLOOKUP(A60,TRANSPORTE!A2:D117,4,FALSE)</f>
        <v>1300</v>
      </c>
      <c r="M60" s="905"/>
      <c r="N60" s="296">
        <f>K60*L60</f>
        <v>1128.8881231685054</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1128.8881231685054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442400.58569450374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88480.11713890075</v>
      </c>
      <c r="M84" s="853"/>
      <c r="N84" s="57"/>
    </row>
    <row r="85" spans="1:14">
      <c r="B85" s="95" t="s">
        <v>1057</v>
      </c>
      <c r="C85" s="96"/>
      <c r="D85" s="96"/>
      <c r="E85" s="96"/>
      <c r="F85" s="96"/>
      <c r="G85" s="96"/>
      <c r="H85" s="96"/>
      <c r="I85" s="93"/>
      <c r="J85" s="94"/>
      <c r="K85" s="313">
        <v>0.05</v>
      </c>
      <c r="L85" s="852">
        <f>N79*K85</f>
        <v>22120.029284725188</v>
      </c>
      <c r="M85" s="853"/>
      <c r="N85" s="57"/>
    </row>
    <row r="86" spans="1:14" ht="15" thickBot="1">
      <c r="B86" s="97" t="s">
        <v>1058</v>
      </c>
      <c r="C86" s="98"/>
      <c r="D86" s="98"/>
      <c r="E86" s="98"/>
      <c r="F86" s="98"/>
      <c r="G86" s="98"/>
      <c r="H86" s="98"/>
      <c r="I86" s="99"/>
      <c r="J86" s="100"/>
      <c r="K86" s="314">
        <v>0.05</v>
      </c>
      <c r="L86" s="854">
        <f>N79*K86</f>
        <v>22120.029284725188</v>
      </c>
      <c r="M86" s="855"/>
      <c r="N86" s="57"/>
    </row>
    <row r="87" spans="1:14" ht="15" thickBot="1">
      <c r="B87" s="817" t="s">
        <v>1037</v>
      </c>
      <c r="C87" s="818"/>
      <c r="D87" s="818"/>
      <c r="E87" s="818"/>
      <c r="F87" s="818"/>
      <c r="G87" s="818"/>
      <c r="H87" s="818"/>
      <c r="I87" s="818"/>
      <c r="J87" s="818"/>
      <c r="K87" s="818"/>
      <c r="L87" s="818"/>
      <c r="M87" s="819"/>
      <c r="N87" s="58">
        <f>L84+L85+L86</f>
        <v>132720.17570835113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575120.76140285493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40" zoomScale="77" zoomScaleNormal="77" workbookViewId="0">
      <selection activeCell="M52" sqref="M52"/>
    </sheetView>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121</v>
      </c>
      <c r="B36" s="866" t="str">
        <f>VLOOKUP(A36,EQUIPOS!A6:D154,3,FALSE)</f>
        <v>Bomba eléctrica para accionar la celda</v>
      </c>
      <c r="C36" s="867"/>
      <c r="D36" s="867"/>
      <c r="E36" s="867"/>
      <c r="F36" s="867"/>
      <c r="G36" s="867"/>
      <c r="H36" s="868"/>
      <c r="I36" s="276"/>
      <c r="J36" s="277"/>
      <c r="K36" s="278">
        <f>VLOOKUP(A36,EQUIPOS!A6:D163,4,FALSE)</f>
        <v>64717</v>
      </c>
      <c r="L36" s="279"/>
      <c r="M36" s="280">
        <v>0.01</v>
      </c>
      <c r="N36" s="281">
        <f t="shared" ref="N36:N41" si="0">K36/M36</f>
        <v>6471700</v>
      </c>
    </row>
    <row r="37" spans="1:14">
      <c r="A37" s="119" t="s">
        <v>192</v>
      </c>
      <c r="B37" s="866" t="str">
        <f>VLOOKUP(A37,EQUIPOS!A7:D154,3,FALSE)</f>
        <v>Equipo de acarreo interno</v>
      </c>
      <c r="C37" s="867"/>
      <c r="D37" s="867"/>
      <c r="E37" s="867"/>
      <c r="F37" s="867"/>
      <c r="G37" s="867"/>
      <c r="H37" s="868"/>
      <c r="I37" s="430"/>
      <c r="J37" s="431"/>
      <c r="K37" s="278">
        <f>VLOOKUP(A37,EQUIPOS!A7:D164,4,FALSE)</f>
        <v>42796</v>
      </c>
      <c r="L37" s="344"/>
      <c r="M37" s="345">
        <v>0.05</v>
      </c>
      <c r="N37" s="281">
        <f t="shared" si="0"/>
        <v>855920</v>
      </c>
    </row>
    <row r="38" spans="1:14">
      <c r="A38" s="119" t="s">
        <v>214</v>
      </c>
      <c r="B38" s="866" t="str">
        <f>VLOOKUP(A38,EQUIPOS!A8:D154,3,FALSE)</f>
        <v>Equipo de oxigeno y soldadura</v>
      </c>
      <c r="C38" s="867"/>
      <c r="D38" s="867"/>
      <c r="E38" s="867"/>
      <c r="F38" s="867"/>
      <c r="G38" s="867"/>
      <c r="H38" s="868"/>
      <c r="I38" s="430"/>
      <c r="J38" s="431"/>
      <c r="K38" s="447">
        <f>VLOOKUP(A38,EQUIPOS!A8:D165,4,FALSE)</f>
        <v>14613</v>
      </c>
      <c r="L38" s="344"/>
      <c r="M38" s="345">
        <v>0.01</v>
      </c>
      <c r="N38" s="281">
        <f t="shared" si="0"/>
        <v>1461300</v>
      </c>
    </row>
    <row r="39" spans="1:14">
      <c r="A39" s="119" t="s">
        <v>248</v>
      </c>
      <c r="B39" s="866" t="str">
        <f>VLOOKUP(A39,EQUIPOS!A9:D154,3,FALSE)</f>
        <v>Grúa telescópica de 50 Ton.</v>
      </c>
      <c r="C39" s="867"/>
      <c r="D39" s="867"/>
      <c r="E39" s="867"/>
      <c r="F39" s="867"/>
      <c r="G39" s="867"/>
      <c r="H39" s="868"/>
      <c r="I39" s="430"/>
      <c r="J39" s="431"/>
      <c r="K39" s="447">
        <f>VLOOKUP(A39,EQUIPOS!A9:D166,4,FALSE)</f>
        <v>230683</v>
      </c>
      <c r="L39" s="344"/>
      <c r="M39" s="345">
        <v>0.04</v>
      </c>
      <c r="N39" s="281">
        <f t="shared" si="0"/>
        <v>5767075</v>
      </c>
    </row>
    <row r="40" spans="1:14">
      <c r="A40" s="119" t="s">
        <v>255</v>
      </c>
      <c r="B40" s="866" t="str">
        <f>VLOOKUP(A40,EQUIPOS!A10:D154,3,FALSE)</f>
        <v>Manómetro cable de acero para bajar la celda</v>
      </c>
      <c r="C40" s="867"/>
      <c r="D40" s="867"/>
      <c r="E40" s="867"/>
      <c r="F40" s="867"/>
      <c r="G40" s="867"/>
      <c r="H40" s="868"/>
      <c r="I40" s="430"/>
      <c r="J40" s="431"/>
      <c r="K40" s="447">
        <f>VLOOKUP(A40,EQUIPOS!A10:D167,4,FALSE)</f>
        <v>1341783</v>
      </c>
      <c r="L40" s="344"/>
      <c r="M40" s="345">
        <v>1</v>
      </c>
      <c r="N40" s="281">
        <f t="shared" si="0"/>
        <v>1341783</v>
      </c>
    </row>
    <row r="41" spans="1:14">
      <c r="A41" s="119" t="s">
        <v>322</v>
      </c>
      <c r="B41" s="866" t="str">
        <f>VLOOKUP(A41,EQUIPOS!A11:D155,3,FALSE)</f>
        <v xml:space="preserve">Retroexcavadora sobre llantas JD 410
</v>
      </c>
      <c r="C41" s="867"/>
      <c r="D41" s="867"/>
      <c r="E41" s="867"/>
      <c r="F41" s="867"/>
      <c r="G41" s="867"/>
      <c r="H41" s="868"/>
      <c r="I41" s="430"/>
      <c r="J41" s="431"/>
      <c r="K41" s="447">
        <f>VLOOKUP(A41,EQUIPOS!A11:D168,4,FALSE)</f>
        <v>116201</v>
      </c>
      <c r="L41" s="344"/>
      <c r="M41" s="345">
        <v>0.2</v>
      </c>
      <c r="N41" s="281">
        <f t="shared" si="0"/>
        <v>581005</v>
      </c>
    </row>
    <row r="42" spans="1:14">
      <c r="A42" s="119"/>
      <c r="B42" s="866"/>
      <c r="C42" s="867"/>
      <c r="D42" s="867"/>
      <c r="E42" s="867"/>
      <c r="F42" s="867"/>
      <c r="G42" s="867"/>
      <c r="H42" s="868"/>
      <c r="I42" s="337"/>
      <c r="J42" s="339"/>
      <c r="K42" s="447"/>
      <c r="L42" s="432"/>
      <c r="M42" s="433"/>
      <c r="N42" s="281"/>
    </row>
    <row r="43" spans="1:14">
      <c r="B43" s="866"/>
      <c r="C43" s="867"/>
      <c r="D43" s="867"/>
      <c r="E43" s="867"/>
      <c r="F43" s="867"/>
      <c r="G43" s="867"/>
      <c r="H43" s="868"/>
      <c r="I43" s="42"/>
      <c r="J43" s="43"/>
      <c r="K43" s="447"/>
      <c r="L43" s="285"/>
      <c r="M43" s="286"/>
      <c r="N43" s="281"/>
    </row>
    <row r="44" spans="1:14">
      <c r="B44" s="329"/>
      <c r="C44" s="330"/>
      <c r="D44" s="330"/>
      <c r="E44" s="330"/>
      <c r="F44" s="332"/>
      <c r="G44" s="332"/>
      <c r="H44" s="131"/>
      <c r="I44" s="42"/>
      <c r="J44" s="43"/>
      <c r="K44" s="447"/>
      <c r="L44" s="285"/>
      <c r="M44" s="286"/>
      <c r="N44" s="282"/>
    </row>
    <row r="45" spans="1:14">
      <c r="B45" s="874" t="s">
        <v>1036</v>
      </c>
      <c r="C45" s="875"/>
      <c r="D45" s="875"/>
      <c r="E45" s="44"/>
      <c r="F45" s="45"/>
      <c r="G45" s="45"/>
      <c r="H45" s="46"/>
      <c r="I45" s="42"/>
      <c r="J45" s="43"/>
      <c r="K45" s="288"/>
      <c r="L45" s="285"/>
      <c r="M45" s="410">
        <v>0.1</v>
      </c>
      <c r="N45" s="353">
        <f>N86*M45</f>
        <v>402224.08211598999</v>
      </c>
    </row>
    <row r="46" spans="1:14" ht="15" thickBot="1">
      <c r="B46" s="866"/>
      <c r="C46" s="867"/>
      <c r="D46" s="867"/>
      <c r="E46" s="867"/>
      <c r="F46" s="867"/>
      <c r="G46" s="867"/>
      <c r="H46" s="868"/>
      <c r="I46" s="876"/>
      <c r="J46" s="877"/>
      <c r="K46" s="47"/>
      <c r="L46" s="878"/>
      <c r="M46" s="879"/>
      <c r="N46" s="111"/>
    </row>
    <row r="47" spans="1:14" ht="15" thickBot="1">
      <c r="B47" s="817" t="s">
        <v>1037</v>
      </c>
      <c r="C47" s="818"/>
      <c r="D47" s="818"/>
      <c r="E47" s="818"/>
      <c r="F47" s="818"/>
      <c r="G47" s="818"/>
      <c r="H47" s="818"/>
      <c r="I47" s="818"/>
      <c r="J47" s="818"/>
      <c r="K47" s="818"/>
      <c r="L47" s="818"/>
      <c r="M47" s="819"/>
      <c r="N47" s="420">
        <f>SUM(N36:N45)</f>
        <v>16881007.082115989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2" t="s">
        <v>1028</v>
      </c>
      <c r="C51" s="863"/>
      <c r="D51" s="863"/>
      <c r="E51" s="863"/>
      <c r="F51" s="863"/>
      <c r="G51" s="863"/>
      <c r="H51" s="863"/>
      <c r="I51" s="897"/>
      <c r="J51" s="324" t="s">
        <v>1029</v>
      </c>
      <c r="K51" s="91" t="s">
        <v>1030</v>
      </c>
      <c r="L51" s="898" t="s">
        <v>1039</v>
      </c>
      <c r="M51" s="897"/>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20070574</v>
      </c>
      <c r="N52" s="281">
        <f t="shared" ref="N52:N57" si="1">K52*M52</f>
        <v>20070574</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133808</v>
      </c>
      <c r="N53" s="281">
        <f t="shared" si="1"/>
        <v>4014240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2174320</v>
      </c>
      <c r="N54" s="281">
        <f t="shared" si="1"/>
        <v>4348640</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1057181</v>
      </c>
      <c r="N55" s="281">
        <f t="shared" si="1"/>
        <v>5285905</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163683</v>
      </c>
      <c r="N56" s="281">
        <f t="shared" si="1"/>
        <v>9820980</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1543</v>
      </c>
      <c r="N57" s="281">
        <f t="shared" si="1"/>
        <v>18516</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17" t="s">
        <v>1037</v>
      </c>
      <c r="C63" s="818"/>
      <c r="D63" s="818"/>
      <c r="E63" s="818"/>
      <c r="F63" s="818"/>
      <c r="G63" s="818"/>
      <c r="H63" s="818"/>
      <c r="I63" s="818"/>
      <c r="J63" s="818"/>
      <c r="K63" s="818"/>
      <c r="L63" s="818"/>
      <c r="M63" s="819"/>
      <c r="N63" s="403">
        <f>SUM(N52:N62)</f>
        <v>43558855</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3" t="s">
        <v>1045</v>
      </c>
      <c r="M67" s="882"/>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4">
        <f>VLOOKUP(A68,TRANSPORTE!A5:D117,4,FALSE)</f>
        <v>1177099</v>
      </c>
      <c r="M68" s="905"/>
      <c r="N68" s="296">
        <f>K68*L68</f>
        <v>1177099</v>
      </c>
    </row>
    <row r="69" spans="1:15">
      <c r="A69" t="s">
        <v>1483</v>
      </c>
      <c r="B69" s="52" t="str">
        <f>VLOOKUP(A69,TRANSPORTE!A5:D117,3,FALSE)</f>
        <v>Pasajes aéreos</v>
      </c>
      <c r="C69" s="53"/>
      <c r="D69" s="53"/>
      <c r="E69" s="53"/>
      <c r="F69" s="53"/>
      <c r="G69" s="53"/>
      <c r="H69" s="320" t="s">
        <v>1029</v>
      </c>
      <c r="I69" s="288">
        <v>3</v>
      </c>
      <c r="J69" s="295">
        <v>1</v>
      </c>
      <c r="K69" s="288">
        <f>I69*J69</f>
        <v>3</v>
      </c>
      <c r="L69" s="904">
        <f>VLOOKUP(A69,TRANSPORTE!A5:D117,4,FALSE)</f>
        <v>338934</v>
      </c>
      <c r="M69" s="905"/>
      <c r="N69" s="296">
        <f>K69*L69</f>
        <v>1016802</v>
      </c>
    </row>
    <row r="70" spans="1:15">
      <c r="B70" s="52"/>
      <c r="C70" s="53"/>
      <c r="D70" s="53"/>
      <c r="E70" s="53"/>
      <c r="F70" s="53"/>
      <c r="G70" s="53"/>
      <c r="H70" s="320"/>
      <c r="I70" s="288"/>
      <c r="J70" s="295"/>
      <c r="K70" s="288"/>
      <c r="L70" s="904"/>
      <c r="M70" s="905"/>
      <c r="N70" s="296"/>
    </row>
    <row r="71" spans="1:15">
      <c r="B71" s="52"/>
      <c r="C71" s="53"/>
      <c r="D71" s="53"/>
      <c r="E71" s="53"/>
      <c r="F71" s="53"/>
      <c r="G71" s="53"/>
      <c r="H71" s="320"/>
      <c r="I71" s="288"/>
      <c r="J71" s="295"/>
      <c r="K71" s="288"/>
      <c r="L71" s="904"/>
      <c r="M71" s="905"/>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5"/>
      <c r="M73" s="896"/>
      <c r="N73" s="133"/>
    </row>
    <row r="74" spans="1:15" ht="15" thickBot="1">
      <c r="B74" s="906" t="s">
        <v>1037</v>
      </c>
      <c r="C74" s="860"/>
      <c r="D74" s="860"/>
      <c r="E74" s="860"/>
      <c r="F74" s="860"/>
      <c r="G74" s="860"/>
      <c r="H74" s="860"/>
      <c r="I74" s="860"/>
      <c r="J74" s="860"/>
      <c r="K74" s="860"/>
      <c r="L74" s="860"/>
      <c r="M74" s="861"/>
      <c r="N74" s="110">
        <f>N68+N69+N70+N71+N72</f>
        <v>2193901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6" t="s">
        <v>1047</v>
      </c>
      <c r="C78" s="857"/>
      <c r="D78" s="857"/>
      <c r="E78" s="857"/>
      <c r="F78" s="857"/>
      <c r="G78" s="857"/>
      <c r="H78" s="857"/>
      <c r="I78" s="79" t="s">
        <v>1048</v>
      </c>
      <c r="J78" s="81" t="s">
        <v>1494</v>
      </c>
      <c r="K78" s="80" t="s">
        <v>1050</v>
      </c>
      <c r="L78" s="858" t="s">
        <v>1034</v>
      </c>
      <c r="M78" s="859"/>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93" t="str">
        <f>VLOOKUP(A85,'MANO DE OBRA'!A12:D73,3,FALSE)</f>
        <v>Estudios, análisis e informes</v>
      </c>
      <c r="C85" s="894" t="e">
        <f>VLOOKUP(B85,'MANO DE OBRA'!B12:E73,3,FALSE)</f>
        <v>#N/A</v>
      </c>
      <c r="D85" s="894" t="e">
        <f>VLOOKUP(C85,'MANO DE OBRA'!C12:F73,3,FALSE)</f>
        <v>#N/A</v>
      </c>
      <c r="E85" s="894" t="e">
        <f>VLOOKUP(D85,'MANO DE OBRA'!D12:G73,3,FALSE)</f>
        <v>#N/A</v>
      </c>
      <c r="F85" s="894" t="e">
        <f>VLOOKUP(E85,'MANO DE OBRA'!E12:H73,3,FALSE)</f>
        <v>#N/A</v>
      </c>
      <c r="G85" s="894" t="e">
        <f>VLOOKUP(F85,'MANO DE OBRA'!F12:I73,3,FALSE)</f>
        <v>#N/A</v>
      </c>
      <c r="H85" s="894" t="e">
        <f>VLOOKUP(G85,'MANO DE OBRA'!G12:J73,3,FALSE)</f>
        <v>#N/A</v>
      </c>
      <c r="I85" s="479"/>
      <c r="J85" s="480"/>
      <c r="K85" s="481">
        <f>VLOOKUP(A85,'MANO DE OBRA'!A12:D104,4,FALSE)</f>
        <v>2042688.2082439999</v>
      </c>
      <c r="L85" s="974">
        <v>1</v>
      </c>
      <c r="M85" s="974"/>
      <c r="N85" s="482">
        <f>K85*L85</f>
        <v>2042688.2082439999</v>
      </c>
    </row>
    <row r="86" spans="1:14" ht="15" thickBot="1">
      <c r="B86" s="906" t="s">
        <v>1037</v>
      </c>
      <c r="C86" s="860"/>
      <c r="D86" s="860"/>
      <c r="E86" s="860"/>
      <c r="F86" s="860"/>
      <c r="G86" s="860"/>
      <c r="H86" s="860"/>
      <c r="I86" s="860"/>
      <c r="J86" s="860"/>
      <c r="K86" s="860"/>
      <c r="L86" s="860"/>
      <c r="M86" s="861"/>
      <c r="N86" s="469">
        <f>SUM(N79:N85)</f>
        <v>4022240.8211598997</v>
      </c>
    </row>
    <row r="87" spans="1:14" ht="15" thickBot="1">
      <c r="B87" s="39"/>
      <c r="C87" s="40"/>
      <c r="D87" s="40"/>
      <c r="E87" s="40"/>
      <c r="F87" s="40"/>
      <c r="G87" s="40"/>
      <c r="H87" s="40"/>
      <c r="I87" s="40"/>
      <c r="J87" s="40"/>
      <c r="K87" s="40"/>
      <c r="L87" s="40"/>
      <c r="M87" s="40"/>
      <c r="N87" s="41"/>
    </row>
    <row r="88" spans="1:14" ht="15" thickBot="1">
      <c r="B88" s="817" t="s">
        <v>1051</v>
      </c>
      <c r="C88" s="818"/>
      <c r="D88" s="818"/>
      <c r="E88" s="818"/>
      <c r="F88" s="818"/>
      <c r="G88" s="818"/>
      <c r="H88" s="818"/>
      <c r="I88" s="818"/>
      <c r="J88" s="818"/>
      <c r="K88" s="818"/>
      <c r="L88" s="818"/>
      <c r="M88" s="819"/>
      <c r="N88" s="105">
        <f>N86+N74+N63+N47</f>
        <v>66656003.903275892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2" t="s">
        <v>1053</v>
      </c>
      <c r="C92" s="863"/>
      <c r="D92" s="863"/>
      <c r="E92" s="863"/>
      <c r="F92" s="863"/>
      <c r="G92" s="863"/>
      <c r="H92" s="863"/>
      <c r="I92" s="323"/>
      <c r="J92" s="343"/>
      <c r="K92" s="311" t="s">
        <v>1054</v>
      </c>
      <c r="L92" s="864" t="s">
        <v>1055</v>
      </c>
      <c r="M92" s="865"/>
      <c r="N92" s="312"/>
    </row>
    <row r="93" spans="1:14">
      <c r="B93" s="850" t="s">
        <v>1056</v>
      </c>
      <c r="C93" s="851"/>
      <c r="D93" s="851"/>
      <c r="E93" s="851"/>
      <c r="F93" s="851"/>
      <c r="G93" s="851"/>
      <c r="H93" s="851"/>
      <c r="I93" s="93"/>
      <c r="J93" s="94"/>
      <c r="K93" s="313">
        <v>0.2</v>
      </c>
      <c r="L93" s="852">
        <f>N88*K93</f>
        <v>13331200.780655179</v>
      </c>
      <c r="M93" s="853"/>
      <c r="N93" s="57"/>
    </row>
    <row r="94" spans="1:14">
      <c r="B94" s="95" t="s">
        <v>1057</v>
      </c>
      <c r="C94" s="96"/>
      <c r="D94" s="96"/>
      <c r="E94" s="96"/>
      <c r="F94" s="96"/>
      <c r="G94" s="96"/>
      <c r="H94" s="96"/>
      <c r="I94" s="93"/>
      <c r="J94" s="94"/>
      <c r="K94" s="313">
        <v>0.05</v>
      </c>
      <c r="L94" s="852">
        <f>N88*K94</f>
        <v>3332800.1951637948</v>
      </c>
      <c r="M94" s="853"/>
      <c r="N94" s="57"/>
    </row>
    <row r="95" spans="1:14" ht="15" thickBot="1">
      <c r="B95" s="97" t="s">
        <v>1058</v>
      </c>
      <c r="C95" s="98"/>
      <c r="D95" s="98"/>
      <c r="E95" s="98"/>
      <c r="F95" s="98"/>
      <c r="G95" s="98"/>
      <c r="H95" s="98"/>
      <c r="I95" s="99"/>
      <c r="J95" s="100"/>
      <c r="K95" s="314">
        <v>0.05</v>
      </c>
      <c r="L95" s="854">
        <f>N88*K95</f>
        <v>3332800.1951637948</v>
      </c>
      <c r="M95" s="855"/>
      <c r="N95" s="57"/>
    </row>
    <row r="96" spans="1:14" ht="15" thickBot="1">
      <c r="B96" s="817" t="s">
        <v>1037</v>
      </c>
      <c r="C96" s="818"/>
      <c r="D96" s="818"/>
      <c r="E96" s="818"/>
      <c r="F96" s="818"/>
      <c r="G96" s="818"/>
      <c r="H96" s="818"/>
      <c r="I96" s="818"/>
      <c r="J96" s="818"/>
      <c r="K96" s="818"/>
      <c r="L96" s="818"/>
      <c r="M96" s="819"/>
      <c r="N96" s="58">
        <f>L93+L94+L95</f>
        <v>19996801.170982767</v>
      </c>
    </row>
    <row r="97" spans="1:14" ht="15" thickBot="1">
      <c r="B97" s="39"/>
      <c r="C97" s="40"/>
      <c r="D97" s="40"/>
      <c r="E97" s="40"/>
      <c r="F97" s="40"/>
      <c r="G97" s="40"/>
      <c r="H97" s="40"/>
      <c r="I97" s="40"/>
      <c r="J97" s="40"/>
      <c r="K97" s="40"/>
      <c r="L97" s="40"/>
      <c r="M97" s="40"/>
      <c r="N97" s="41"/>
    </row>
    <row r="98" spans="1:14" ht="15" thickBot="1">
      <c r="A98" t="s">
        <v>2122</v>
      </c>
      <c r="B98" s="817" t="s">
        <v>1059</v>
      </c>
      <c r="C98" s="818"/>
      <c r="D98" s="818"/>
      <c r="E98" s="818"/>
      <c r="F98" s="818"/>
      <c r="G98" s="818"/>
      <c r="H98" s="818"/>
      <c r="I98" s="818"/>
      <c r="J98" s="818"/>
      <c r="K98" s="818"/>
      <c r="L98" s="818"/>
      <c r="M98" s="819"/>
      <c r="N98" s="196">
        <f>N88+N96</f>
        <v>86652805.074258655</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1" t="s">
        <v>2324</v>
      </c>
      <c r="C115" s="962"/>
      <c r="D115" s="962"/>
      <c r="E115" s="962"/>
      <c r="F115" s="962"/>
      <c r="G115" s="962"/>
      <c r="H115" s="962"/>
      <c r="I115" s="962"/>
      <c r="J115" s="962"/>
      <c r="K115" s="962"/>
      <c r="L115" s="962"/>
      <c r="M115" s="962"/>
      <c r="N115" s="963"/>
    </row>
    <row r="116" spans="2:14" ht="15" customHeight="1">
      <c r="B116" s="961"/>
      <c r="C116" s="962"/>
      <c r="D116" s="962"/>
      <c r="E116" s="962"/>
      <c r="F116" s="962"/>
      <c r="G116" s="962"/>
      <c r="H116" s="962"/>
      <c r="I116" s="962"/>
      <c r="J116" s="962"/>
      <c r="K116" s="962"/>
      <c r="L116" s="962"/>
      <c r="M116" s="962"/>
      <c r="N116" s="963"/>
    </row>
    <row r="117" spans="2:14" ht="30" customHeight="1">
      <c r="B117" s="964" t="s">
        <v>2325</v>
      </c>
      <c r="C117" s="965"/>
      <c r="D117" s="965"/>
      <c r="E117" s="965"/>
      <c r="F117" s="965"/>
      <c r="G117" s="965"/>
      <c r="H117" s="965"/>
      <c r="I117" s="965"/>
      <c r="J117" s="965"/>
      <c r="K117" s="965"/>
      <c r="L117" s="965"/>
      <c r="M117" s="965"/>
      <c r="N117" s="966"/>
    </row>
    <row r="118" spans="2:14">
      <c r="B118" s="964"/>
      <c r="C118" s="965"/>
      <c r="D118" s="965"/>
      <c r="E118" s="965"/>
      <c r="F118" s="965"/>
      <c r="G118" s="965"/>
      <c r="H118" s="965"/>
      <c r="I118" s="965"/>
      <c r="J118" s="965"/>
      <c r="K118" s="965"/>
      <c r="L118" s="965"/>
      <c r="M118" s="965"/>
      <c r="N118" s="966"/>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7"/>
      <c r="K128" s="967"/>
      <c r="L128" s="967"/>
      <c r="M128" s="967"/>
      <c r="N128" s="968"/>
    </row>
    <row r="129" spans="2:14" ht="15" thickBot="1">
      <c r="B129" s="428" t="s">
        <v>2327</v>
      </c>
      <c r="C129" s="429"/>
      <c r="D129" s="429"/>
      <c r="E129" s="268"/>
      <c r="F129" s="268"/>
      <c r="G129" s="268"/>
      <c r="H129" s="268"/>
      <c r="I129" s="268"/>
      <c r="J129" s="969"/>
      <c r="K129" s="969"/>
      <c r="L129" s="969"/>
      <c r="M129" s="969"/>
      <c r="N129" s="970"/>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326</v>
      </c>
      <c r="B36" s="866" t="str">
        <f>VLOOKUP(A36,EQUIPOS!A6:D154,3,FALSE)</f>
        <v>Sensor de Impacto para prueba de integridad tipo</v>
      </c>
      <c r="C36" s="867"/>
      <c r="D36" s="867"/>
      <c r="E36" s="867"/>
      <c r="F36" s="867"/>
      <c r="G36" s="867"/>
      <c r="H36" s="868"/>
      <c r="I36" s="276"/>
      <c r="J36" s="277"/>
      <c r="K36" s="278">
        <f>VLOOKUP(A36,EQUIPOS!A6:D163,4,FALSE)</f>
        <v>127867</v>
      </c>
      <c r="L36" s="279"/>
      <c r="M36" s="345">
        <v>1</v>
      </c>
      <c r="N36" s="281">
        <f>K36/M36</f>
        <v>127867</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127867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1946758.4055133341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2074625.4055133341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414925.08110266685</v>
      </c>
      <c r="M84" s="853"/>
      <c r="N84" s="57"/>
    </row>
    <row r="85" spans="1:14">
      <c r="B85" s="95" t="s">
        <v>1057</v>
      </c>
      <c r="C85" s="96"/>
      <c r="D85" s="96"/>
      <c r="E85" s="96"/>
      <c r="F85" s="96"/>
      <c r="G85" s="96"/>
      <c r="H85" s="96"/>
      <c r="I85" s="93"/>
      <c r="J85" s="94"/>
      <c r="K85" s="313">
        <v>0.05</v>
      </c>
      <c r="L85" s="852">
        <f>N79*K85</f>
        <v>103731.27027566671</v>
      </c>
      <c r="M85" s="853"/>
      <c r="N85" s="57"/>
    </row>
    <row r="86" spans="1:14" ht="15" thickBot="1">
      <c r="B86" s="97" t="s">
        <v>1058</v>
      </c>
      <c r="C86" s="98"/>
      <c r="D86" s="98"/>
      <c r="E86" s="98"/>
      <c r="F86" s="98"/>
      <c r="G86" s="98"/>
      <c r="H86" s="98"/>
      <c r="I86" s="99"/>
      <c r="J86" s="100"/>
      <c r="K86" s="314">
        <v>0.05</v>
      </c>
      <c r="L86" s="854">
        <f>N79*K86</f>
        <v>103731.27027566671</v>
      </c>
      <c r="M86" s="855"/>
      <c r="N86" s="57"/>
    </row>
    <row r="87" spans="1:14" ht="15" thickBot="1">
      <c r="B87" s="817" t="s">
        <v>1037</v>
      </c>
      <c r="C87" s="818"/>
      <c r="D87" s="818"/>
      <c r="E87" s="818"/>
      <c r="F87" s="818"/>
      <c r="G87" s="818"/>
      <c r="H87" s="818"/>
      <c r="I87" s="818"/>
      <c r="J87" s="818"/>
      <c r="K87" s="818"/>
      <c r="L87" s="818"/>
      <c r="M87" s="819"/>
      <c r="N87" s="58">
        <f>L84+L85+L86</f>
        <v>622387.62165400025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2697013.0271673342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topLeftCell="A37"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320</v>
      </c>
      <c r="B36" s="866" t="str">
        <f>VLOOKUP(A36,EQUIPOS!A6:D154,3,FALSE)</f>
        <v>Retroexcavadora sobre llantas, motor 62HP, Profundidad de excavación de 5.41 metros.</v>
      </c>
      <c r="C36" s="867"/>
      <c r="D36" s="867"/>
      <c r="E36" s="867"/>
      <c r="F36" s="867"/>
      <c r="G36" s="867"/>
      <c r="H36" s="868"/>
      <c r="I36" s="276"/>
      <c r="J36" s="277"/>
      <c r="K36" s="278">
        <f>VLOOKUP(A36,EQUIPOS!A6:D163,4,FALSE)</f>
        <v>133244</v>
      </c>
      <c r="L36" s="279"/>
      <c r="M36" s="345">
        <v>10</v>
      </c>
      <c r="N36" s="281">
        <f>K36/M36</f>
        <v>13324.4</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319.17003253812504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13643.570032538124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30785</v>
      </c>
      <c r="N48" s="281">
        <f>K48*M48</f>
        <v>15050.444444444445</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18620</v>
      </c>
      <c r="N49" s="281">
        <f>K49*M49</f>
        <v>24826.666666666664</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5061</v>
      </c>
      <c r="N50" s="281">
        <f>K50*M50</f>
        <v>7591.5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47468.611111111109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3191.70032538125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64303.881469030486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12860.776293806099</v>
      </c>
      <c r="M84" s="853"/>
      <c r="N84" s="57"/>
    </row>
    <row r="85" spans="1:14">
      <c r="B85" s="95" t="s">
        <v>1057</v>
      </c>
      <c r="C85" s="96"/>
      <c r="D85" s="96"/>
      <c r="E85" s="96"/>
      <c r="F85" s="96"/>
      <c r="G85" s="96"/>
      <c r="H85" s="96"/>
      <c r="I85" s="93"/>
      <c r="J85" s="94"/>
      <c r="K85" s="313">
        <v>0.05</v>
      </c>
      <c r="L85" s="852">
        <f>N79*K85</f>
        <v>3215.1940734515247</v>
      </c>
      <c r="M85" s="853"/>
      <c r="N85" s="57"/>
    </row>
    <row r="86" spans="1:14" ht="15" thickBot="1">
      <c r="B86" s="97" t="s">
        <v>1058</v>
      </c>
      <c r="C86" s="98"/>
      <c r="D86" s="98"/>
      <c r="E86" s="98"/>
      <c r="F86" s="98"/>
      <c r="G86" s="98"/>
      <c r="H86" s="98"/>
      <c r="I86" s="99"/>
      <c r="J86" s="100"/>
      <c r="K86" s="314">
        <v>0.05</v>
      </c>
      <c r="L86" s="854">
        <f>N79*K86</f>
        <v>3215.1940734515247</v>
      </c>
      <c r="M86" s="855"/>
      <c r="N86" s="57"/>
    </row>
    <row r="87" spans="1:14" ht="15" thickBot="1">
      <c r="B87" s="817" t="s">
        <v>1037</v>
      </c>
      <c r="C87" s="818"/>
      <c r="D87" s="818"/>
      <c r="E87" s="818"/>
      <c r="F87" s="818"/>
      <c r="G87" s="818"/>
      <c r="H87" s="818"/>
      <c r="I87" s="818"/>
      <c r="J87" s="818"/>
      <c r="K87" s="818"/>
      <c r="L87" s="818"/>
      <c r="M87" s="819"/>
      <c r="N87" s="58">
        <f>L84+L85+L86</f>
        <v>19291.164440709148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83595.045909739638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ht="27"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204</v>
      </c>
      <c r="B36" s="866" t="str">
        <f>VLOOKUP(A36,EQUIPOS!A6:D154,3,FALSE)</f>
        <v xml:space="preserve">Equipo de soldadura 250 AMP
</v>
      </c>
      <c r="C36" s="867"/>
      <c r="D36" s="867"/>
      <c r="E36" s="867"/>
      <c r="F36" s="867"/>
      <c r="G36" s="867"/>
      <c r="H36" s="868"/>
      <c r="I36" s="276"/>
      <c r="J36" s="277"/>
      <c r="K36" s="278">
        <f>VLOOKUP(A36,EQUIPOS!A6:D163,4,FALSE)</f>
        <v>13218</v>
      </c>
      <c r="L36" s="279"/>
      <c r="M36" s="345">
        <v>10</v>
      </c>
      <c r="N36" s="281">
        <f>K36/M36</f>
        <v>1321.8</v>
      </c>
    </row>
    <row r="37" spans="1:14">
      <c r="A37" s="119" t="s">
        <v>320</v>
      </c>
      <c r="B37" s="866" t="str">
        <f>VLOOKUP(A37,EQUIPOS!A7:D154,3,FALSE)</f>
        <v>Retroexcavadora sobre llantas, motor 62HP, Profundidad de excavación de 5.41 metros.</v>
      </c>
      <c r="C37" s="867"/>
      <c r="D37" s="867"/>
      <c r="E37" s="867"/>
      <c r="F37" s="867"/>
      <c r="G37" s="867"/>
      <c r="H37" s="868"/>
      <c r="I37" s="430"/>
      <c r="J37" s="431"/>
      <c r="K37" s="278">
        <f>VLOOKUP(A37,EQUIPOS!A7:D164,4,FALSE)</f>
        <v>133244</v>
      </c>
      <c r="L37" s="344"/>
      <c r="M37" s="345">
        <v>10</v>
      </c>
      <c r="N37" s="281">
        <f>K37/M37</f>
        <v>13324.4</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383.00403904575001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15029.20403904575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11930</v>
      </c>
      <c r="N48" s="281">
        <f>K48*M48</f>
        <v>393.69</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82514</v>
      </c>
      <c r="N49" s="281">
        <f>K49*M49</f>
        <v>247542</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726</v>
      </c>
      <c r="N50" s="281">
        <f>K50*M50</f>
        <v>7260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255195.69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3830.0403904574996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274054.93442950322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54810.986885900646</v>
      </c>
      <c r="M84" s="853"/>
      <c r="N84" s="57"/>
    </row>
    <row r="85" spans="1:14">
      <c r="B85" s="95" t="s">
        <v>1057</v>
      </c>
      <c r="C85" s="96"/>
      <c r="D85" s="96"/>
      <c r="E85" s="96"/>
      <c r="F85" s="96"/>
      <c r="G85" s="96"/>
      <c r="H85" s="96"/>
      <c r="I85" s="93"/>
      <c r="J85" s="94"/>
      <c r="K85" s="313">
        <v>0.05</v>
      </c>
      <c r="L85" s="852">
        <f>N79*K85</f>
        <v>13702.746721475161</v>
      </c>
      <c r="M85" s="853"/>
      <c r="N85" s="57"/>
    </row>
    <row r="86" spans="1:14" ht="15" thickBot="1">
      <c r="B86" s="97" t="s">
        <v>1058</v>
      </c>
      <c r="C86" s="98"/>
      <c r="D86" s="98"/>
      <c r="E86" s="98"/>
      <c r="F86" s="98"/>
      <c r="G86" s="98"/>
      <c r="H86" s="98"/>
      <c r="I86" s="99"/>
      <c r="J86" s="100"/>
      <c r="K86" s="314">
        <v>0.05</v>
      </c>
      <c r="L86" s="854">
        <f>N79*K86</f>
        <v>13702.746721475161</v>
      </c>
      <c r="M86" s="855"/>
      <c r="N86" s="57"/>
    </row>
    <row r="87" spans="1:14" ht="15" thickBot="1">
      <c r="B87" s="817" t="s">
        <v>1037</v>
      </c>
      <c r="C87" s="818"/>
      <c r="D87" s="818"/>
      <c r="E87" s="818"/>
      <c r="F87" s="818"/>
      <c r="G87" s="818"/>
      <c r="H87" s="818"/>
      <c r="I87" s="818"/>
      <c r="J87" s="818"/>
      <c r="K87" s="818"/>
      <c r="L87" s="818"/>
      <c r="M87" s="819"/>
      <c r="N87" s="58">
        <f>L84+L85+L86</f>
        <v>82216.480328850972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356271.41475835419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ht="2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282</v>
      </c>
      <c r="B36" s="866" t="str">
        <f>VLOOKUP(A36,EQUIPOS!A6:D154,3,FALSE)</f>
        <v>Piloteadora potencia 250KW, RPM 1800, fuerza elevadora 200KN</v>
      </c>
      <c r="C36" s="867"/>
      <c r="D36" s="867"/>
      <c r="E36" s="867"/>
      <c r="F36" s="867"/>
      <c r="G36" s="867"/>
      <c r="H36" s="868"/>
      <c r="I36" s="276"/>
      <c r="J36" s="277"/>
      <c r="K36" s="278">
        <f>VLOOKUP(A36,EQUIPOS!A6:D163,4,FALSE)</f>
        <v>407088</v>
      </c>
      <c r="L36" s="279"/>
      <c r="M36" s="345">
        <v>2</v>
      </c>
      <c r="N36" s="281">
        <f>K36/M36</f>
        <v>203544</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4468.3804555337501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208012.38045553374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3423</v>
      </c>
      <c r="N48" s="281">
        <f>K48*M48</f>
        <v>95844</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414801</v>
      </c>
      <c r="N49" s="281">
        <f>K49*M49</f>
        <v>145180.34999999998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20856</v>
      </c>
      <c r="N50" s="281">
        <f>K50*M50</f>
        <v>62568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303592.34999999998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4">
        <f>VLOOKUP(A60,TRANSPORTE!A2:D117,4,FALSE)</f>
        <v>1343</v>
      </c>
      <c r="M60" s="905"/>
      <c r="N60" s="296">
        <f>K60*L60</f>
        <v>470.04999999999995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470.04999999999995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44683.804555337498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556758.58501087117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111351.71700217423</v>
      </c>
      <c r="M84" s="853"/>
      <c r="N84" s="57"/>
    </row>
    <row r="85" spans="1:14">
      <c r="B85" s="95" t="s">
        <v>1057</v>
      </c>
      <c r="C85" s="96"/>
      <c r="D85" s="96"/>
      <c r="E85" s="96"/>
      <c r="F85" s="96"/>
      <c r="G85" s="96"/>
      <c r="H85" s="96"/>
      <c r="I85" s="93"/>
      <c r="J85" s="94"/>
      <c r="K85" s="313">
        <v>0.05</v>
      </c>
      <c r="L85" s="852">
        <f>N79*K85</f>
        <v>27837.929250543559</v>
      </c>
      <c r="M85" s="853"/>
      <c r="N85" s="57"/>
    </row>
    <row r="86" spans="1:14" ht="15" thickBot="1">
      <c r="B86" s="97" t="s">
        <v>1058</v>
      </c>
      <c r="C86" s="98"/>
      <c r="D86" s="98"/>
      <c r="E86" s="98"/>
      <c r="F86" s="98"/>
      <c r="G86" s="98"/>
      <c r="H86" s="98"/>
      <c r="I86" s="99"/>
      <c r="J86" s="100"/>
      <c r="K86" s="314">
        <v>0.05</v>
      </c>
      <c r="L86" s="854">
        <f>N79*K86</f>
        <v>27837.929250543559</v>
      </c>
      <c r="M86" s="855"/>
      <c r="N86" s="57"/>
    </row>
    <row r="87" spans="1:14" ht="15" thickBot="1">
      <c r="B87" s="817" t="s">
        <v>1037</v>
      </c>
      <c r="C87" s="818"/>
      <c r="D87" s="818"/>
      <c r="E87" s="818"/>
      <c r="F87" s="818"/>
      <c r="G87" s="818"/>
      <c r="H87" s="818"/>
      <c r="I87" s="818"/>
      <c r="J87" s="818"/>
      <c r="K87" s="818"/>
      <c r="L87" s="818"/>
      <c r="M87" s="819"/>
      <c r="N87" s="58">
        <f>L84+L85+L86</f>
        <v>167027.57550326135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723786.16051413259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282</v>
      </c>
      <c r="B36" s="866" t="str">
        <f>VLOOKUP(A36,EQUIPOS!A6:D154,3,FALSE)</f>
        <v>Piloteadora potencia 250KW, RPM 1800, fuerza elevadora 200KN</v>
      </c>
      <c r="C36" s="867"/>
      <c r="D36" s="867"/>
      <c r="E36" s="867"/>
      <c r="F36" s="867"/>
      <c r="G36" s="867"/>
      <c r="H36" s="868"/>
      <c r="I36" s="276"/>
      <c r="J36" s="277"/>
      <c r="K36" s="278">
        <f>VLOOKUP(A36,EQUIPOS!A6:D163,4,FALSE)</f>
        <v>407088</v>
      </c>
      <c r="L36" s="279"/>
      <c r="M36" s="345">
        <v>2</v>
      </c>
      <c r="N36" s="281">
        <f>K36/M36</f>
        <v>203544</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4468.3804555337501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208012.38045553374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3423</v>
      </c>
      <c r="N48" s="281">
        <f>K48*M48</f>
        <v>95844</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458280</v>
      </c>
      <c r="N49" s="281">
        <f>K49*M49</f>
        <v>160398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20856</v>
      </c>
      <c r="N50" s="281">
        <f>K50*M50</f>
        <v>41712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297954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4">
        <f>VLOOKUP(A60,TRANSPORTE!A2:D117,4,FALSE)</f>
        <v>1343</v>
      </c>
      <c r="M60" s="905"/>
      <c r="N60" s="296">
        <f>K60*L60</f>
        <v>470.04999999999995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470.04999999999995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44683.804555337498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551120.2350108712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110224.04700217425</v>
      </c>
      <c r="M84" s="853"/>
      <c r="N84" s="57"/>
    </row>
    <row r="85" spans="1:14">
      <c r="B85" s="95" t="s">
        <v>1057</v>
      </c>
      <c r="C85" s="96"/>
      <c r="D85" s="96"/>
      <c r="E85" s="96"/>
      <c r="F85" s="96"/>
      <c r="G85" s="96"/>
      <c r="H85" s="96"/>
      <c r="I85" s="93"/>
      <c r="J85" s="94"/>
      <c r="K85" s="313">
        <v>0.05</v>
      </c>
      <c r="L85" s="852">
        <f>N79*K85</f>
        <v>27556.011750543563</v>
      </c>
      <c r="M85" s="853"/>
      <c r="N85" s="57"/>
    </row>
    <row r="86" spans="1:14" ht="15" thickBot="1">
      <c r="B86" s="97" t="s">
        <v>1058</v>
      </c>
      <c r="C86" s="98"/>
      <c r="D86" s="98"/>
      <c r="E86" s="98"/>
      <c r="F86" s="98"/>
      <c r="G86" s="98"/>
      <c r="H86" s="98"/>
      <c r="I86" s="99"/>
      <c r="J86" s="100"/>
      <c r="K86" s="314">
        <v>0.05</v>
      </c>
      <c r="L86" s="854">
        <f>N79*K86</f>
        <v>27556.011750543563</v>
      </c>
      <c r="M86" s="855"/>
      <c r="N86" s="57"/>
    </row>
    <row r="87" spans="1:14" ht="15" thickBot="1">
      <c r="B87" s="817" t="s">
        <v>1037</v>
      </c>
      <c r="C87" s="818"/>
      <c r="D87" s="818"/>
      <c r="E87" s="818"/>
      <c r="F87" s="818"/>
      <c r="G87" s="818"/>
      <c r="H87" s="818"/>
      <c r="I87" s="818"/>
      <c r="J87" s="818"/>
      <c r="K87" s="818"/>
      <c r="L87" s="818"/>
      <c r="M87" s="819"/>
      <c r="N87" s="58">
        <f>L84+L85+L86</f>
        <v>165336.07050326135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716456.3055141326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195</v>
      </c>
      <c r="B36" s="866" t="str">
        <f>VLOOKUP(A36,EQUIPOS!A6:D154,3,FALSE)</f>
        <v xml:space="preserve">Equipo de oxicorte, Capacidad de corte: hasta 6´´ (152mm) </v>
      </c>
      <c r="C36" s="867"/>
      <c r="D36" s="867"/>
      <c r="E36" s="867"/>
      <c r="F36" s="867"/>
      <c r="G36" s="867"/>
      <c r="H36" s="868"/>
      <c r="I36" s="276"/>
      <c r="J36" s="277"/>
      <c r="K36" s="278">
        <f>VLOOKUP(A36,EQUIPOS!A6:D163,4,FALSE)</f>
        <v>12975</v>
      </c>
      <c r="L36" s="279"/>
      <c r="M36" s="345">
        <v>1.1299999999999999</v>
      </c>
      <c r="N36" s="281">
        <f>K36/M36</f>
        <v>11482.300884955754</v>
      </c>
    </row>
    <row r="37" spans="1:14">
      <c r="A37" s="119" t="s">
        <v>332</v>
      </c>
      <c r="B37" s="866" t="str">
        <f>VLOOKUP(A37,EQUIPOS!A7:D154,3,FALSE)</f>
        <v xml:space="preserve">Taladro de 1/2´´, pulidora, lijadora y circular
</v>
      </c>
      <c r="C37" s="867"/>
      <c r="D37" s="867"/>
      <c r="E37" s="867"/>
      <c r="F37" s="867"/>
      <c r="G37" s="867"/>
      <c r="H37" s="868"/>
      <c r="I37" s="430"/>
      <c r="J37" s="431"/>
      <c r="K37" s="278">
        <f>VLOOKUP(A37,EQUIPOS!A7:D164,4,FALSE)</f>
        <v>2818</v>
      </c>
      <c r="L37" s="344"/>
      <c r="M37" s="345">
        <v>0.53</v>
      </c>
      <c r="N37" s="281">
        <f>K37/M37</f>
        <v>5316.9811320754716</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2553.3602603050003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19352.642277336228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61332</v>
      </c>
      <c r="N48" s="281">
        <f>K48*M48</f>
        <v>1226.6400000000001</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6000</v>
      </c>
      <c r="N49" s="281">
        <f>K49*M49</f>
        <v>3000</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75653</v>
      </c>
      <c r="N50" s="281">
        <f>K50*M50</f>
        <v>6052.24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10278.880000000001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25533.60260305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55165.124880386225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11033.024976077246</v>
      </c>
      <c r="M84" s="853"/>
      <c r="N84" s="57"/>
    </row>
    <row r="85" spans="1:14">
      <c r="B85" s="95" t="s">
        <v>1057</v>
      </c>
      <c r="C85" s="96"/>
      <c r="D85" s="96"/>
      <c r="E85" s="96"/>
      <c r="F85" s="96"/>
      <c r="G85" s="96"/>
      <c r="H85" s="96"/>
      <c r="I85" s="93"/>
      <c r="J85" s="94"/>
      <c r="K85" s="313">
        <v>0.05</v>
      </c>
      <c r="L85" s="852">
        <f>N79*K85</f>
        <v>2758.2562440193115</v>
      </c>
      <c r="M85" s="853"/>
      <c r="N85" s="57"/>
    </row>
    <row r="86" spans="1:14" ht="15" thickBot="1">
      <c r="B86" s="97" t="s">
        <v>1058</v>
      </c>
      <c r="C86" s="98"/>
      <c r="D86" s="98"/>
      <c r="E86" s="98"/>
      <c r="F86" s="98"/>
      <c r="G86" s="98"/>
      <c r="H86" s="98"/>
      <c r="I86" s="99"/>
      <c r="J86" s="100"/>
      <c r="K86" s="314">
        <v>0.05</v>
      </c>
      <c r="L86" s="854">
        <f>N79*K86</f>
        <v>2758.2562440193115</v>
      </c>
      <c r="M86" s="855"/>
      <c r="N86" s="57"/>
    </row>
    <row r="87" spans="1:14" ht="15" thickBot="1">
      <c r="B87" s="817" t="s">
        <v>1037</v>
      </c>
      <c r="C87" s="818"/>
      <c r="D87" s="818"/>
      <c r="E87" s="818"/>
      <c r="F87" s="818"/>
      <c r="G87" s="818"/>
      <c r="H87" s="818"/>
      <c r="I87" s="818"/>
      <c r="J87" s="818"/>
      <c r="K87" s="818"/>
      <c r="L87" s="818"/>
      <c r="M87" s="819"/>
      <c r="N87" s="58">
        <f>L84+L85+L86</f>
        <v>16549.537464115867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71714.662344502096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7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election activeCell="K36" sqref="K36"/>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123</v>
      </c>
      <c r="B36" s="866" t="str">
        <f>VLOOKUP(A36,EQUIPOS!A6:D154,3,FALSE)</f>
        <v>Bomba de inyección de lechada</v>
      </c>
      <c r="C36" s="867"/>
      <c r="D36" s="867"/>
      <c r="E36" s="867"/>
      <c r="F36" s="867"/>
      <c r="G36" s="867"/>
      <c r="H36" s="868"/>
      <c r="I36" s="276"/>
      <c r="J36" s="277"/>
      <c r="K36" s="278">
        <f>VLOOKUP(A36,EQUIPOS!A6:D163,4,FALSE)</f>
        <v>21398</v>
      </c>
      <c r="L36" s="279"/>
      <c r="M36" s="345">
        <v>12</v>
      </c>
      <c r="N36" s="281">
        <f t="shared" ref="N36:N42" si="0">K36/M36</f>
        <v>1783.1666666666667</v>
      </c>
    </row>
    <row r="37" spans="1:14">
      <c r="A37" s="119" t="s">
        <v>288</v>
      </c>
      <c r="B37" s="866" t="str">
        <f>VLOOKUP(A37,EQUIPOS!A7:D154,3,FALSE)</f>
        <v xml:space="preserve">Planta eléctrica </v>
      </c>
      <c r="C37" s="867"/>
      <c r="D37" s="867"/>
      <c r="E37" s="867"/>
      <c r="F37" s="867"/>
      <c r="G37" s="867"/>
      <c r="H37" s="868"/>
      <c r="I37" s="276"/>
      <c r="J37" s="277"/>
      <c r="K37" s="278">
        <f>VLOOKUP(A37,EQUIPOS!A7:D164,4,FALSE)</f>
        <v>15135</v>
      </c>
      <c r="L37" s="279"/>
      <c r="M37" s="345">
        <v>1.3</v>
      </c>
      <c r="N37" s="281">
        <f t="shared" si="0"/>
        <v>11642.307692307691</v>
      </c>
    </row>
    <row r="38" spans="1:14">
      <c r="A38" s="119" t="s">
        <v>125</v>
      </c>
      <c r="B38" s="866" t="str">
        <f>VLOOKUP(A38,EQUIPOS!A8:D154,3,FALSE)</f>
        <v>Bomba para gato de tensionamiento</v>
      </c>
      <c r="C38" s="867"/>
      <c r="D38" s="867"/>
      <c r="E38" s="867"/>
      <c r="F38" s="867"/>
      <c r="G38" s="867"/>
      <c r="H38" s="868"/>
      <c r="I38" s="276"/>
      <c r="J38" s="277"/>
      <c r="K38" s="278">
        <f>VLOOKUP(A38,EQUIPOS!A8:D165,4,FALSE)</f>
        <v>52191</v>
      </c>
      <c r="L38" s="279"/>
      <c r="M38" s="345">
        <v>12</v>
      </c>
      <c r="N38" s="281">
        <f t="shared" si="0"/>
        <v>4349.25</v>
      </c>
    </row>
    <row r="39" spans="1:14">
      <c r="A39" s="119" t="s">
        <v>180</v>
      </c>
      <c r="B39" s="866" t="str">
        <f>VLOOKUP(A39,EQUIPOS!A9:D154,3,FALSE)</f>
        <v>Compresor 120 HP, con martillo.</v>
      </c>
      <c r="C39" s="867"/>
      <c r="D39" s="867"/>
      <c r="E39" s="867"/>
      <c r="F39" s="867"/>
      <c r="G39" s="867"/>
      <c r="H39" s="868"/>
      <c r="I39" s="276"/>
      <c r="J39" s="277"/>
      <c r="K39" s="278">
        <f>VLOOKUP(A39,EQUIPOS!A9:D166,4,FALSE)</f>
        <v>93943</v>
      </c>
      <c r="L39" s="279"/>
      <c r="M39" s="345">
        <v>1.3</v>
      </c>
      <c r="N39" s="281">
        <f t="shared" si="0"/>
        <v>72263.846153846156</v>
      </c>
    </row>
    <row r="40" spans="1:14">
      <c r="A40" s="119" t="s">
        <v>197</v>
      </c>
      <c r="B40" s="866" t="str">
        <f>VLOOKUP(A40,EQUIPOS!A10:D154,3,FALSE)</f>
        <v>Equipo de perforación (TRACKDRILL), potencia 40 HP, 2100 golpes / minuto</v>
      </c>
      <c r="C40" s="867"/>
      <c r="D40" s="867"/>
      <c r="E40" s="867"/>
      <c r="F40" s="867"/>
      <c r="G40" s="867"/>
      <c r="H40" s="868"/>
      <c r="I40" s="276"/>
      <c r="J40" s="277"/>
      <c r="K40" s="278">
        <f>VLOOKUP(A40,EQUIPOS!A10:D167,4,FALSE)</f>
        <v>150309</v>
      </c>
      <c r="L40" s="279"/>
      <c r="M40" s="345">
        <v>1.3</v>
      </c>
      <c r="N40" s="281">
        <f t="shared" si="0"/>
        <v>115622.30769230769</v>
      </c>
    </row>
    <row r="41" spans="1:14">
      <c r="A41" s="119" t="s">
        <v>195</v>
      </c>
      <c r="B41" s="866" t="str">
        <f>VLOOKUP(A41,EQUIPOS!A11:D155,3,FALSE)</f>
        <v xml:space="preserve">Equipo de oxicorte, Capacidad de corte: hasta 6´´ (152mm) </v>
      </c>
      <c r="C41" s="867"/>
      <c r="D41" s="867"/>
      <c r="E41" s="867"/>
      <c r="F41" s="867"/>
      <c r="G41" s="867"/>
      <c r="H41" s="868"/>
      <c r="I41" s="276"/>
      <c r="J41" s="277"/>
      <c r="K41" s="278">
        <f>VLOOKUP(A41,EQUIPOS!A11:D168,4,FALSE)</f>
        <v>12975</v>
      </c>
      <c r="L41" s="279"/>
      <c r="M41" s="345">
        <v>15</v>
      </c>
      <c r="N41" s="281">
        <f t="shared" si="0"/>
        <v>865</v>
      </c>
    </row>
    <row r="42" spans="1:14">
      <c r="A42" s="119" t="s">
        <v>240</v>
      </c>
      <c r="B42" s="866" t="str">
        <f>VLOOKUP(A42,EQUIPOS!A12:D156,3,FALSE)</f>
        <v>Gato para tensionamiento, fuerza Max 200 ton, área de tensión 314 cm2.</v>
      </c>
      <c r="C42" s="867"/>
      <c r="D42" s="867"/>
      <c r="E42" s="867"/>
      <c r="F42" s="867"/>
      <c r="G42" s="867"/>
      <c r="H42" s="868"/>
      <c r="I42" s="276"/>
      <c r="J42" s="277"/>
      <c r="K42" s="278">
        <f>VLOOKUP(A42,EQUIPOS!A12:D169,4,FALSE)</f>
        <v>172230</v>
      </c>
      <c r="L42" s="279"/>
      <c r="M42" s="345">
        <v>12</v>
      </c>
      <c r="N42" s="281">
        <f t="shared" si="0"/>
        <v>14352.5</v>
      </c>
    </row>
    <row r="43" spans="1:14">
      <c r="A43" s="119"/>
      <c r="B43" s="866"/>
      <c r="C43" s="867"/>
      <c r="D43" s="867"/>
      <c r="E43" s="867"/>
      <c r="F43" s="867"/>
      <c r="G43" s="867"/>
      <c r="H43" s="868"/>
      <c r="I43" s="430"/>
      <c r="J43" s="431"/>
      <c r="K43" s="278"/>
      <c r="L43" s="344"/>
      <c r="M43" s="345"/>
      <c r="N43" s="281"/>
    </row>
    <row r="44" spans="1:14">
      <c r="A44" s="119"/>
      <c r="B44" s="866"/>
      <c r="C44" s="867"/>
      <c r="D44" s="867"/>
      <c r="E44" s="867"/>
      <c r="F44" s="867"/>
      <c r="G44" s="867"/>
      <c r="H44" s="868"/>
      <c r="I44" s="337"/>
      <c r="J44" s="339"/>
      <c r="K44" s="278"/>
      <c r="L44" s="432"/>
      <c r="M44" s="433"/>
      <c r="N44" s="281"/>
    </row>
    <row r="45" spans="1:14">
      <c r="B45" s="866"/>
      <c r="C45" s="867"/>
      <c r="D45" s="867"/>
      <c r="E45" s="867"/>
      <c r="F45" s="867"/>
      <c r="G45" s="867"/>
      <c r="H45" s="868"/>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224806.62475944357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5300</v>
      </c>
      <c r="N54" s="281">
        <f>K54*M54</f>
        <v>1060</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5583</v>
      </c>
      <c r="N55" s="281">
        <f t="shared" ref="N55:N67" si="1">K55*M55</f>
        <v>30873.99</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40943.14</v>
      </c>
      <c r="N56" s="281">
        <f t="shared" si="1"/>
        <v>327.54512</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35549</v>
      </c>
      <c r="N57" s="281">
        <f t="shared" si="1"/>
        <v>782.07799999999997</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743</v>
      </c>
      <c r="N58" s="281">
        <f t="shared" si="1"/>
        <v>222.9</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1468</v>
      </c>
      <c r="N59" s="281">
        <f t="shared" si="1"/>
        <v>146.80000000000001</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19523</v>
      </c>
      <c r="N60" s="281">
        <f t="shared" si="1"/>
        <v>9761.5</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70807</v>
      </c>
      <c r="N61" s="281">
        <f t="shared" si="1"/>
        <v>7080.7000000000007</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1214</v>
      </c>
      <c r="N62" s="281">
        <f t="shared" si="1"/>
        <v>12140</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18742</v>
      </c>
      <c r="N63" s="281">
        <f t="shared" si="1"/>
        <v>18742</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11718</v>
      </c>
      <c r="N64" s="281">
        <f t="shared" si="1"/>
        <v>5859</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3695</v>
      </c>
      <c r="N65" s="281">
        <f t="shared" si="1"/>
        <v>2032.2500000000002</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5061</v>
      </c>
      <c r="N66" s="281">
        <f t="shared" si="1"/>
        <v>253.05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3433</v>
      </c>
      <c r="N67" s="281">
        <f t="shared" si="1"/>
        <v>3433</v>
      </c>
    </row>
    <row r="68" spans="1:14" ht="15" thickBot="1">
      <c r="B68" s="49"/>
      <c r="C68" s="319"/>
      <c r="D68" s="319"/>
      <c r="E68" s="319"/>
      <c r="F68" s="319"/>
      <c r="G68" s="319"/>
      <c r="H68" s="319"/>
      <c r="I68" s="319"/>
      <c r="J68" s="444"/>
      <c r="K68" s="132"/>
      <c r="L68" s="334"/>
      <c r="M68" s="411"/>
      <c r="N68" s="281"/>
    </row>
    <row r="69" spans="1:14" ht="15" thickBot="1">
      <c r="B69" s="817" t="s">
        <v>1037</v>
      </c>
      <c r="C69" s="818"/>
      <c r="D69" s="818"/>
      <c r="E69" s="818"/>
      <c r="F69" s="818"/>
      <c r="G69" s="818"/>
      <c r="H69" s="818"/>
      <c r="I69" s="818"/>
      <c r="J69" s="818"/>
      <c r="K69" s="818"/>
      <c r="L69" s="818"/>
      <c r="M69" s="819"/>
      <c r="N69" s="403">
        <f>SUM(N54:N68)</f>
        <v>92714.813120000006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903" t="s">
        <v>1045</v>
      </c>
      <c r="M73" s="882"/>
      <c r="N73" s="82" t="s">
        <v>1035</v>
      </c>
    </row>
    <row r="74" spans="1:14">
      <c r="B74" s="52"/>
      <c r="C74" s="326"/>
      <c r="D74" s="326"/>
      <c r="E74" s="326"/>
      <c r="F74" s="326"/>
      <c r="G74" s="326"/>
      <c r="H74" s="320"/>
      <c r="I74" s="288"/>
      <c r="J74" s="295"/>
      <c r="K74" s="288"/>
      <c r="L74" s="904"/>
      <c r="M74" s="905"/>
      <c r="N74" s="296"/>
    </row>
    <row r="75" spans="1:14">
      <c r="B75" s="52"/>
      <c r="C75" s="53"/>
      <c r="D75" s="53"/>
      <c r="E75" s="53"/>
      <c r="F75" s="53"/>
      <c r="G75" s="53"/>
      <c r="H75" s="320"/>
      <c r="I75" s="288"/>
      <c r="J75" s="295"/>
      <c r="K75" s="288"/>
      <c r="L75" s="904"/>
      <c r="M75" s="905"/>
      <c r="N75" s="296"/>
    </row>
    <row r="76" spans="1:14">
      <c r="B76" s="52"/>
      <c r="C76" s="53"/>
      <c r="D76" s="53"/>
      <c r="E76" s="53"/>
      <c r="F76" s="53"/>
      <c r="G76" s="53"/>
      <c r="H76" s="320"/>
      <c r="I76" s="288"/>
      <c r="J76" s="295"/>
      <c r="K76" s="288"/>
      <c r="L76" s="904"/>
      <c r="M76" s="905"/>
      <c r="N76" s="296"/>
    </row>
    <row r="77" spans="1:14">
      <c r="B77" s="52"/>
      <c r="C77" s="53"/>
      <c r="D77" s="53"/>
      <c r="E77" s="53"/>
      <c r="F77" s="53"/>
      <c r="G77" s="53"/>
      <c r="H77" s="320"/>
      <c r="I77" s="288"/>
      <c r="J77" s="295"/>
      <c r="K77" s="288"/>
      <c r="L77" s="904"/>
      <c r="M77" s="905"/>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95"/>
      <c r="M79" s="896"/>
      <c r="N79" s="133"/>
    </row>
    <row r="80" spans="1:14" ht="15" thickBot="1">
      <c r="B80" s="906" t="s">
        <v>1037</v>
      </c>
      <c r="C80" s="860"/>
      <c r="D80" s="860"/>
      <c r="E80" s="860"/>
      <c r="F80" s="860"/>
      <c r="G80" s="860"/>
      <c r="H80" s="860"/>
      <c r="I80" s="860"/>
      <c r="J80" s="860"/>
      <c r="K80" s="860"/>
      <c r="L80" s="860"/>
      <c r="M80" s="861"/>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6" t="s">
        <v>1047</v>
      </c>
      <c r="C84" s="857"/>
      <c r="D84" s="857"/>
      <c r="E84" s="857"/>
      <c r="F84" s="857"/>
      <c r="G84" s="857"/>
      <c r="H84" s="857"/>
      <c r="I84" s="79" t="s">
        <v>1048</v>
      </c>
      <c r="J84" s="81" t="s">
        <v>1494</v>
      </c>
      <c r="K84" s="80" t="s">
        <v>1050</v>
      </c>
      <c r="L84" s="858" t="s">
        <v>1034</v>
      </c>
      <c r="M84" s="859"/>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93"/>
      <c r="C90" s="894"/>
      <c r="D90" s="894"/>
      <c r="E90" s="894"/>
      <c r="F90" s="894"/>
      <c r="G90" s="894"/>
      <c r="H90" s="894"/>
      <c r="I90" s="132"/>
      <c r="J90" s="132"/>
      <c r="K90" s="132"/>
      <c r="L90" s="907"/>
      <c r="M90" s="907"/>
      <c r="N90" s="51"/>
    </row>
    <row r="91" spans="1:15" ht="15" thickBot="1">
      <c r="B91" s="906" t="s">
        <v>1037</v>
      </c>
      <c r="C91" s="860"/>
      <c r="D91" s="860"/>
      <c r="E91" s="860"/>
      <c r="F91" s="860"/>
      <c r="G91" s="860"/>
      <c r="H91" s="860"/>
      <c r="I91" s="860"/>
      <c r="J91" s="860"/>
      <c r="K91" s="860"/>
      <c r="L91" s="860"/>
      <c r="M91" s="861"/>
      <c r="N91" s="310">
        <f>SUM(N85:N90)</f>
        <v>39282.465543153841</v>
      </c>
    </row>
    <row r="92" spans="1:15" ht="15" thickBot="1">
      <c r="B92" s="39"/>
      <c r="C92" s="40"/>
      <c r="D92" s="40"/>
      <c r="E92" s="40"/>
      <c r="F92" s="40"/>
      <c r="G92" s="40"/>
      <c r="H92" s="40"/>
      <c r="I92" s="40"/>
      <c r="J92" s="40"/>
      <c r="K92" s="40"/>
      <c r="L92" s="40"/>
      <c r="M92" s="40"/>
      <c r="N92" s="41"/>
    </row>
    <row r="93" spans="1:15" ht="15" thickBot="1">
      <c r="B93" s="817" t="s">
        <v>1051</v>
      </c>
      <c r="C93" s="818"/>
      <c r="D93" s="818"/>
      <c r="E93" s="818"/>
      <c r="F93" s="818"/>
      <c r="G93" s="818"/>
      <c r="H93" s="818"/>
      <c r="I93" s="818"/>
      <c r="J93" s="818"/>
      <c r="K93" s="818"/>
      <c r="L93" s="818"/>
      <c r="M93" s="819"/>
      <c r="N93" s="105">
        <f>N49+N69+N80+N91</f>
        <v>356803.90342259745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2" t="s">
        <v>1053</v>
      </c>
      <c r="C97" s="863"/>
      <c r="D97" s="863"/>
      <c r="E97" s="863"/>
      <c r="F97" s="863"/>
      <c r="G97" s="863"/>
      <c r="H97" s="863"/>
      <c r="I97" s="323"/>
      <c r="J97" s="343"/>
      <c r="K97" s="311" t="s">
        <v>1054</v>
      </c>
      <c r="L97" s="864" t="s">
        <v>1055</v>
      </c>
      <c r="M97" s="865"/>
      <c r="N97" s="312"/>
    </row>
    <row r="98" spans="1:14">
      <c r="B98" s="850" t="s">
        <v>1056</v>
      </c>
      <c r="C98" s="851"/>
      <c r="D98" s="851"/>
      <c r="E98" s="851"/>
      <c r="F98" s="851"/>
      <c r="G98" s="851"/>
      <c r="H98" s="851"/>
      <c r="I98" s="93"/>
      <c r="J98" s="94"/>
      <c r="K98" s="313">
        <v>0.2</v>
      </c>
      <c r="L98" s="852">
        <f>N93*K98</f>
        <v>71360.780684519486</v>
      </c>
      <c r="M98" s="853"/>
      <c r="N98" s="57"/>
    </row>
    <row r="99" spans="1:14">
      <c r="B99" s="95" t="s">
        <v>1057</v>
      </c>
      <c r="C99" s="96"/>
      <c r="D99" s="96"/>
      <c r="E99" s="96"/>
      <c r="F99" s="96"/>
      <c r="G99" s="96"/>
      <c r="H99" s="96"/>
      <c r="I99" s="93"/>
      <c r="J99" s="94"/>
      <c r="K99" s="313">
        <v>0.05</v>
      </c>
      <c r="L99" s="852">
        <f>N93*K99</f>
        <v>17840.195171129872</v>
      </c>
      <c r="M99" s="853"/>
      <c r="N99" s="57"/>
    </row>
    <row r="100" spans="1:14" ht="15" thickBot="1">
      <c r="B100" s="97" t="s">
        <v>1058</v>
      </c>
      <c r="C100" s="98"/>
      <c r="D100" s="98"/>
      <c r="E100" s="98"/>
      <c r="F100" s="98"/>
      <c r="G100" s="98"/>
      <c r="H100" s="98"/>
      <c r="I100" s="99"/>
      <c r="J100" s="100"/>
      <c r="K100" s="314">
        <v>0.05</v>
      </c>
      <c r="L100" s="854">
        <f>N93*K100</f>
        <v>17840.195171129872</v>
      </c>
      <c r="M100" s="855"/>
      <c r="N100" s="57"/>
    </row>
    <row r="101" spans="1:14" ht="15" thickBot="1">
      <c r="B101" s="817" t="s">
        <v>1037</v>
      </c>
      <c r="C101" s="818"/>
      <c r="D101" s="818"/>
      <c r="E101" s="818"/>
      <c r="F101" s="818"/>
      <c r="G101" s="818"/>
      <c r="H101" s="818"/>
      <c r="I101" s="818"/>
      <c r="J101" s="818"/>
      <c r="K101" s="818"/>
      <c r="L101" s="818"/>
      <c r="M101" s="819"/>
      <c r="N101" s="58">
        <f>L98+L99+L100</f>
        <v>107041.17102677924</v>
      </c>
    </row>
    <row r="102" spans="1:14" ht="15" thickBot="1">
      <c r="B102" s="39"/>
      <c r="C102" s="40"/>
      <c r="D102" s="40"/>
      <c r="E102" s="40"/>
      <c r="F102" s="40"/>
      <c r="G102" s="40"/>
      <c r="H102" s="40"/>
      <c r="I102" s="40"/>
      <c r="J102" s="40"/>
      <c r="K102" s="40"/>
      <c r="L102" s="40"/>
      <c r="M102" s="40"/>
      <c r="N102" s="41"/>
    </row>
    <row r="103" spans="1:14" ht="15" thickBot="1">
      <c r="A103" t="s">
        <v>2122</v>
      </c>
      <c r="B103" s="817" t="s">
        <v>1059</v>
      </c>
      <c r="C103" s="818"/>
      <c r="D103" s="818"/>
      <c r="E103" s="818"/>
      <c r="F103" s="818"/>
      <c r="G103" s="818"/>
      <c r="H103" s="818"/>
      <c r="I103" s="818"/>
      <c r="J103" s="818"/>
      <c r="K103" s="818"/>
      <c r="L103" s="818"/>
      <c r="M103" s="819"/>
      <c r="N103" s="196">
        <f>N93+N101</f>
        <v>463845.07444937667</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1" t="s">
        <v>2324</v>
      </c>
      <c r="C120" s="962"/>
      <c r="D120" s="962"/>
      <c r="E120" s="962"/>
      <c r="F120" s="962"/>
      <c r="G120" s="962"/>
      <c r="H120" s="962"/>
      <c r="I120" s="962"/>
      <c r="J120" s="962"/>
      <c r="K120" s="962"/>
      <c r="L120" s="962"/>
      <c r="M120" s="962"/>
      <c r="N120" s="963"/>
    </row>
    <row r="121" spans="2:14" ht="15" customHeight="1">
      <c r="B121" s="961"/>
      <c r="C121" s="962"/>
      <c r="D121" s="962"/>
      <c r="E121" s="962"/>
      <c r="F121" s="962"/>
      <c r="G121" s="962"/>
      <c r="H121" s="962"/>
      <c r="I121" s="962"/>
      <c r="J121" s="962"/>
      <c r="K121" s="962"/>
      <c r="L121" s="962"/>
      <c r="M121" s="962"/>
      <c r="N121" s="963"/>
    </row>
    <row r="122" spans="2:14" ht="30" customHeight="1">
      <c r="B122" s="964" t="s">
        <v>2325</v>
      </c>
      <c r="C122" s="965"/>
      <c r="D122" s="965"/>
      <c r="E122" s="965"/>
      <c r="F122" s="965"/>
      <c r="G122" s="965"/>
      <c r="H122" s="965"/>
      <c r="I122" s="965"/>
      <c r="J122" s="965"/>
      <c r="K122" s="965"/>
      <c r="L122" s="965"/>
      <c r="M122" s="965"/>
      <c r="N122" s="966"/>
    </row>
    <row r="123" spans="2:14">
      <c r="B123" s="964"/>
      <c r="C123" s="965"/>
      <c r="D123" s="965"/>
      <c r="E123" s="965"/>
      <c r="F123" s="965"/>
      <c r="G123" s="965"/>
      <c r="H123" s="965"/>
      <c r="I123" s="965"/>
      <c r="J123" s="965"/>
      <c r="K123" s="965"/>
      <c r="L123" s="965"/>
      <c r="M123" s="965"/>
      <c r="N123" s="966"/>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7"/>
      <c r="K133" s="967"/>
      <c r="L133" s="967"/>
      <c r="M133" s="967"/>
      <c r="N133" s="968"/>
    </row>
    <row r="134" spans="2:14" ht="15" thickBot="1">
      <c r="B134" s="428" t="s">
        <v>2327</v>
      </c>
      <c r="C134" s="429"/>
      <c r="D134" s="429"/>
      <c r="E134" s="268"/>
      <c r="F134" s="268"/>
      <c r="G134" s="268"/>
      <c r="H134" s="268"/>
      <c r="I134" s="268"/>
      <c r="J134" s="969"/>
      <c r="K134" s="969"/>
      <c r="L134" s="969"/>
      <c r="M134" s="969"/>
      <c r="N134" s="970"/>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224</v>
      </c>
      <c r="B36" s="866" t="str">
        <f>VLOOKUP(A36,EQUIPOS!A6:D154,3,FALSE)</f>
        <v>Equipo de Medición (Deformimetros Eléctricos, Mecánicos, Celdas de Carga,  Etc.)</v>
      </c>
      <c r="C36" s="867"/>
      <c r="D36" s="867"/>
      <c r="E36" s="867"/>
      <c r="F36" s="867"/>
      <c r="G36" s="867"/>
      <c r="H36" s="868"/>
      <c r="I36" s="276"/>
      <c r="J36" s="277"/>
      <c r="K36" s="278">
        <f>VLOOKUP(A36,EQUIPOS!A6:D163,4,FALSE)</f>
        <v>173534</v>
      </c>
      <c r="L36" s="279"/>
      <c r="M36" s="345">
        <v>3.3333333330000001</v>
      </c>
      <c r="N36" s="281">
        <f>K36/M36</f>
        <v>52060.200005206018</v>
      </c>
    </row>
    <row r="37" spans="1:14">
      <c r="A37" s="119" t="s">
        <v>125</v>
      </c>
      <c r="B37" s="866" t="str">
        <f>VLOOKUP(A37,EQUIPOS!A7:D154,3,FALSE)</f>
        <v>Bomba para gato de tensionamiento</v>
      </c>
      <c r="C37" s="867"/>
      <c r="D37" s="867"/>
      <c r="E37" s="867"/>
      <c r="F37" s="867"/>
      <c r="G37" s="867"/>
      <c r="H37" s="868"/>
      <c r="I37" s="430"/>
      <c r="J37" s="431"/>
      <c r="K37" s="278">
        <f>VLOOKUP(A37,EQUIPOS!A7:D164,4,FALSE)</f>
        <v>52191</v>
      </c>
      <c r="L37" s="344"/>
      <c r="M37" s="345">
        <v>0.1</v>
      </c>
      <c r="N37" s="281">
        <f>K37/M37</f>
        <v>521910</v>
      </c>
    </row>
    <row r="38" spans="1:14">
      <c r="A38" s="119" t="s">
        <v>240</v>
      </c>
      <c r="B38" s="866" t="str">
        <f>VLOOKUP(A38,EQUIPOS!A8:D154,3,FALSE)</f>
        <v>Gato para tensionamiento, fuerza Max 200 ton, área de tensión 314 cm2.</v>
      </c>
      <c r="C38" s="867"/>
      <c r="D38" s="867"/>
      <c r="E38" s="867"/>
      <c r="F38" s="867"/>
      <c r="G38" s="867"/>
      <c r="H38" s="868"/>
      <c r="I38" s="337"/>
      <c r="J38" s="339"/>
      <c r="K38" s="278">
        <f>VLOOKUP(A38,EQUIPOS!A8:D165,4,FALSE)</f>
        <v>172230</v>
      </c>
      <c r="L38" s="432"/>
      <c r="M38" s="433">
        <v>0.1</v>
      </c>
      <c r="N38" s="281">
        <f>K38/M38</f>
        <v>1722300</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2296270.2000052063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4">
        <f>VLOOKUP(A60,TRANSPORTE!A2:D117,4,FALSE)</f>
        <v>3802</v>
      </c>
      <c r="M60" s="905"/>
      <c r="N60" s="296">
        <f>K60*L60</f>
        <v>57030</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57030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5840.7159380840721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2359140.9159432906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471828.18318865815</v>
      </c>
      <c r="M84" s="853"/>
      <c r="N84" s="57"/>
    </row>
    <row r="85" spans="1:14">
      <c r="B85" s="95" t="s">
        <v>1057</v>
      </c>
      <c r="C85" s="96"/>
      <c r="D85" s="96"/>
      <c r="E85" s="96"/>
      <c r="F85" s="96"/>
      <c r="G85" s="96"/>
      <c r="H85" s="96"/>
      <c r="I85" s="93"/>
      <c r="J85" s="94"/>
      <c r="K85" s="313">
        <v>0.05</v>
      </c>
      <c r="L85" s="852">
        <f>N79*K85</f>
        <v>117957.04579716454</v>
      </c>
      <c r="M85" s="853"/>
      <c r="N85" s="57"/>
    </row>
    <row r="86" spans="1:14" ht="15" thickBot="1">
      <c r="B86" s="97" t="s">
        <v>1058</v>
      </c>
      <c r="C86" s="98"/>
      <c r="D86" s="98"/>
      <c r="E86" s="98"/>
      <c r="F86" s="98"/>
      <c r="G86" s="98"/>
      <c r="H86" s="98"/>
      <c r="I86" s="99"/>
      <c r="J86" s="100"/>
      <c r="K86" s="314">
        <v>0.05</v>
      </c>
      <c r="L86" s="854">
        <f>N79*K86</f>
        <v>117957.04579716454</v>
      </c>
      <c r="M86" s="855"/>
      <c r="N86" s="57"/>
    </row>
    <row r="87" spans="1:14" ht="15" thickBot="1">
      <c r="B87" s="817" t="s">
        <v>1037</v>
      </c>
      <c r="C87" s="818"/>
      <c r="D87" s="818"/>
      <c r="E87" s="818"/>
      <c r="F87" s="818"/>
      <c r="G87" s="818"/>
      <c r="H87" s="818"/>
      <c r="I87" s="818"/>
      <c r="J87" s="818"/>
      <c r="K87" s="818"/>
      <c r="L87" s="818"/>
      <c r="M87" s="819"/>
      <c r="N87" s="58">
        <f>L84+L85+L86</f>
        <v>707742.2747829872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3066883.1907262779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3131</v>
      </c>
      <c r="L36" s="279"/>
      <c r="M36" s="345">
        <v>2</v>
      </c>
      <c r="N36" s="281">
        <f>K36/M36</f>
        <v>1565.5</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7450</v>
      </c>
      <c r="L37" s="344"/>
      <c r="M37" s="345">
        <v>2</v>
      </c>
      <c r="N37" s="281">
        <f>K37/M37</f>
        <v>3725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1595.850162690625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6886.3501626906254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54644</v>
      </c>
      <c r="N48" s="281">
        <f>K48*M48</f>
        <v>251362.4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5344</v>
      </c>
      <c r="N49" s="281">
        <f>K49*M49</f>
        <v>5344</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458280</v>
      </c>
      <c r="N50" s="281">
        <f>K50*M50</f>
        <v>458280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16726</v>
      </c>
      <c r="N51" s="281">
        <f>K51*M51</f>
        <v>76939.599999999991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791926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1343</v>
      </c>
      <c r="M60" s="905"/>
      <c r="N60" s="296">
        <f>K60*L60</f>
        <v>1343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31917.003253812498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832072.35341650317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166414.47068330063</v>
      </c>
      <c r="M84" s="853"/>
      <c r="N84" s="57"/>
    </row>
    <row r="85" spans="1:14">
      <c r="B85" s="95" t="s">
        <v>1057</v>
      </c>
      <c r="C85" s="96"/>
      <c r="D85" s="96"/>
      <c r="E85" s="96"/>
      <c r="F85" s="96"/>
      <c r="G85" s="96"/>
      <c r="H85" s="96"/>
      <c r="I85" s="93"/>
      <c r="J85" s="94"/>
      <c r="K85" s="313">
        <v>0.05</v>
      </c>
      <c r="L85" s="852">
        <f>N79*K85</f>
        <v>41603.617670825159</v>
      </c>
      <c r="M85" s="853"/>
      <c r="N85" s="57"/>
    </row>
    <row r="86" spans="1:14" ht="15" thickBot="1">
      <c r="B86" s="97" t="s">
        <v>1058</v>
      </c>
      <c r="C86" s="98"/>
      <c r="D86" s="98"/>
      <c r="E86" s="98"/>
      <c r="F86" s="98"/>
      <c r="G86" s="98"/>
      <c r="H86" s="98"/>
      <c r="I86" s="99"/>
      <c r="J86" s="100"/>
      <c r="K86" s="314">
        <v>0.05</v>
      </c>
      <c r="L86" s="854">
        <f>N79*K86</f>
        <v>41603.617670825159</v>
      </c>
      <c r="M86" s="855"/>
      <c r="N86" s="57"/>
    </row>
    <row r="87" spans="1:14" ht="15" thickBot="1">
      <c r="B87" s="817" t="s">
        <v>1037</v>
      </c>
      <c r="C87" s="818"/>
      <c r="D87" s="818"/>
      <c r="E87" s="818"/>
      <c r="F87" s="818"/>
      <c r="G87" s="818"/>
      <c r="H87" s="818"/>
      <c r="I87" s="818"/>
      <c r="J87" s="818"/>
      <c r="K87" s="818"/>
      <c r="L87" s="818"/>
      <c r="M87" s="819"/>
      <c r="N87" s="58">
        <f>L84+L85+L86</f>
        <v>249621.70602495095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1081694.0594414542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3131</v>
      </c>
      <c r="L36" s="279"/>
      <c r="M36" s="345">
        <v>2</v>
      </c>
      <c r="N36" s="281">
        <f>K36/M36</f>
        <v>1565.5</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7450</v>
      </c>
      <c r="L37" s="344"/>
      <c r="M37" s="345">
        <v>2</v>
      </c>
      <c r="N37" s="281">
        <f>K37/M37</f>
        <v>3725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1276.6801301525002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6567.1801301525002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54644</v>
      </c>
      <c r="N48" s="281">
        <f>K48*M48</f>
        <v>251362.4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5344</v>
      </c>
      <c r="N49" s="281">
        <f>K49*M49</f>
        <v>5344</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432633</v>
      </c>
      <c r="N50" s="281">
        <f>K50*M50</f>
        <v>432633</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16726</v>
      </c>
      <c r="N51" s="281">
        <f>K51*M51</f>
        <v>76939.599999999991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766279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1343</v>
      </c>
      <c r="M60" s="905"/>
      <c r="N60" s="296">
        <f>K60*L60</f>
        <v>1343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25533.60260305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799722.78273320245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159944.5565466405</v>
      </c>
      <c r="M84" s="853"/>
      <c r="N84" s="57"/>
    </row>
    <row r="85" spans="1:14">
      <c r="B85" s="95" t="s">
        <v>1057</v>
      </c>
      <c r="C85" s="96"/>
      <c r="D85" s="96"/>
      <c r="E85" s="96"/>
      <c r="F85" s="96"/>
      <c r="G85" s="96"/>
      <c r="H85" s="96"/>
      <c r="I85" s="93"/>
      <c r="J85" s="94"/>
      <c r="K85" s="313">
        <v>0.05</v>
      </c>
      <c r="L85" s="852">
        <f>N79*K85</f>
        <v>39986.139136660124</v>
      </c>
      <c r="M85" s="853"/>
      <c r="N85" s="57"/>
    </row>
    <row r="86" spans="1:14" ht="15" thickBot="1">
      <c r="B86" s="97" t="s">
        <v>1058</v>
      </c>
      <c r="C86" s="98"/>
      <c r="D86" s="98"/>
      <c r="E86" s="98"/>
      <c r="F86" s="98"/>
      <c r="G86" s="98"/>
      <c r="H86" s="98"/>
      <c r="I86" s="99"/>
      <c r="J86" s="100"/>
      <c r="K86" s="314">
        <v>0.05</v>
      </c>
      <c r="L86" s="854">
        <f>N79*K86</f>
        <v>39986.139136660124</v>
      </c>
      <c r="M86" s="855"/>
      <c r="N86" s="57"/>
    </row>
    <row r="87" spans="1:14" ht="15" thickBot="1">
      <c r="B87" s="817" t="s">
        <v>1037</v>
      </c>
      <c r="C87" s="818"/>
      <c r="D87" s="818"/>
      <c r="E87" s="818"/>
      <c r="F87" s="818"/>
      <c r="G87" s="818"/>
      <c r="H87" s="818"/>
      <c r="I87" s="818"/>
      <c r="J87" s="818"/>
      <c r="K87" s="818"/>
      <c r="L87" s="818"/>
      <c r="M87" s="819"/>
      <c r="N87" s="58">
        <f>L84+L85+L86</f>
        <v>239916.83481996073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1039639.6175531632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3131</v>
      </c>
      <c r="L36" s="279"/>
      <c r="M36" s="345">
        <v>2</v>
      </c>
      <c r="N36" s="281">
        <f>K36/M36</f>
        <v>1565.5</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7450</v>
      </c>
      <c r="L37" s="344"/>
      <c r="M37" s="345">
        <v>2</v>
      </c>
      <c r="N37" s="281">
        <f>K37/M37</f>
        <v>3725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1276.6801301525002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6567.1801301525002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414801</v>
      </c>
      <c r="N48" s="281">
        <f>K48*M48</f>
        <v>414801</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5344</v>
      </c>
      <c r="N49" s="281">
        <f>K49*M49</f>
        <v>5344</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16726</v>
      </c>
      <c r="N50" s="281">
        <f>K50*M50</f>
        <v>76939.599999999991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497084.6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1343</v>
      </c>
      <c r="M60" s="905"/>
      <c r="N60" s="296">
        <f>K60*L60</f>
        <v>1343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25533.60260305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530528.38273320242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106105.67654664049</v>
      </c>
      <c r="M84" s="853"/>
      <c r="N84" s="57"/>
    </row>
    <row r="85" spans="1:14">
      <c r="B85" s="95" t="s">
        <v>1057</v>
      </c>
      <c r="C85" s="96"/>
      <c r="D85" s="96"/>
      <c r="E85" s="96"/>
      <c r="F85" s="96"/>
      <c r="G85" s="96"/>
      <c r="H85" s="96"/>
      <c r="I85" s="93"/>
      <c r="J85" s="94"/>
      <c r="K85" s="313">
        <v>0.05</v>
      </c>
      <c r="L85" s="852">
        <f>N79*K85</f>
        <v>26526.419136660123</v>
      </c>
      <c r="M85" s="853"/>
      <c r="N85" s="57"/>
    </row>
    <row r="86" spans="1:14" ht="15" thickBot="1">
      <c r="B86" s="97" t="s">
        <v>1058</v>
      </c>
      <c r="C86" s="98"/>
      <c r="D86" s="98"/>
      <c r="E86" s="98"/>
      <c r="F86" s="98"/>
      <c r="G86" s="98"/>
      <c r="H86" s="98"/>
      <c r="I86" s="99"/>
      <c r="J86" s="100"/>
      <c r="K86" s="314">
        <v>0.05</v>
      </c>
      <c r="L86" s="854">
        <f>N79*K86</f>
        <v>26526.419136660123</v>
      </c>
      <c r="M86" s="855"/>
      <c r="N86" s="57"/>
    </row>
    <row r="87" spans="1:14" ht="15" thickBot="1">
      <c r="B87" s="817" t="s">
        <v>1037</v>
      </c>
      <c r="C87" s="818"/>
      <c r="D87" s="818"/>
      <c r="E87" s="818"/>
      <c r="F87" s="818"/>
      <c r="G87" s="818"/>
      <c r="H87" s="818"/>
      <c r="I87" s="818"/>
      <c r="J87" s="818"/>
      <c r="K87" s="818"/>
      <c r="L87" s="818"/>
      <c r="M87" s="819"/>
      <c r="N87" s="58">
        <f>L84+L85+L86</f>
        <v>159158.51481996072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689686.89755316311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3131</v>
      </c>
      <c r="L36" s="279"/>
      <c r="M36" s="345">
        <v>2</v>
      </c>
      <c r="N36" s="281">
        <f>K36/M36</f>
        <v>1565.5</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7450</v>
      </c>
      <c r="L37" s="344"/>
      <c r="M37" s="345">
        <v>2</v>
      </c>
      <c r="N37" s="281">
        <f>K37/M37</f>
        <v>3725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1276.6801301525002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6567.1801301525002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379116</v>
      </c>
      <c r="N48" s="281">
        <f>K48*M48</f>
        <v>379116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5344</v>
      </c>
      <c r="N49" s="281">
        <f>K49*M49</f>
        <v>5344</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5138</v>
      </c>
      <c r="N50" s="281">
        <f>K50*M50</f>
        <v>23634.799999999999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408094.8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1343</v>
      </c>
      <c r="M60" s="905"/>
      <c r="N60" s="296">
        <f>K60*L60</f>
        <v>1343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25533.60260305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441538.58273320249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88307.716546640499</v>
      </c>
      <c r="M84" s="853"/>
      <c r="N84" s="57"/>
    </row>
    <row r="85" spans="1:14">
      <c r="B85" s="95" t="s">
        <v>1057</v>
      </c>
      <c r="C85" s="96"/>
      <c r="D85" s="96"/>
      <c r="E85" s="96"/>
      <c r="F85" s="96"/>
      <c r="G85" s="96"/>
      <c r="H85" s="96"/>
      <c r="I85" s="93"/>
      <c r="J85" s="94"/>
      <c r="K85" s="313">
        <v>0.05</v>
      </c>
      <c r="L85" s="852">
        <f>N79*K85</f>
        <v>22076.929136660125</v>
      </c>
      <c r="M85" s="853"/>
      <c r="N85" s="57"/>
    </row>
    <row r="86" spans="1:14" ht="15" thickBot="1">
      <c r="B86" s="97" t="s">
        <v>1058</v>
      </c>
      <c r="C86" s="98"/>
      <c r="D86" s="98"/>
      <c r="E86" s="98"/>
      <c r="F86" s="98"/>
      <c r="G86" s="98"/>
      <c r="H86" s="98"/>
      <c r="I86" s="99"/>
      <c r="J86" s="100"/>
      <c r="K86" s="314">
        <v>0.05</v>
      </c>
      <c r="L86" s="854">
        <f>N79*K86</f>
        <v>22076.929136660125</v>
      </c>
      <c r="M86" s="855"/>
      <c r="N86" s="57"/>
    </row>
    <row r="87" spans="1:14" ht="15" thickBot="1">
      <c r="B87" s="817" t="s">
        <v>1037</v>
      </c>
      <c r="C87" s="818"/>
      <c r="D87" s="818"/>
      <c r="E87" s="818"/>
      <c r="F87" s="818"/>
      <c r="G87" s="818"/>
      <c r="H87" s="818"/>
      <c r="I87" s="818"/>
      <c r="J87" s="818"/>
      <c r="K87" s="818"/>
      <c r="L87" s="818"/>
      <c r="M87" s="819"/>
      <c r="N87" s="58">
        <f>L84+L85+L86</f>
        <v>132461.57481996075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574000.15755316324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ht="25.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7550</v>
      </c>
      <c r="L36" s="279"/>
      <c r="M36" s="345">
        <v>1</v>
      </c>
      <c r="N36" s="281">
        <f>K36/M36</f>
        <v>7550</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7450</v>
      </c>
      <c r="L37" s="344"/>
      <c r="M37" s="345">
        <v>1</v>
      </c>
      <c r="N37" s="281">
        <f>K37/M37</f>
        <v>7450</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N81*M41</f>
        <v>3191.7003253812504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18191.700325381251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60543</v>
      </c>
      <c r="N48" s="281">
        <f>K48*M48</f>
        <v>57515.85</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65</v>
      </c>
      <c r="N49" s="281">
        <f>K49*M49</f>
        <v>11050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36356</v>
      </c>
      <c r="N50" s="281">
        <f>K50*M50</f>
        <v>19995.800000000003</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500</v>
      </c>
      <c r="N51" s="281">
        <f>K51*M51</f>
        <v>150000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5138</v>
      </c>
      <c r="N52" s="281">
        <f>K52*M52</f>
        <v>15927.800000000001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SUM(N48:N58)</f>
        <v>254489.45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4">
        <f>VLOOKUP(A64,TRANSPORTE!A2:D117,4,FALSE)</f>
        <v>1300</v>
      </c>
      <c r="M64" s="905"/>
      <c r="N64" s="296">
        <f>K64*L64</f>
        <v>715.00000000000011</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4">
        <f>VLOOKUP(A65,TRANSPORTE!A3:D117,4,FALSE)</f>
        <v>1227</v>
      </c>
      <c r="M65" s="905"/>
      <c r="N65" s="296">
        <f>K65*L65</f>
        <v>1165.6499999999999</v>
      </c>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1880.65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63834.006507625003</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N43+N59+N70+N81</f>
        <v>338395.80683300627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67679.161366601256</v>
      </c>
      <c r="M88" s="853"/>
      <c r="N88" s="57"/>
    </row>
    <row r="89" spans="1:14">
      <c r="B89" s="95" t="s">
        <v>1057</v>
      </c>
      <c r="C89" s="96"/>
      <c r="D89" s="96"/>
      <c r="E89" s="96"/>
      <c r="F89" s="96"/>
      <c r="G89" s="96"/>
      <c r="H89" s="96"/>
      <c r="I89" s="93"/>
      <c r="J89" s="94"/>
      <c r="K89" s="313">
        <v>0.05</v>
      </c>
      <c r="L89" s="852">
        <f>N83*K89</f>
        <v>16919.790341650314</v>
      </c>
      <c r="M89" s="853"/>
      <c r="N89" s="57"/>
    </row>
    <row r="90" spans="1:14" ht="15" thickBot="1">
      <c r="B90" s="97" t="s">
        <v>1058</v>
      </c>
      <c r="C90" s="98"/>
      <c r="D90" s="98"/>
      <c r="E90" s="98"/>
      <c r="F90" s="98"/>
      <c r="G90" s="98"/>
      <c r="H90" s="98"/>
      <c r="I90" s="99"/>
      <c r="J90" s="100"/>
      <c r="K90" s="314">
        <v>0.05</v>
      </c>
      <c r="L90" s="854">
        <f>N83*K90</f>
        <v>16919.790341650314</v>
      </c>
      <c r="M90" s="855"/>
      <c r="N90" s="57"/>
    </row>
    <row r="91" spans="1:14" ht="15" thickBot="1">
      <c r="B91" s="817" t="s">
        <v>1037</v>
      </c>
      <c r="C91" s="818"/>
      <c r="D91" s="818"/>
      <c r="E91" s="818"/>
      <c r="F91" s="818"/>
      <c r="G91" s="818"/>
      <c r="H91" s="818"/>
      <c r="I91" s="818"/>
      <c r="J91" s="818"/>
      <c r="K91" s="818"/>
      <c r="L91" s="818"/>
      <c r="M91" s="819"/>
      <c r="N91" s="58">
        <f>L88+L89+L90</f>
        <v>101518.74204990188</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439914.54888290813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7550</v>
      </c>
      <c r="L36" s="279"/>
      <c r="M36" s="345">
        <v>1</v>
      </c>
      <c r="N36" s="281">
        <f>K36/M36</f>
        <v>7550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N81*M41</f>
        <v>3191.7003253812504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10741.700325381251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60543</v>
      </c>
      <c r="N48" s="281">
        <f>K48*M48</f>
        <v>50856.119999999995</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65</v>
      </c>
      <c r="N49" s="281">
        <f>K49*M49</f>
        <v>12025</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36356</v>
      </c>
      <c r="N50" s="281">
        <f>K50*M50</f>
        <v>22904.28</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500</v>
      </c>
      <c r="N51" s="281">
        <f>K51*M51</f>
        <v>130000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SUM(N48:N58)</f>
        <v>215785.4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4">
        <f>VLOOKUP(A64,TRANSPORTE!A2:D117,4,FALSE)</f>
        <v>1300</v>
      </c>
      <c r="M64" s="905"/>
      <c r="N64" s="296">
        <f>K64*L64</f>
        <v>819</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4">
        <f>VLOOKUP(A65,TRANSPORTE!A3:D117,4,FALSE)</f>
        <v>1227</v>
      </c>
      <c r="M65" s="905"/>
      <c r="N65" s="296">
        <f>K65*L65</f>
        <v>1030.68</v>
      </c>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1849.68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63834.006507625003</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N43+N59+N70+N81</f>
        <v>292210.78683300625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58442.157366601255</v>
      </c>
      <c r="M88" s="853"/>
      <c r="N88" s="57"/>
    </row>
    <row r="89" spans="1:14">
      <c r="B89" s="95" t="s">
        <v>1057</v>
      </c>
      <c r="C89" s="96"/>
      <c r="D89" s="96"/>
      <c r="E89" s="96"/>
      <c r="F89" s="96"/>
      <c r="G89" s="96"/>
      <c r="H89" s="96"/>
      <c r="I89" s="93"/>
      <c r="J89" s="94"/>
      <c r="K89" s="313">
        <v>0.05</v>
      </c>
      <c r="L89" s="852">
        <f>N83*K89</f>
        <v>14610.539341650314</v>
      </c>
      <c r="M89" s="853"/>
      <c r="N89" s="57"/>
    </row>
    <row r="90" spans="1:14" ht="15" thickBot="1">
      <c r="B90" s="97" t="s">
        <v>1058</v>
      </c>
      <c r="C90" s="98"/>
      <c r="D90" s="98"/>
      <c r="E90" s="98"/>
      <c r="F90" s="98"/>
      <c r="G90" s="98"/>
      <c r="H90" s="98"/>
      <c r="I90" s="99"/>
      <c r="J90" s="100"/>
      <c r="K90" s="314">
        <v>0.05</v>
      </c>
      <c r="L90" s="854">
        <f>N83*K90</f>
        <v>14610.539341650314</v>
      </c>
      <c r="M90" s="855"/>
      <c r="N90" s="57"/>
    </row>
    <row r="91" spans="1:14" ht="15" thickBot="1">
      <c r="B91" s="817" t="s">
        <v>1037</v>
      </c>
      <c r="C91" s="818"/>
      <c r="D91" s="818"/>
      <c r="E91" s="818"/>
      <c r="F91" s="818"/>
      <c r="G91" s="818"/>
      <c r="H91" s="818"/>
      <c r="I91" s="818"/>
      <c r="J91" s="818"/>
      <c r="K91" s="818"/>
      <c r="L91" s="818"/>
      <c r="M91" s="819"/>
      <c r="N91" s="58">
        <f>L88+L89+L90</f>
        <v>87663.236049901898</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379874.02288290812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8"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7550</v>
      </c>
      <c r="L36" s="279"/>
      <c r="M36" s="345">
        <v>1</v>
      </c>
      <c r="N36" s="281">
        <f>K36/M36</f>
        <v>7550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N81*M41</f>
        <v>2553.3602603050003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10103.360260305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60543</v>
      </c>
      <c r="N48" s="281">
        <f>K48*M48</f>
        <v>30513.671999999999</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65</v>
      </c>
      <c r="N49" s="281">
        <f>K49*M49</f>
        <v>7215</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43333</v>
      </c>
      <c r="N50" s="281">
        <f>K50*M50</f>
        <v>17333.2</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36356</v>
      </c>
      <c r="N51" s="281">
        <f>K51*M51</f>
        <v>13742.567999999999</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500</v>
      </c>
      <c r="N52" s="281">
        <f>K52*M52</f>
        <v>78000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SUM(N48:N58)</f>
        <v>146804.44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4">
        <f>VLOOKUP(A64,TRANSPORTE!A2:D117,4,FALSE)</f>
        <v>1300</v>
      </c>
      <c r="M64" s="905"/>
      <c r="N64" s="296">
        <f>K64*L64</f>
        <v>491.4</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4">
        <f>VLOOKUP(A65,TRANSPORTE!A3:D117,4,FALSE)</f>
        <v>1227</v>
      </c>
      <c r="M65" s="905"/>
      <c r="N65" s="296">
        <f>K65*L65</f>
        <v>618.40800000000002</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4">
        <f>VLOOKUP(A66,TRANSPORTE!A3:D117,4,FALSE)</f>
        <v>1300</v>
      </c>
      <c r="M66" s="905"/>
      <c r="N66" s="296">
        <f>K66*L66</f>
        <v>520</v>
      </c>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1629.808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51067.205206099999</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N43+N59+N70+N81</f>
        <v>209604.81346640497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41920.962693280999</v>
      </c>
      <c r="M88" s="853"/>
      <c r="N88" s="57"/>
    </row>
    <row r="89" spans="1:14">
      <c r="B89" s="95" t="s">
        <v>1057</v>
      </c>
      <c r="C89" s="96"/>
      <c r="D89" s="96"/>
      <c r="E89" s="96"/>
      <c r="F89" s="96"/>
      <c r="G89" s="96"/>
      <c r="H89" s="96"/>
      <c r="I89" s="93"/>
      <c r="J89" s="94"/>
      <c r="K89" s="313">
        <v>0.05</v>
      </c>
      <c r="L89" s="852">
        <f>N83*K89</f>
        <v>10480.24067332025</v>
      </c>
      <c r="M89" s="853"/>
      <c r="N89" s="57"/>
    </row>
    <row r="90" spans="1:14" ht="15" thickBot="1">
      <c r="B90" s="97" t="s">
        <v>1058</v>
      </c>
      <c r="C90" s="98"/>
      <c r="D90" s="98"/>
      <c r="E90" s="98"/>
      <c r="F90" s="98"/>
      <c r="G90" s="98"/>
      <c r="H90" s="98"/>
      <c r="I90" s="99"/>
      <c r="J90" s="100"/>
      <c r="K90" s="314">
        <v>0.05</v>
      </c>
      <c r="L90" s="854">
        <f>N83*K90</f>
        <v>10480.24067332025</v>
      </c>
      <c r="M90" s="855"/>
      <c r="N90" s="57"/>
    </row>
    <row r="91" spans="1:14" ht="15" thickBot="1">
      <c r="B91" s="817" t="s">
        <v>1037</v>
      </c>
      <c r="C91" s="818"/>
      <c r="D91" s="818"/>
      <c r="E91" s="818"/>
      <c r="F91" s="818"/>
      <c r="G91" s="818"/>
      <c r="H91" s="818"/>
      <c r="I91" s="818"/>
      <c r="J91" s="818"/>
      <c r="K91" s="818"/>
      <c r="L91" s="818"/>
      <c r="M91" s="819"/>
      <c r="N91" s="58">
        <f>L88+L89+L90</f>
        <v>62881.444039921502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272486.25750632648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topLeftCell="A58" zoomScale="75" zoomScaleNormal="75" workbookViewId="0">
      <selection activeCell="O38" sqref="O38"/>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5">
      <c r="B33" s="64" t="s">
        <v>1031</v>
      </c>
      <c r="C33" s="65"/>
      <c r="D33" s="65"/>
      <c r="E33" s="65"/>
      <c r="F33" s="65"/>
      <c r="G33" s="65"/>
      <c r="H33" s="65"/>
      <c r="I33" s="65"/>
      <c r="J33" s="65"/>
      <c r="K33" s="65"/>
      <c r="L33" s="65"/>
      <c r="M33" s="65"/>
      <c r="N33" s="66"/>
    </row>
    <row r="34" spans="1:15" ht="15" thickBot="1">
      <c r="B34" s="275"/>
      <c r="C34" s="67"/>
      <c r="D34" s="67"/>
      <c r="E34" s="67"/>
      <c r="F34" s="67"/>
      <c r="G34" s="67"/>
      <c r="H34" s="67"/>
      <c r="I34" s="68"/>
      <c r="J34" s="68"/>
      <c r="K34" s="67"/>
      <c r="L34" s="67"/>
      <c r="M34" s="67"/>
      <c r="N34" s="69"/>
    </row>
    <row r="35" spans="1:15">
      <c r="B35" s="887" t="s">
        <v>1028</v>
      </c>
      <c r="C35" s="888"/>
      <c r="D35" s="888"/>
      <c r="E35" s="888"/>
      <c r="F35" s="888"/>
      <c r="G35" s="888"/>
      <c r="H35" s="889"/>
      <c r="I35" s="890" t="s">
        <v>1032</v>
      </c>
      <c r="J35" s="891"/>
      <c r="K35" s="75" t="s">
        <v>1033</v>
      </c>
      <c r="L35" s="892" t="s">
        <v>1034</v>
      </c>
      <c r="M35" s="889"/>
      <c r="N35" s="76" t="s">
        <v>1035</v>
      </c>
    </row>
    <row r="36" spans="1:15">
      <c r="A36" s="119" t="s">
        <v>363</v>
      </c>
      <c r="B36" s="866" t="str">
        <f>VLOOKUP(A36,EQUIPOS!A6:D154,3,FALSE)</f>
        <v>Vibrador de concreto, Motor de 3 hp a 18.000 rpm Mangueras de 4 mt</v>
      </c>
      <c r="C36" s="867"/>
      <c r="D36" s="867"/>
      <c r="E36" s="867"/>
      <c r="F36" s="867"/>
      <c r="G36" s="867"/>
      <c r="H36" s="868"/>
      <c r="I36" s="276"/>
      <c r="J36" s="277"/>
      <c r="K36" s="278">
        <f>VLOOKUP(A36,EQUIPOS!A6:D163,4,FALSE)</f>
        <v>7450</v>
      </c>
      <c r="L36" s="279"/>
      <c r="M36" s="345">
        <v>1</v>
      </c>
      <c r="N36" s="281">
        <f>K36/M36</f>
        <v>7450</v>
      </c>
      <c r="O36">
        <v>6870</v>
      </c>
    </row>
    <row r="37" spans="1:15">
      <c r="A37" s="119"/>
      <c r="B37" s="866"/>
      <c r="C37" s="867"/>
      <c r="D37" s="867"/>
      <c r="E37" s="867"/>
      <c r="F37" s="867"/>
      <c r="G37" s="867"/>
      <c r="H37" s="868"/>
      <c r="I37" s="430"/>
      <c r="J37" s="431"/>
      <c r="K37" s="278"/>
      <c r="L37" s="344"/>
      <c r="M37" s="345"/>
      <c r="N37" s="281"/>
      <c r="O37" s="120">
        <f>+O36/K36</f>
        <v>0.92214765100671137</v>
      </c>
    </row>
    <row r="38" spans="1:15">
      <c r="A38" s="119"/>
      <c r="B38" s="866"/>
      <c r="C38" s="867"/>
      <c r="D38" s="867"/>
      <c r="E38" s="867"/>
      <c r="F38" s="867"/>
      <c r="G38" s="867"/>
      <c r="H38" s="868"/>
      <c r="I38" s="337"/>
      <c r="J38" s="339"/>
      <c r="K38" s="278"/>
      <c r="L38" s="432"/>
      <c r="M38" s="433"/>
      <c r="N38" s="281"/>
    </row>
    <row r="39" spans="1:15">
      <c r="B39" s="866"/>
      <c r="C39" s="867"/>
      <c r="D39" s="867"/>
      <c r="E39" s="867"/>
      <c r="F39" s="867"/>
      <c r="G39" s="867"/>
      <c r="H39" s="868"/>
      <c r="I39" s="42"/>
      <c r="J39" s="43"/>
      <c r="K39" s="278"/>
      <c r="L39" s="285"/>
      <c r="M39" s="345"/>
      <c r="N39" s="281"/>
    </row>
    <row r="40" spans="1:15">
      <c r="B40" s="329"/>
      <c r="C40" s="330"/>
      <c r="D40" s="330"/>
      <c r="E40" s="330"/>
      <c r="F40" s="332"/>
      <c r="G40" s="332"/>
      <c r="H40" s="131"/>
      <c r="I40" s="42"/>
      <c r="J40" s="43"/>
      <c r="K40" s="278"/>
      <c r="L40" s="285"/>
      <c r="M40" s="286"/>
      <c r="N40" s="282"/>
    </row>
    <row r="41" spans="1:15">
      <c r="B41" s="874" t="s">
        <v>1036</v>
      </c>
      <c r="C41" s="875"/>
      <c r="D41" s="875"/>
      <c r="E41" s="44"/>
      <c r="F41" s="45"/>
      <c r="G41" s="45"/>
      <c r="H41" s="46"/>
      <c r="I41" s="42"/>
      <c r="J41" s="43"/>
      <c r="K41" s="288"/>
      <c r="L41" s="285"/>
      <c r="M41" s="410">
        <v>0.02</v>
      </c>
      <c r="N41" s="353">
        <f>N78*M41</f>
        <v>1501.9766237088236</v>
      </c>
    </row>
    <row r="42" spans="1:15" ht="15" thickBot="1">
      <c r="B42" s="866"/>
      <c r="C42" s="867"/>
      <c r="D42" s="867"/>
      <c r="E42" s="867"/>
      <c r="F42" s="867"/>
      <c r="G42" s="867"/>
      <c r="H42" s="868"/>
      <c r="I42" s="876"/>
      <c r="J42" s="877"/>
      <c r="K42" s="47"/>
      <c r="L42" s="878"/>
      <c r="M42" s="879"/>
      <c r="N42" s="111"/>
    </row>
    <row r="43" spans="1:15" ht="15" thickBot="1">
      <c r="B43" s="817" t="s">
        <v>1037</v>
      </c>
      <c r="C43" s="818"/>
      <c r="D43" s="818"/>
      <c r="E43" s="818"/>
      <c r="F43" s="818"/>
      <c r="G43" s="818"/>
      <c r="H43" s="818"/>
      <c r="I43" s="818"/>
      <c r="J43" s="818"/>
      <c r="K43" s="818"/>
      <c r="L43" s="818"/>
      <c r="M43" s="819"/>
      <c r="N43" s="403">
        <f>SUM(N36:N42)</f>
        <v>8951.9766237088243</v>
      </c>
    </row>
    <row r="44" spans="1:15">
      <c r="B44" s="289"/>
      <c r="C44" s="40"/>
      <c r="D44" s="40"/>
      <c r="E44" s="40"/>
      <c r="F44" s="40"/>
      <c r="G44" s="40"/>
      <c r="H44" s="40"/>
      <c r="I44" s="40"/>
      <c r="J44" s="40"/>
      <c r="K44" s="40"/>
      <c r="L44" s="40"/>
      <c r="M44" s="40"/>
      <c r="N44" s="41"/>
    </row>
    <row r="45" spans="1:15">
      <c r="B45" s="70" t="s">
        <v>1038</v>
      </c>
      <c r="C45" s="71"/>
      <c r="D45" s="71"/>
      <c r="E45" s="71"/>
      <c r="F45" s="71"/>
      <c r="G45" s="71"/>
      <c r="H45" s="71"/>
      <c r="I45" s="71"/>
      <c r="J45" s="71"/>
      <c r="K45" s="71"/>
      <c r="L45" s="71"/>
      <c r="M45" s="71"/>
      <c r="N45" s="72"/>
    </row>
    <row r="46" spans="1:15" ht="15" thickBot="1">
      <c r="B46" s="73"/>
      <c r="C46" s="68"/>
      <c r="D46" s="68"/>
      <c r="E46" s="68"/>
      <c r="F46" s="68"/>
      <c r="G46" s="68"/>
      <c r="H46" s="68"/>
      <c r="I46" s="68"/>
      <c r="J46" s="67"/>
      <c r="K46" s="67"/>
      <c r="L46" s="67"/>
      <c r="M46" s="67"/>
      <c r="N46" s="69"/>
    </row>
    <row r="47" spans="1:15">
      <c r="B47" s="862" t="s">
        <v>1028</v>
      </c>
      <c r="C47" s="863"/>
      <c r="D47" s="863"/>
      <c r="E47" s="863"/>
      <c r="F47" s="863"/>
      <c r="G47" s="863"/>
      <c r="H47" s="863"/>
      <c r="I47" s="897"/>
      <c r="J47" s="324" t="s">
        <v>1029</v>
      </c>
      <c r="K47" s="91" t="s">
        <v>1030</v>
      </c>
      <c r="L47" s="898" t="s">
        <v>1039</v>
      </c>
      <c r="M47" s="897"/>
      <c r="N47" s="92" t="s">
        <v>1035</v>
      </c>
    </row>
    <row r="48" spans="1:15">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3423</v>
      </c>
      <c r="N48" s="281">
        <f>K48*M48</f>
        <v>116765.376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28000</v>
      </c>
      <c r="N49" s="281">
        <f>K49*M49</f>
        <v>4200</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379116</v>
      </c>
      <c r="N50" s="281">
        <f>K50*M50</f>
        <v>47768.616000000002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31230</v>
      </c>
      <c r="N51" s="281">
        <f>K51*M51</f>
        <v>31230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199963.992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4">
        <f>VLOOKUP(A61,TRANSPORTE!A3:D117,4,FALSE)</f>
        <v>1343</v>
      </c>
      <c r="M61" s="905"/>
      <c r="N61" s="296">
        <f>K61*L61</f>
        <v>169.21799999999999</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169.21799999999999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971"/>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75098.831185441173</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284184.01780914998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56836.803561829998</v>
      </c>
      <c r="M85" s="853"/>
      <c r="N85" s="57"/>
    </row>
    <row r="86" spans="1:14">
      <c r="B86" s="95" t="s">
        <v>1057</v>
      </c>
      <c r="C86" s="96"/>
      <c r="D86" s="96"/>
      <c r="E86" s="96"/>
      <c r="F86" s="96"/>
      <c r="G86" s="96"/>
      <c r="H86" s="96"/>
      <c r="I86" s="93"/>
      <c r="J86" s="94"/>
      <c r="K86" s="313">
        <v>0.05</v>
      </c>
      <c r="L86" s="852">
        <f>N80*K86</f>
        <v>14209.2008904575</v>
      </c>
      <c r="M86" s="853"/>
      <c r="N86" s="57"/>
    </row>
    <row r="87" spans="1:14" ht="15" thickBot="1">
      <c r="B87" s="97" t="s">
        <v>1058</v>
      </c>
      <c r="C87" s="98"/>
      <c r="D87" s="98"/>
      <c r="E87" s="98"/>
      <c r="F87" s="98"/>
      <c r="G87" s="98"/>
      <c r="H87" s="98"/>
      <c r="I87" s="99"/>
      <c r="J87" s="100"/>
      <c r="K87" s="314">
        <v>0.05</v>
      </c>
      <c r="L87" s="854">
        <f>N80*K87</f>
        <v>14209.2008904575</v>
      </c>
      <c r="M87" s="855"/>
      <c r="N87" s="57"/>
    </row>
    <row r="88" spans="1:14" ht="15" thickBot="1">
      <c r="B88" s="817" t="s">
        <v>1037</v>
      </c>
      <c r="C88" s="818"/>
      <c r="D88" s="818"/>
      <c r="E88" s="818"/>
      <c r="F88" s="818"/>
      <c r="G88" s="818"/>
      <c r="H88" s="818"/>
      <c r="I88" s="818"/>
      <c r="J88" s="818"/>
      <c r="K88" s="818"/>
      <c r="L88" s="818"/>
      <c r="M88" s="819"/>
      <c r="N88" s="58">
        <f>L85+L86+L87</f>
        <v>85255.205342745001</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369439.22315189498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58" zoomScale="75" zoomScaleNormal="75" workbookViewId="0">
      <selection activeCell="A27" sqref="A27"/>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363</v>
      </c>
      <c r="B36" s="866" t="str">
        <f>VLOOKUP(A36,EQUIPOS!A6:D154,3,FALSE)</f>
        <v>Vibrador de concreto, Motor de 3 hp a 18.000 rpm Mangueras de 4 mt</v>
      </c>
      <c r="C36" s="867"/>
      <c r="D36" s="867"/>
      <c r="E36" s="867"/>
      <c r="F36" s="867"/>
      <c r="G36" s="867"/>
      <c r="H36" s="868"/>
      <c r="I36" s="276"/>
      <c r="J36" s="277"/>
      <c r="K36" s="278">
        <f>VLOOKUP(A36,EQUIPOS!A6:D163,4,FALSE)</f>
        <v>7450</v>
      </c>
      <c r="L36" s="279"/>
      <c r="M36" s="345">
        <v>1</v>
      </c>
      <c r="N36" s="281">
        <f>K36/M36</f>
        <v>7450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1501.9766237088236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8951.9766237088243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3423</v>
      </c>
      <c r="N48" s="281">
        <f>K48*M48</f>
        <v>116765.376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28000</v>
      </c>
      <c r="N49" s="281">
        <f>K49*M49</f>
        <v>4200</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414801</v>
      </c>
      <c r="N50" s="281">
        <f>K50*M50</f>
        <v>52264.925999999999</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31230</v>
      </c>
      <c r="N51" s="281">
        <f>K51*M51</f>
        <v>31230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204460.302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4">
        <f>VLOOKUP(A61,TRANSPORTE!A3:D117,4,FALSE)</f>
        <v>1343</v>
      </c>
      <c r="M61" s="905"/>
      <c r="N61" s="296">
        <f>K61*L61</f>
        <v>169.21799999999999</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169.21799999999999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971"/>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133"/>
    </row>
    <row r="78" spans="1:15" ht="15" thickBot="1">
      <c r="B78" s="906" t="s">
        <v>1037</v>
      </c>
      <c r="C78" s="860"/>
      <c r="D78" s="860"/>
      <c r="E78" s="860"/>
      <c r="F78" s="860"/>
      <c r="G78" s="860"/>
      <c r="H78" s="860"/>
      <c r="I78" s="860"/>
      <c r="J78" s="860"/>
      <c r="K78" s="860"/>
      <c r="L78" s="860"/>
      <c r="M78" s="861"/>
      <c r="N78" s="469">
        <f>SUM(N72:N77)</f>
        <v>75098.831185441173</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288680.32780914998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57736.065561830001</v>
      </c>
      <c r="M85" s="853"/>
      <c r="N85" s="57"/>
    </row>
    <row r="86" spans="1:14">
      <c r="B86" s="95" t="s">
        <v>1057</v>
      </c>
      <c r="C86" s="96"/>
      <c r="D86" s="96"/>
      <c r="E86" s="96"/>
      <c r="F86" s="96"/>
      <c r="G86" s="96"/>
      <c r="H86" s="96"/>
      <c r="I86" s="93"/>
      <c r="J86" s="94"/>
      <c r="K86" s="313">
        <v>0.05</v>
      </c>
      <c r="L86" s="852">
        <f>N80*K86</f>
        <v>14434.0163904575</v>
      </c>
      <c r="M86" s="853"/>
      <c r="N86" s="57"/>
    </row>
    <row r="87" spans="1:14" ht="15" thickBot="1">
      <c r="B87" s="97" t="s">
        <v>1058</v>
      </c>
      <c r="C87" s="98"/>
      <c r="D87" s="98"/>
      <c r="E87" s="98"/>
      <c r="F87" s="98"/>
      <c r="G87" s="98"/>
      <c r="H87" s="98"/>
      <c r="I87" s="99"/>
      <c r="J87" s="100"/>
      <c r="K87" s="314">
        <v>0.05</v>
      </c>
      <c r="L87" s="854">
        <f>N80*K87</f>
        <v>14434.0163904575</v>
      </c>
      <c r="M87" s="855"/>
      <c r="N87" s="57"/>
    </row>
    <row r="88" spans="1:14" ht="15" thickBot="1">
      <c r="B88" s="817" t="s">
        <v>1037</v>
      </c>
      <c r="C88" s="818"/>
      <c r="D88" s="818"/>
      <c r="E88" s="818"/>
      <c r="F88" s="818"/>
      <c r="G88" s="818"/>
      <c r="H88" s="818"/>
      <c r="I88" s="818"/>
      <c r="J88" s="818"/>
      <c r="K88" s="818"/>
      <c r="L88" s="818"/>
      <c r="M88" s="819"/>
      <c r="N88" s="58">
        <f>L85+L86+L87</f>
        <v>86604.098342744997</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375284.42615189496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1"/>
      <c r="C1" s="923"/>
      <c r="D1" s="924"/>
      <c r="E1" s="924"/>
      <c r="F1" s="924"/>
      <c r="G1" s="924"/>
      <c r="H1" s="924"/>
      <c r="I1" s="924"/>
      <c r="J1" s="925"/>
      <c r="K1" s="926" t="s">
        <v>1017</v>
      </c>
      <c r="L1" s="928" t="s">
        <v>2304</v>
      </c>
      <c r="M1" s="929"/>
      <c r="N1" s="930"/>
    </row>
    <row r="2" spans="2:14" ht="2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156</v>
      </c>
      <c r="B36" s="866" t="str">
        <f>VLOOKUP(A36,EQUIPOS!A6:D154,3,FALSE)</f>
        <v>Cizalla manual de 90 cm.</v>
      </c>
      <c r="C36" s="867"/>
      <c r="D36" s="867"/>
      <c r="E36" s="867"/>
      <c r="F36" s="867"/>
      <c r="G36" s="867"/>
      <c r="H36" s="868"/>
      <c r="I36" s="276"/>
      <c r="J36" s="277"/>
      <c r="K36" s="278">
        <f>VLOOKUP(A36,EQUIPOS!A6:D163,4,FALSE)</f>
        <v>1044</v>
      </c>
      <c r="L36" s="279"/>
      <c r="M36" s="345">
        <v>37.5</v>
      </c>
      <c r="N36" s="281">
        <f>K36/M36</f>
        <v>27.84</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15.32016156183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43.160161561830002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3423</v>
      </c>
      <c r="N48" s="281">
        <f>K48*M48</f>
        <v>3594.15</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5061</v>
      </c>
      <c r="N49" s="281">
        <f>K49*M49</f>
        <v>151.82999999999998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3745.98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4">
        <f>VLOOKUP(A61,TRANSPORTE!A3:D117,4,FALSE)</f>
        <v>0.43001941087091766</v>
      </c>
      <c r="M61" s="905"/>
      <c r="N61" s="296">
        <f>K61*L61</f>
        <v>0.45152038141446355</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0.45152038141446355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766.00807809150001</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4555.5997600347446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911.11995200694901</v>
      </c>
      <c r="M85" s="853"/>
      <c r="N85" s="57"/>
    </row>
    <row r="86" spans="1:14">
      <c r="B86" s="95" t="s">
        <v>1057</v>
      </c>
      <c r="C86" s="96"/>
      <c r="D86" s="96"/>
      <c r="E86" s="96"/>
      <c r="F86" s="96"/>
      <c r="G86" s="96"/>
      <c r="H86" s="96"/>
      <c r="I86" s="93"/>
      <c r="J86" s="94"/>
      <c r="K86" s="313">
        <v>0.05</v>
      </c>
      <c r="L86" s="852">
        <f>N80*K86</f>
        <v>227.77998800173725</v>
      </c>
      <c r="M86" s="853"/>
      <c r="N86" s="57"/>
    </row>
    <row r="87" spans="1:14" ht="15" thickBot="1">
      <c r="B87" s="97" t="s">
        <v>1058</v>
      </c>
      <c r="C87" s="98"/>
      <c r="D87" s="98"/>
      <c r="E87" s="98"/>
      <c r="F87" s="98"/>
      <c r="G87" s="98"/>
      <c r="H87" s="98"/>
      <c r="I87" s="99"/>
      <c r="J87" s="100"/>
      <c r="K87" s="314">
        <v>0.05</v>
      </c>
      <c r="L87" s="854">
        <f>N80*K87</f>
        <v>227.77998800173725</v>
      </c>
      <c r="M87" s="855"/>
      <c r="N87" s="57"/>
    </row>
    <row r="88" spans="1:14" ht="15" thickBot="1">
      <c r="B88" s="817" t="s">
        <v>1037</v>
      </c>
      <c r="C88" s="818"/>
      <c r="D88" s="818"/>
      <c r="E88" s="818"/>
      <c r="F88" s="818"/>
      <c r="G88" s="818"/>
      <c r="H88" s="818"/>
      <c r="I88" s="818"/>
      <c r="J88" s="818"/>
      <c r="K88" s="818"/>
      <c r="L88" s="818"/>
      <c r="M88" s="819"/>
      <c r="N88" s="58">
        <f>L85+L86+L87</f>
        <v>1366.6799280104237</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5922.2796880451679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156</v>
      </c>
      <c r="B36" s="866" t="str">
        <f>VLOOKUP(A36,EQUIPOS!A6:D154,3,FALSE)</f>
        <v>Cizalla manual de 90 cm.</v>
      </c>
      <c r="C36" s="867"/>
      <c r="D36" s="867"/>
      <c r="E36" s="867"/>
      <c r="F36" s="867"/>
      <c r="G36" s="867"/>
      <c r="H36" s="868"/>
      <c r="I36" s="276"/>
      <c r="J36" s="277"/>
      <c r="K36" s="278">
        <f>VLOOKUP(A36,EQUIPOS!A6:D163,4,FALSE)</f>
        <v>1044</v>
      </c>
      <c r="L36" s="279"/>
      <c r="M36" s="345">
        <v>37.5</v>
      </c>
      <c r="N36" s="281">
        <f>K36/M36</f>
        <v>27.84</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15.32016156183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43.160161561830002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3354</v>
      </c>
      <c r="N48" s="281">
        <f>K48*M48</f>
        <v>3521.7000000000003</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5061</v>
      </c>
      <c r="N49" s="281">
        <f>K49*M49</f>
        <v>151.82999999999998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3673.53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4">
        <f>VLOOKUP(A61,TRANSPORTE!A3:D117,4,FALSE)</f>
        <v>0.43001941087091766</v>
      </c>
      <c r="M61" s="905"/>
      <c r="N61" s="296">
        <f>K61*L61</f>
        <v>0.45152038141446355</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0.45152038141446355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766.00807809150001</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4483.1497600347448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896.629952006949</v>
      </c>
      <c r="M85" s="853"/>
      <c r="N85" s="57"/>
    </row>
    <row r="86" spans="1:14">
      <c r="B86" s="95" t="s">
        <v>1057</v>
      </c>
      <c r="C86" s="96"/>
      <c r="D86" s="96"/>
      <c r="E86" s="96"/>
      <c r="F86" s="96"/>
      <c r="G86" s="96"/>
      <c r="H86" s="96"/>
      <c r="I86" s="93"/>
      <c r="J86" s="94"/>
      <c r="K86" s="313">
        <v>0.05</v>
      </c>
      <c r="L86" s="852">
        <f>N80*K86</f>
        <v>224.15748800173725</v>
      </c>
      <c r="M86" s="853"/>
      <c r="N86" s="57"/>
    </row>
    <row r="87" spans="1:14" ht="15" thickBot="1">
      <c r="B87" s="97" t="s">
        <v>1058</v>
      </c>
      <c r="C87" s="98"/>
      <c r="D87" s="98"/>
      <c r="E87" s="98"/>
      <c r="F87" s="98"/>
      <c r="G87" s="98"/>
      <c r="H87" s="98"/>
      <c r="I87" s="99"/>
      <c r="J87" s="100"/>
      <c r="K87" s="314">
        <v>0.05</v>
      </c>
      <c r="L87" s="854">
        <f>N80*K87</f>
        <v>224.15748800173725</v>
      </c>
      <c r="M87" s="855"/>
      <c r="N87" s="57"/>
    </row>
    <row r="88" spans="1:14" ht="15" thickBot="1">
      <c r="B88" s="817" t="s">
        <v>1037</v>
      </c>
      <c r="C88" s="818"/>
      <c r="D88" s="818"/>
      <c r="E88" s="818"/>
      <c r="F88" s="818"/>
      <c r="G88" s="818"/>
      <c r="H88" s="818"/>
      <c r="I88" s="818"/>
      <c r="J88" s="818"/>
      <c r="K88" s="818"/>
      <c r="L88" s="818"/>
      <c r="M88" s="819"/>
      <c r="N88" s="58">
        <f>L85+L86+L87</f>
        <v>1344.9449280104234</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5828.0946880451684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123</v>
      </c>
      <c r="B36" s="866" t="str">
        <f>VLOOKUP(A36,EQUIPOS!A6:D154,3,FALSE)</f>
        <v>Bomba de inyección de lechada</v>
      </c>
      <c r="C36" s="867"/>
      <c r="D36" s="867"/>
      <c r="E36" s="867"/>
      <c r="F36" s="867"/>
      <c r="G36" s="867"/>
      <c r="H36" s="868"/>
      <c r="I36" s="276"/>
      <c r="J36" s="277"/>
      <c r="K36" s="278">
        <f>VLOOKUP(A36,EQUIPOS!A6:D163,4,FALSE)</f>
        <v>21398</v>
      </c>
      <c r="L36" s="279"/>
      <c r="M36" s="345">
        <v>670</v>
      </c>
      <c r="N36" s="281">
        <f>K36/M36</f>
        <v>31.937313432835822</v>
      </c>
    </row>
    <row r="37" spans="1:14">
      <c r="A37" s="119" t="s">
        <v>125</v>
      </c>
      <c r="B37" s="866" t="str">
        <f>VLOOKUP(A37,EQUIPOS!A7:D154,3,FALSE)</f>
        <v>Bomba para gato de tensionamiento</v>
      </c>
      <c r="C37" s="867"/>
      <c r="D37" s="867"/>
      <c r="E37" s="867"/>
      <c r="F37" s="867"/>
      <c r="G37" s="867"/>
      <c r="H37" s="868"/>
      <c r="I37" s="430"/>
      <c r="J37" s="431"/>
      <c r="K37" s="278">
        <f>VLOOKUP(A37,EQUIPOS!A7:D164,4,FALSE)</f>
        <v>52191</v>
      </c>
      <c r="L37" s="344"/>
      <c r="M37" s="345">
        <v>670</v>
      </c>
      <c r="N37" s="281">
        <f>K37/M37</f>
        <v>77.897014925373128</v>
      </c>
    </row>
    <row r="38" spans="1:14">
      <c r="A38" s="119" t="s">
        <v>240</v>
      </c>
      <c r="B38" s="866" t="str">
        <f>VLOOKUP(A38,EQUIPOS!A8:D154,3,FALSE)</f>
        <v>Gato para tensionamiento, fuerza Max 200 ton, área de tensión 314 cm2.</v>
      </c>
      <c r="C38" s="867"/>
      <c r="D38" s="867"/>
      <c r="E38" s="867"/>
      <c r="F38" s="867"/>
      <c r="G38" s="867"/>
      <c r="H38" s="868"/>
      <c r="I38" s="337"/>
      <c r="J38" s="339"/>
      <c r="K38" s="278">
        <f>VLOOKUP(A38,EQUIPOS!A8:D165,4,FALSE)</f>
        <v>172230</v>
      </c>
      <c r="L38" s="432"/>
      <c r="M38" s="433">
        <v>670</v>
      </c>
      <c r="N38" s="281">
        <f>K38/M38</f>
        <v>257.05970149253733</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6.0975767410268658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372.99160659177312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19523</v>
      </c>
      <c r="N48" s="281">
        <f t="shared" ref="N48:N53" si="0">K48*M48</f>
        <v>78.091999999999999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18742</v>
      </c>
      <c r="N49" s="281">
        <f t="shared" si="0"/>
        <v>74.968000000000004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1084</v>
      </c>
      <c r="N50" s="281">
        <f t="shared" si="0"/>
        <v>21.68</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5583</v>
      </c>
      <c r="N51" s="281">
        <f t="shared" si="0"/>
        <v>474.55500000000001</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70807</v>
      </c>
      <c r="N52" s="281">
        <f t="shared" si="0"/>
        <v>70.807000000000002</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5061</v>
      </c>
      <c r="N53" s="281">
        <f t="shared" si="0"/>
        <v>101.22</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821.32200000000012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133"/>
    </row>
    <row r="78" spans="1:15" ht="15" thickBot="1">
      <c r="B78" s="906" t="s">
        <v>1037</v>
      </c>
      <c r="C78" s="860"/>
      <c r="D78" s="860"/>
      <c r="E78" s="860"/>
      <c r="F78" s="860"/>
      <c r="G78" s="860"/>
      <c r="H78" s="860"/>
      <c r="I78" s="860"/>
      <c r="J78" s="860"/>
      <c r="K78" s="860"/>
      <c r="L78" s="860"/>
      <c r="M78" s="861"/>
      <c r="N78" s="469">
        <f>SUM(N72:N77)</f>
        <v>304.87883705134328</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1499.1924436431166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299.8384887286233</v>
      </c>
      <c r="M85" s="853"/>
      <c r="N85" s="57"/>
    </row>
    <row r="86" spans="1:14">
      <c r="B86" s="95" t="s">
        <v>1057</v>
      </c>
      <c r="C86" s="96"/>
      <c r="D86" s="96"/>
      <c r="E86" s="96"/>
      <c r="F86" s="96"/>
      <c r="G86" s="96"/>
      <c r="H86" s="96"/>
      <c r="I86" s="93"/>
      <c r="J86" s="94"/>
      <c r="K86" s="313">
        <v>0.05</v>
      </c>
      <c r="L86" s="852">
        <f>N80*K86</f>
        <v>74.959622182155826</v>
      </c>
      <c r="M86" s="853"/>
      <c r="N86" s="57"/>
    </row>
    <row r="87" spans="1:14" ht="15" thickBot="1">
      <c r="B87" s="97" t="s">
        <v>1058</v>
      </c>
      <c r="C87" s="98"/>
      <c r="D87" s="98"/>
      <c r="E87" s="98"/>
      <c r="F87" s="98"/>
      <c r="G87" s="98"/>
      <c r="H87" s="98"/>
      <c r="I87" s="99"/>
      <c r="J87" s="100"/>
      <c r="K87" s="314">
        <v>0.05</v>
      </c>
      <c r="L87" s="854">
        <f>N80*K87</f>
        <v>74.959622182155826</v>
      </c>
      <c r="M87" s="855"/>
      <c r="N87" s="57"/>
    </row>
    <row r="88" spans="1:14" ht="15" thickBot="1">
      <c r="B88" s="817" t="s">
        <v>1037</v>
      </c>
      <c r="C88" s="818"/>
      <c r="D88" s="818"/>
      <c r="E88" s="818"/>
      <c r="F88" s="818"/>
      <c r="G88" s="818"/>
      <c r="H88" s="818"/>
      <c r="I88" s="818"/>
      <c r="J88" s="818"/>
      <c r="K88" s="818"/>
      <c r="L88" s="818"/>
      <c r="M88" s="819"/>
      <c r="N88" s="58">
        <f>L85+L86+L87</f>
        <v>449.75773309293498</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1948.9501767360516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70" zoomScale="75" zoomScaleNormal="75" workbookViewId="0">
      <selection activeCell="P38" sqref="P38"/>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t="s">
        <v>123</v>
      </c>
      <c r="B36" s="866" t="str">
        <f>VLOOKUP(A36,EQUIPOS!A6:D154,3,FALSE)</f>
        <v>Bomba de inyección de lechada</v>
      </c>
      <c r="C36" s="867"/>
      <c r="D36" s="867"/>
      <c r="E36" s="867"/>
      <c r="F36" s="867"/>
      <c r="G36" s="867"/>
      <c r="H36" s="868"/>
      <c r="I36" s="276"/>
      <c r="J36" s="277"/>
      <c r="K36" s="278">
        <f>VLOOKUP(A36,EQUIPOS!A6:D163,4,FALSE)</f>
        <v>21398</v>
      </c>
      <c r="L36" s="279"/>
      <c r="M36" s="345">
        <v>670</v>
      </c>
      <c r="N36" s="281">
        <f>K36/M36</f>
        <v>31.937313432835822</v>
      </c>
    </row>
    <row r="37" spans="1:16">
      <c r="A37" s="119" t="s">
        <v>125</v>
      </c>
      <c r="B37" s="866" t="str">
        <f>VLOOKUP(A37,EQUIPOS!A7:D154,3,FALSE)</f>
        <v>Bomba para gato de tensionamiento</v>
      </c>
      <c r="C37" s="867"/>
      <c r="D37" s="867"/>
      <c r="E37" s="867"/>
      <c r="F37" s="867"/>
      <c r="G37" s="867"/>
      <c r="H37" s="868"/>
      <c r="I37" s="430"/>
      <c r="J37" s="431"/>
      <c r="K37" s="278">
        <f>VLOOKUP(A37,EQUIPOS!A7:D164,4,FALSE)</f>
        <v>52191</v>
      </c>
      <c r="L37" s="344"/>
      <c r="M37" s="345">
        <v>670</v>
      </c>
      <c r="N37" s="281">
        <f>K37/M37</f>
        <v>77.897014925373128</v>
      </c>
      <c r="O37">
        <v>50000</v>
      </c>
      <c r="P37">
        <f>+K37/O37</f>
        <v>1.04382</v>
      </c>
    </row>
    <row r="38" spans="1:16">
      <c r="A38" s="119" t="s">
        <v>240</v>
      </c>
      <c r="B38" s="866" t="str">
        <f>VLOOKUP(A38,EQUIPOS!A8:D154,3,FALSE)</f>
        <v>Gato para tensionamiento, fuerza Max 200 ton, área de tensión 314 cm2.</v>
      </c>
      <c r="C38" s="867"/>
      <c r="D38" s="867"/>
      <c r="E38" s="867"/>
      <c r="F38" s="867"/>
      <c r="G38" s="867"/>
      <c r="H38" s="868"/>
      <c r="I38" s="337"/>
      <c r="J38" s="339"/>
      <c r="K38" s="278">
        <f>VLOOKUP(A38,EQUIPOS!A8:D165,4,FALSE)</f>
        <v>172230</v>
      </c>
      <c r="L38" s="432"/>
      <c r="M38" s="433">
        <v>670</v>
      </c>
      <c r="N38" s="281">
        <f>K38/M38</f>
        <v>257.05970149253733</v>
      </c>
      <c r="O38">
        <v>165000</v>
      </c>
    </row>
    <row r="39" spans="1:16">
      <c r="B39" s="866"/>
      <c r="C39" s="867"/>
      <c r="D39" s="867"/>
      <c r="E39" s="867"/>
      <c r="F39" s="867"/>
      <c r="G39" s="867"/>
      <c r="H39" s="868"/>
      <c r="I39" s="42"/>
      <c r="J39" s="43"/>
      <c r="K39" s="278"/>
      <c r="L39" s="285"/>
      <c r="M39" s="345"/>
      <c r="N39" s="281"/>
      <c r="O39">
        <f>+K38/O38</f>
        <v>1.0438181818181818</v>
      </c>
    </row>
    <row r="40" spans="1:16">
      <c r="B40" s="329"/>
      <c r="C40" s="330"/>
      <c r="D40" s="330"/>
      <c r="E40" s="330"/>
      <c r="F40" s="332"/>
      <c r="G40" s="332"/>
      <c r="H40" s="131"/>
      <c r="I40" s="42"/>
      <c r="J40" s="43"/>
      <c r="K40" s="278"/>
      <c r="L40" s="285"/>
      <c r="M40" s="286"/>
      <c r="N40" s="282"/>
    </row>
    <row r="41" spans="1:16">
      <c r="B41" s="874" t="s">
        <v>1036</v>
      </c>
      <c r="C41" s="875"/>
      <c r="D41" s="875"/>
      <c r="E41" s="44"/>
      <c r="F41" s="45"/>
      <c r="G41" s="45"/>
      <c r="H41" s="46"/>
      <c r="I41" s="42"/>
      <c r="J41" s="43"/>
      <c r="K41" s="288"/>
      <c r="L41" s="285"/>
      <c r="M41" s="410">
        <v>0.02</v>
      </c>
      <c r="N41" s="353">
        <f>N78*M41</f>
        <v>6.0975767410268658</v>
      </c>
    </row>
    <row r="42" spans="1:16" ht="15" thickBot="1">
      <c r="B42" s="866"/>
      <c r="C42" s="867"/>
      <c r="D42" s="867"/>
      <c r="E42" s="867"/>
      <c r="F42" s="867"/>
      <c r="G42" s="867"/>
      <c r="H42" s="868"/>
      <c r="I42" s="876"/>
      <c r="J42" s="877"/>
      <c r="K42" s="47"/>
      <c r="L42" s="878"/>
      <c r="M42" s="879"/>
      <c r="N42" s="111"/>
    </row>
    <row r="43" spans="1:16" ht="15" thickBot="1">
      <c r="B43" s="817" t="s">
        <v>1037</v>
      </c>
      <c r="C43" s="818"/>
      <c r="D43" s="818"/>
      <c r="E43" s="818"/>
      <c r="F43" s="818"/>
      <c r="G43" s="818"/>
      <c r="H43" s="818"/>
      <c r="I43" s="818"/>
      <c r="J43" s="818"/>
      <c r="K43" s="818"/>
      <c r="L43" s="818"/>
      <c r="M43" s="819"/>
      <c r="N43" s="403">
        <f>SUM(N36:N42)</f>
        <v>372.99160659177312</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19523</v>
      </c>
      <c r="N48" s="281">
        <f t="shared" ref="N48:N53" si="0">K48*M48</f>
        <v>78.091999999999999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18742</v>
      </c>
      <c r="N49" s="281">
        <f t="shared" si="0"/>
        <v>74.968000000000004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1084</v>
      </c>
      <c r="N50" s="281">
        <f t="shared" si="0"/>
        <v>21.68</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5583</v>
      </c>
      <c r="N51" s="281">
        <f t="shared" si="0"/>
        <v>30873.99</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70807</v>
      </c>
      <c r="N52" s="281">
        <f t="shared" si="0"/>
        <v>70.807000000000002</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5061</v>
      </c>
      <c r="N53" s="281">
        <f t="shared" si="0"/>
        <v>101.22</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31220.757000000005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304.87883705134328</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31898.627443643119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6379.7254887286244</v>
      </c>
      <c r="M85" s="853"/>
      <c r="N85" s="57"/>
    </row>
    <row r="86" spans="1:14">
      <c r="B86" s="95" t="s">
        <v>1057</v>
      </c>
      <c r="C86" s="96"/>
      <c r="D86" s="96"/>
      <c r="E86" s="96"/>
      <c r="F86" s="96"/>
      <c r="G86" s="96"/>
      <c r="H86" s="96"/>
      <c r="I86" s="93"/>
      <c r="J86" s="94"/>
      <c r="K86" s="313">
        <v>0.05</v>
      </c>
      <c r="L86" s="852">
        <f>N80*K86</f>
        <v>1594.9313721821561</v>
      </c>
      <c r="M86" s="853"/>
      <c r="N86" s="57"/>
    </row>
    <row r="87" spans="1:14" ht="15" thickBot="1">
      <c r="B87" s="97" t="s">
        <v>1058</v>
      </c>
      <c r="C87" s="98"/>
      <c r="D87" s="98"/>
      <c r="E87" s="98"/>
      <c r="F87" s="98"/>
      <c r="G87" s="98"/>
      <c r="H87" s="98"/>
      <c r="I87" s="99"/>
      <c r="J87" s="100"/>
      <c r="K87" s="314">
        <v>0.05</v>
      </c>
      <c r="L87" s="854">
        <f>N80*K87</f>
        <v>1594.9313721821561</v>
      </c>
      <c r="M87" s="855"/>
      <c r="N87" s="57"/>
    </row>
    <row r="88" spans="1:14" ht="15" thickBot="1">
      <c r="B88" s="817" t="s">
        <v>1037</v>
      </c>
      <c r="C88" s="818"/>
      <c r="D88" s="818"/>
      <c r="E88" s="818"/>
      <c r="F88" s="818"/>
      <c r="G88" s="818"/>
      <c r="H88" s="818"/>
      <c r="I88" s="818"/>
      <c r="J88" s="818"/>
      <c r="K88" s="818"/>
      <c r="L88" s="818"/>
      <c r="M88" s="819"/>
      <c r="N88" s="58">
        <f>L85+L86+L87</f>
        <v>9569.5882330929362</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41468.215676736058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1"/>
      <c r="C1" s="923"/>
      <c r="D1" s="924"/>
      <c r="E1" s="924"/>
      <c r="F1" s="924"/>
      <c r="G1" s="924"/>
      <c r="H1" s="924"/>
      <c r="I1" s="924"/>
      <c r="J1" s="925"/>
      <c r="K1" s="976" t="s">
        <v>1017</v>
      </c>
      <c r="L1" s="928" t="s">
        <v>2304</v>
      </c>
      <c r="M1" s="929"/>
      <c r="N1" s="930"/>
    </row>
    <row r="2" spans="2:14">
      <c r="B2" s="912"/>
      <c r="C2" s="934" t="s">
        <v>1018</v>
      </c>
      <c r="D2" s="935"/>
      <c r="E2" s="935"/>
      <c r="F2" s="935"/>
      <c r="G2" s="935"/>
      <c r="H2" s="935"/>
      <c r="I2" s="935"/>
      <c r="J2" s="936"/>
      <c r="K2" s="975"/>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75"/>
      <c r="L4" s="931"/>
      <c r="M4" s="932"/>
      <c r="N4" s="93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977" t="s">
        <v>1029</v>
      </c>
      <c r="M30" s="794"/>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2" t="s">
        <v>1032</v>
      </c>
      <c r="J35" s="889"/>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952"/>
      <c r="D41" s="952"/>
      <c r="E41" s="44"/>
      <c r="F41" s="45"/>
      <c r="G41" s="45"/>
      <c r="H41" s="46"/>
      <c r="I41" s="42"/>
      <c r="J41" s="43"/>
      <c r="K41" s="288"/>
      <c r="L41" s="285"/>
      <c r="M41" s="410">
        <v>0.01</v>
      </c>
      <c r="N41" s="353">
        <f>N78*M41</f>
        <v>15.95850162690625</v>
      </c>
    </row>
    <row r="42" spans="1:14" ht="15" thickBot="1">
      <c r="B42" s="953"/>
      <c r="C42" s="954"/>
      <c r="D42" s="954"/>
      <c r="E42" s="954"/>
      <c r="F42" s="954"/>
      <c r="G42" s="954"/>
      <c r="H42" s="955"/>
      <c r="I42" s="876"/>
      <c r="J42" s="877"/>
      <c r="K42" s="47"/>
      <c r="L42" s="878"/>
      <c r="M42" s="956"/>
      <c r="N42" s="111"/>
    </row>
    <row r="43" spans="1:14" ht="15" thickBot="1">
      <c r="B43" s="817" t="s">
        <v>1037</v>
      </c>
      <c r="C43" s="818"/>
      <c r="D43" s="818"/>
      <c r="E43" s="818"/>
      <c r="F43" s="818"/>
      <c r="G43" s="818"/>
      <c r="H43" s="818"/>
      <c r="I43" s="818"/>
      <c r="J43" s="818"/>
      <c r="K43" s="818"/>
      <c r="L43" s="818"/>
      <c r="M43" s="819"/>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367962</v>
      </c>
      <c r="N48" s="281">
        <f>K48*M48</f>
        <v>367962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367962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978"/>
      <c r="I71" s="79" t="s">
        <v>1048</v>
      </c>
      <c r="J71" s="81" t="s">
        <v>1494</v>
      </c>
      <c r="K71" s="80" t="s">
        <v>1050</v>
      </c>
      <c r="L71" s="858" t="s">
        <v>1034</v>
      </c>
      <c r="M71" s="971"/>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77"/>
      <c r="I77" s="132"/>
      <c r="J77" s="132"/>
      <c r="K77" s="132"/>
      <c r="L77" s="979"/>
      <c r="M77" s="879"/>
      <c r="N77" s="133"/>
    </row>
    <row r="78" spans="1:15" ht="15" thickBot="1">
      <c r="B78" s="906" t="s">
        <v>1037</v>
      </c>
      <c r="C78" s="860"/>
      <c r="D78" s="860"/>
      <c r="E78" s="860"/>
      <c r="F78" s="860"/>
      <c r="G78" s="860"/>
      <c r="H78" s="860"/>
      <c r="I78" s="860"/>
      <c r="J78" s="860"/>
      <c r="K78" s="860"/>
      <c r="L78" s="860"/>
      <c r="M78" s="861"/>
      <c r="N78" s="469">
        <f>SUM(N72:N77)</f>
        <v>1595.850162690625</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369573.80866431753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73914.76173286351</v>
      </c>
      <c r="M85" s="853"/>
      <c r="N85" s="57"/>
    </row>
    <row r="86" spans="1:14">
      <c r="B86" s="95" t="s">
        <v>1057</v>
      </c>
      <c r="C86" s="96"/>
      <c r="D86" s="96"/>
      <c r="E86" s="96"/>
      <c r="F86" s="96"/>
      <c r="G86" s="96"/>
      <c r="H86" s="96"/>
      <c r="I86" s="93"/>
      <c r="J86" s="94"/>
      <c r="K86" s="313">
        <v>0.05</v>
      </c>
      <c r="L86" s="852">
        <f>N80*K86</f>
        <v>18478.690433215877</v>
      </c>
      <c r="M86" s="853"/>
      <c r="N86" s="57"/>
    </row>
    <row r="87" spans="1:14" ht="15" thickBot="1">
      <c r="B87" s="97" t="s">
        <v>1058</v>
      </c>
      <c r="C87" s="98"/>
      <c r="D87" s="98"/>
      <c r="E87" s="98"/>
      <c r="F87" s="98"/>
      <c r="G87" s="98"/>
      <c r="H87" s="98"/>
      <c r="I87" s="99"/>
      <c r="J87" s="100"/>
      <c r="K87" s="314">
        <v>0.05</v>
      </c>
      <c r="L87" s="854">
        <f>N80*K87</f>
        <v>18478.690433215877</v>
      </c>
      <c r="M87" s="855"/>
      <c r="N87" s="57"/>
    </row>
    <row r="88" spans="1:14" ht="15" thickBot="1">
      <c r="B88" s="817" t="s">
        <v>1037</v>
      </c>
      <c r="C88" s="818"/>
      <c r="D88" s="818"/>
      <c r="E88" s="818"/>
      <c r="F88" s="818"/>
      <c r="G88" s="818"/>
      <c r="H88" s="818"/>
      <c r="I88" s="818"/>
      <c r="J88" s="818"/>
      <c r="K88" s="818"/>
      <c r="L88" s="818"/>
      <c r="M88" s="819"/>
      <c r="N88" s="58">
        <f>L85+L86+L87</f>
        <v>110872.14259929526</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480445.95126361278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N78*M41</f>
        <v>51.067205206099999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38080</v>
      </c>
      <c r="N48" s="281">
        <f>K48*M48</f>
        <v>39984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39984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971"/>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1021.344104122</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41056.411309328098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8211.2822618656191</v>
      </c>
      <c r="M85" s="853"/>
      <c r="N85" s="57"/>
    </row>
    <row r="86" spans="1:14">
      <c r="B86" s="95" t="s">
        <v>1057</v>
      </c>
      <c r="C86" s="96"/>
      <c r="D86" s="96"/>
      <c r="E86" s="96"/>
      <c r="F86" s="96"/>
      <c r="G86" s="96"/>
      <c r="H86" s="96"/>
      <c r="I86" s="93"/>
      <c r="J86" s="94"/>
      <c r="K86" s="313">
        <v>0.05</v>
      </c>
      <c r="L86" s="852">
        <f>N80*K86</f>
        <v>2052.8205654664048</v>
      </c>
      <c r="M86" s="853"/>
      <c r="N86" s="57"/>
    </row>
    <row r="87" spans="1:14" ht="15" thickBot="1">
      <c r="B87" s="97" t="s">
        <v>1058</v>
      </c>
      <c r="C87" s="98"/>
      <c r="D87" s="98"/>
      <c r="E87" s="98"/>
      <c r="F87" s="98"/>
      <c r="G87" s="98"/>
      <c r="H87" s="98"/>
      <c r="I87" s="99"/>
      <c r="J87" s="100"/>
      <c r="K87" s="314">
        <v>0.05</v>
      </c>
      <c r="L87" s="854">
        <f>N80*K87</f>
        <v>2052.8205654664048</v>
      </c>
      <c r="M87" s="855"/>
      <c r="N87" s="57"/>
    </row>
    <row r="88" spans="1:14" ht="15" thickBot="1">
      <c r="B88" s="817" t="s">
        <v>1037</v>
      </c>
      <c r="C88" s="818"/>
      <c r="D88" s="818"/>
      <c r="E88" s="818"/>
      <c r="F88" s="818"/>
      <c r="G88" s="818"/>
      <c r="H88" s="818"/>
      <c r="I88" s="818"/>
      <c r="J88" s="818"/>
      <c r="K88" s="818"/>
      <c r="L88" s="818"/>
      <c r="M88" s="819"/>
      <c r="N88" s="58">
        <f>L85+L86+L87</f>
        <v>12316.92339279843</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53373.334702126529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190</v>
      </c>
      <c r="B36" s="866" t="str">
        <f>VLOOKUP(A36,EQUIPOS!A6:D154,3,FALSE)</f>
        <v>Diferencial de 3 ton</v>
      </c>
      <c r="C36" s="867"/>
      <c r="D36" s="867"/>
      <c r="E36" s="867"/>
      <c r="F36" s="867"/>
      <c r="G36" s="867"/>
      <c r="H36" s="868"/>
      <c r="I36" s="276"/>
      <c r="J36" s="277"/>
      <c r="K36" s="278">
        <f>VLOOKUP(A36,EQUIPOS!A6:D163,4,FALSE)</f>
        <v>5428</v>
      </c>
      <c r="L36" s="279"/>
      <c r="M36" s="345">
        <v>40</v>
      </c>
      <c r="N36" s="281">
        <f>K36/M36</f>
        <v>135.69999999999999</v>
      </c>
    </row>
    <row r="37" spans="1:14">
      <c r="A37" s="119" t="s">
        <v>195</v>
      </c>
      <c r="B37" s="866" t="str">
        <f>VLOOKUP(A37,EQUIPOS!A7:D154,3,FALSE)</f>
        <v xml:space="preserve">Equipo de oxicorte, Capacidad de corte: hasta 6´´ (152mm) </v>
      </c>
      <c r="C37" s="867"/>
      <c r="D37" s="867"/>
      <c r="E37" s="867"/>
      <c r="F37" s="867"/>
      <c r="G37" s="867"/>
      <c r="H37" s="868"/>
      <c r="I37" s="430"/>
      <c r="J37" s="431"/>
      <c r="K37" s="278">
        <f>VLOOKUP(A37,EQUIPOS!A7:D164,4,FALSE)</f>
        <v>12975</v>
      </c>
      <c r="L37" s="344"/>
      <c r="M37" s="345">
        <v>40</v>
      </c>
      <c r="N37" s="281">
        <f t="shared" ref="N37:N43" si="0">K37/M37</f>
        <v>324.375</v>
      </c>
    </row>
    <row r="38" spans="1:14">
      <c r="A38" s="119" t="s">
        <v>204</v>
      </c>
      <c r="B38" s="866" t="str">
        <f>VLOOKUP(A38,EQUIPOS!A8:D154,3,FALSE)</f>
        <v xml:space="preserve">Equipo de soldadura 250 AMP
</v>
      </c>
      <c r="C38" s="867"/>
      <c r="D38" s="867"/>
      <c r="E38" s="867"/>
      <c r="F38" s="867"/>
      <c r="G38" s="867"/>
      <c r="H38" s="868"/>
      <c r="I38" s="430"/>
      <c r="J38" s="431"/>
      <c r="K38" s="278">
        <f>VLOOKUP(A38,EQUIPOS!A8:D165,4,FALSE)</f>
        <v>13218</v>
      </c>
      <c r="L38" s="344"/>
      <c r="M38" s="345">
        <v>40</v>
      </c>
      <c r="N38" s="281">
        <f t="shared" si="0"/>
        <v>330.45</v>
      </c>
    </row>
    <row r="39" spans="1:14">
      <c r="A39" s="119" t="s">
        <v>208</v>
      </c>
      <c r="B39" s="866" t="str">
        <f>VLOOKUP(A39,EQUIPOS!A9:D154,3,FALSE)</f>
        <v>Equipo de soldadura 400</v>
      </c>
      <c r="C39" s="867"/>
      <c r="D39" s="867"/>
      <c r="E39" s="867"/>
      <c r="F39" s="867"/>
      <c r="G39" s="867"/>
      <c r="H39" s="868"/>
      <c r="I39" s="430"/>
      <c r="J39" s="431"/>
      <c r="K39" s="278">
        <f>VLOOKUP(A39,EQUIPOS!A9:D166,4,FALSE)</f>
        <v>18789</v>
      </c>
      <c r="L39" s="344"/>
      <c r="M39" s="345">
        <v>40</v>
      </c>
      <c r="N39" s="281">
        <f t="shared" si="0"/>
        <v>469.72500000000002</v>
      </c>
    </row>
    <row r="40" spans="1:14">
      <c r="A40" s="119" t="s">
        <v>210</v>
      </c>
      <c r="B40" s="866" t="str">
        <f>VLOOKUP(A40,EQUIPOS!A10:D154,3,FALSE)</f>
        <v>Equipo de soldadura 600</v>
      </c>
      <c r="C40" s="867"/>
      <c r="D40" s="867"/>
      <c r="E40" s="867"/>
      <c r="F40" s="867"/>
      <c r="G40" s="867"/>
      <c r="H40" s="868"/>
      <c r="I40" s="430"/>
      <c r="J40" s="431"/>
      <c r="K40" s="278">
        <f>VLOOKUP(A40,EQUIPOS!A10:D167,4,FALSE)</f>
        <v>19833</v>
      </c>
      <c r="L40" s="344"/>
      <c r="M40" s="345">
        <v>40</v>
      </c>
      <c r="N40" s="281">
        <f t="shared" si="0"/>
        <v>495.82499999999999</v>
      </c>
    </row>
    <row r="41" spans="1:14">
      <c r="A41" s="119" t="s">
        <v>202</v>
      </c>
      <c r="B41" s="866" t="str">
        <f>VLOOKUP(A41,EQUIPOS!A11:D155,3,FALSE)</f>
        <v xml:space="preserve">Equipo de rayos X y/o ultrasonido
</v>
      </c>
      <c r="C41" s="867"/>
      <c r="D41" s="867"/>
      <c r="E41" s="867"/>
      <c r="F41" s="867"/>
      <c r="G41" s="867"/>
      <c r="H41" s="868"/>
      <c r="I41" s="430"/>
      <c r="J41" s="431"/>
      <c r="K41" s="278">
        <f>VLOOKUP(A41,EQUIPOS!A11:D168,4,FALSE)</f>
        <v>70979</v>
      </c>
      <c r="L41" s="344"/>
      <c r="M41" s="345">
        <v>4000</v>
      </c>
      <c r="N41" s="281">
        <f t="shared" si="0"/>
        <v>17.74475</v>
      </c>
    </row>
    <row r="42" spans="1:14">
      <c r="A42" s="119" t="s">
        <v>294</v>
      </c>
      <c r="B42" s="866" t="str">
        <f>VLOOKUP(A42,EQUIPOS!A12:D156,3,FALSE)</f>
        <v>Puente grúa</v>
      </c>
      <c r="C42" s="867"/>
      <c r="D42" s="867"/>
      <c r="E42" s="867"/>
      <c r="F42" s="867"/>
      <c r="G42" s="867"/>
      <c r="H42" s="868"/>
      <c r="I42" s="430"/>
      <c r="J42" s="431"/>
      <c r="K42" s="278">
        <f>VLOOKUP(A42,EQUIPOS!A12:D169,4,FALSE)</f>
        <v>605413</v>
      </c>
      <c r="L42" s="344"/>
      <c r="M42" s="345">
        <v>40000</v>
      </c>
      <c r="N42" s="281">
        <f t="shared" si="0"/>
        <v>15.135325</v>
      </c>
    </row>
    <row r="43" spans="1:14">
      <c r="A43" s="119" t="s">
        <v>334</v>
      </c>
      <c r="B43" s="866" t="str">
        <f>VLOOKUP(A43,EQUIPOS!A13:D157,3,FALSE)</f>
        <v>Taladro industrial</v>
      </c>
      <c r="C43" s="867"/>
      <c r="D43" s="867"/>
      <c r="E43" s="867"/>
      <c r="F43" s="867"/>
      <c r="G43" s="867"/>
      <c r="H43" s="868"/>
      <c r="I43" s="430"/>
      <c r="J43" s="431"/>
      <c r="K43" s="278">
        <f>VLOOKUP(A43,EQUIPOS!A13:D170,4,FALSE)</f>
        <v>7450</v>
      </c>
      <c r="L43" s="344"/>
      <c r="M43" s="345">
        <v>40</v>
      </c>
      <c r="N43" s="281">
        <f t="shared" si="0"/>
        <v>186.25</v>
      </c>
    </row>
    <row r="44" spans="1:14">
      <c r="B44" s="866"/>
      <c r="C44" s="867"/>
      <c r="D44" s="867"/>
      <c r="E44" s="867"/>
      <c r="F44" s="867"/>
      <c r="G44" s="867"/>
      <c r="H44" s="868"/>
      <c r="I44" s="42"/>
      <c r="J44" s="43"/>
      <c r="K44" s="278"/>
      <c r="L44" s="285"/>
      <c r="M44" s="345"/>
      <c r="N44" s="281"/>
    </row>
    <row r="45" spans="1:14">
      <c r="B45" s="329"/>
      <c r="C45" s="330"/>
      <c r="D45" s="330"/>
      <c r="E45" s="330"/>
      <c r="F45" s="332"/>
      <c r="G45" s="332"/>
      <c r="H45" s="131"/>
      <c r="I45" s="42"/>
      <c r="J45" s="43"/>
      <c r="K45" s="278"/>
      <c r="L45" s="285"/>
      <c r="M45" s="286"/>
      <c r="N45" s="282"/>
    </row>
    <row r="46" spans="1:14">
      <c r="B46" s="874" t="s">
        <v>1036</v>
      </c>
      <c r="C46" s="875"/>
      <c r="D46" s="875"/>
      <c r="E46" s="44"/>
      <c r="F46" s="45"/>
      <c r="G46" s="45"/>
      <c r="H46" s="46"/>
      <c r="I46" s="42"/>
      <c r="J46" s="43"/>
      <c r="K46" s="288"/>
      <c r="L46" s="285"/>
      <c r="M46" s="410">
        <v>0.1</v>
      </c>
      <c r="N46" s="353">
        <f>N83*M46</f>
        <v>316.77546014452503</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SUM(N36:N46)</f>
        <v>2291.9805351445252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29550</v>
      </c>
      <c r="N53" s="281">
        <f t="shared" ref="N53:N58" si="1">K53*M53</f>
        <v>147.75</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4466</v>
      </c>
      <c r="N54" s="281">
        <f t="shared" si="1"/>
        <v>22.330000000000002</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11718</v>
      </c>
      <c r="N55" s="281">
        <f t="shared" si="1"/>
        <v>58.59</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11930</v>
      </c>
      <c r="N56" s="281">
        <f t="shared" si="1"/>
        <v>119.3</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17290</v>
      </c>
      <c r="N57" s="281">
        <f t="shared" si="1"/>
        <v>172.9</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4130</v>
      </c>
      <c r="N58" s="281">
        <f t="shared" si="1"/>
        <v>4130</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17" t="s">
        <v>1037</v>
      </c>
      <c r="C61" s="818"/>
      <c r="D61" s="818"/>
      <c r="E61" s="818"/>
      <c r="F61" s="818"/>
      <c r="G61" s="818"/>
      <c r="H61" s="818"/>
      <c r="I61" s="818"/>
      <c r="J61" s="818"/>
      <c r="K61" s="818"/>
      <c r="L61" s="818"/>
      <c r="M61" s="819"/>
      <c r="N61" s="403">
        <f>SUM(N53:N60)</f>
        <v>4650.87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3" t="s">
        <v>1045</v>
      </c>
      <c r="M65" s="882"/>
      <c r="N65" s="82" t="s">
        <v>1035</v>
      </c>
    </row>
    <row r="66" spans="1:15">
      <c r="B66" s="52"/>
      <c r="C66" s="326"/>
      <c r="D66" s="326"/>
      <c r="E66" s="326"/>
      <c r="F66" s="326"/>
      <c r="G66" s="326"/>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320"/>
      <c r="I68" s="288"/>
      <c r="J68" s="295"/>
      <c r="K68" s="288"/>
      <c r="L68" s="904"/>
      <c r="M68" s="905"/>
      <c r="N68" s="296"/>
    </row>
    <row r="69" spans="1:15">
      <c r="B69" s="52"/>
      <c r="C69" s="53"/>
      <c r="D69" s="53"/>
      <c r="E69" s="53"/>
      <c r="F69" s="53"/>
      <c r="G69" s="53"/>
      <c r="H69" s="320"/>
      <c r="I69" s="288"/>
      <c r="J69" s="295"/>
      <c r="K69" s="288"/>
      <c r="L69" s="904"/>
      <c r="M69" s="905"/>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5"/>
      <c r="M71" s="896"/>
      <c r="N71" s="133"/>
    </row>
    <row r="72" spans="1:15" ht="15" thickBot="1">
      <c r="B72" s="906" t="s">
        <v>1037</v>
      </c>
      <c r="C72" s="860"/>
      <c r="D72" s="860"/>
      <c r="E72" s="860"/>
      <c r="F72" s="860"/>
      <c r="G72" s="860"/>
      <c r="H72" s="860"/>
      <c r="I72" s="860"/>
      <c r="J72" s="860"/>
      <c r="K72" s="860"/>
      <c r="L72" s="860"/>
      <c r="M72" s="861"/>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6" t="s">
        <v>1047</v>
      </c>
      <c r="C76" s="857"/>
      <c r="D76" s="857"/>
      <c r="E76" s="857"/>
      <c r="F76" s="857"/>
      <c r="G76" s="857"/>
      <c r="H76" s="857"/>
      <c r="I76" s="79" t="s">
        <v>1048</v>
      </c>
      <c r="J76" s="81" t="s">
        <v>1494</v>
      </c>
      <c r="K76" s="80" t="s">
        <v>1050</v>
      </c>
      <c r="L76" s="858" t="s">
        <v>1034</v>
      </c>
      <c r="M76" s="859"/>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93" t="str">
        <f>VLOOKUP(A82,'MANO DE OBRA'!A12:D73,3,FALSE)</f>
        <v>Dibujante 2</v>
      </c>
      <c r="C82" s="894" t="e">
        <f>VLOOKUP(B82,'MANO DE OBRA'!B12:E73,3,FALSE)</f>
        <v>#N/A</v>
      </c>
      <c r="D82" s="894" t="e">
        <f>VLOOKUP(C82,'MANO DE OBRA'!C12:F73,3,FALSE)</f>
        <v>#N/A</v>
      </c>
      <c r="E82" s="894" t="e">
        <f>VLOOKUP(D82,'MANO DE OBRA'!D12:G73,3,FALSE)</f>
        <v>#N/A</v>
      </c>
      <c r="F82" s="894" t="e">
        <f>VLOOKUP(E82,'MANO DE OBRA'!E12:H73,3,FALSE)</f>
        <v>#N/A</v>
      </c>
      <c r="G82" s="894" t="e">
        <f>VLOOKUP(F82,'MANO DE OBRA'!F12:I73,3,FALSE)</f>
        <v>#N/A</v>
      </c>
      <c r="H82" s="894"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906" t="s">
        <v>1037</v>
      </c>
      <c r="C83" s="860"/>
      <c r="D83" s="860"/>
      <c r="E83" s="860"/>
      <c r="F83" s="860"/>
      <c r="G83" s="860"/>
      <c r="H83" s="860"/>
      <c r="I83" s="860"/>
      <c r="J83" s="860"/>
      <c r="K83" s="860"/>
      <c r="L83" s="860"/>
      <c r="M83" s="861"/>
      <c r="N83" s="469">
        <f>SUM(N77:N82)</f>
        <v>3167.75460144525</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N48+N61+N72+N83</f>
        <v>10110.605136589777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2022.1210273179554</v>
      </c>
      <c r="M90" s="853"/>
      <c r="N90" s="57"/>
    </row>
    <row r="91" spans="1:14">
      <c r="B91" s="95" t="s">
        <v>1057</v>
      </c>
      <c r="C91" s="96"/>
      <c r="D91" s="96"/>
      <c r="E91" s="96"/>
      <c r="F91" s="96"/>
      <c r="G91" s="96"/>
      <c r="H91" s="96"/>
      <c r="I91" s="93"/>
      <c r="J91" s="94"/>
      <c r="K91" s="313">
        <v>0.05</v>
      </c>
      <c r="L91" s="852">
        <f>N85*K91</f>
        <v>505.53025682948885</v>
      </c>
      <c r="M91" s="853"/>
      <c r="N91" s="57"/>
    </row>
    <row r="92" spans="1:14" ht="15" thickBot="1">
      <c r="B92" s="97" t="s">
        <v>1058</v>
      </c>
      <c r="C92" s="98"/>
      <c r="D92" s="98"/>
      <c r="E92" s="98"/>
      <c r="F92" s="98"/>
      <c r="G92" s="98"/>
      <c r="H92" s="98"/>
      <c r="I92" s="99"/>
      <c r="J92" s="100"/>
      <c r="K92" s="314">
        <v>0.05</v>
      </c>
      <c r="L92" s="854">
        <f>N85*K92</f>
        <v>505.53025682948885</v>
      </c>
      <c r="M92" s="855"/>
      <c r="N92" s="57"/>
    </row>
    <row r="93" spans="1:14" ht="15" thickBot="1">
      <c r="B93" s="817" t="s">
        <v>1037</v>
      </c>
      <c r="C93" s="818"/>
      <c r="D93" s="818"/>
      <c r="E93" s="818"/>
      <c r="F93" s="818"/>
      <c r="G93" s="818"/>
      <c r="H93" s="818"/>
      <c r="I93" s="818"/>
      <c r="J93" s="818"/>
      <c r="K93" s="818"/>
      <c r="L93" s="818"/>
      <c r="M93" s="819"/>
      <c r="N93" s="58">
        <f>L90+L91+L92</f>
        <v>3033.1815409769329</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13143.78667756671</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1" t="s">
        <v>2324</v>
      </c>
      <c r="C112" s="962"/>
      <c r="D112" s="962"/>
      <c r="E112" s="962"/>
      <c r="F112" s="962"/>
      <c r="G112" s="962"/>
      <c r="H112" s="962"/>
      <c r="I112" s="962"/>
      <c r="J112" s="962"/>
      <c r="K112" s="962"/>
      <c r="L112" s="962"/>
      <c r="M112" s="962"/>
      <c r="N112" s="963"/>
    </row>
    <row r="113" spans="2:14" ht="15" customHeight="1">
      <c r="B113" s="961"/>
      <c r="C113" s="962"/>
      <c r="D113" s="962"/>
      <c r="E113" s="962"/>
      <c r="F113" s="962"/>
      <c r="G113" s="962"/>
      <c r="H113" s="962"/>
      <c r="I113" s="962"/>
      <c r="J113" s="962"/>
      <c r="K113" s="962"/>
      <c r="L113" s="962"/>
      <c r="M113" s="962"/>
      <c r="N113" s="963"/>
    </row>
    <row r="114" spans="2:14" ht="30" customHeight="1">
      <c r="B114" s="964" t="s">
        <v>2325</v>
      </c>
      <c r="C114" s="965"/>
      <c r="D114" s="965"/>
      <c r="E114" s="965"/>
      <c r="F114" s="965"/>
      <c r="G114" s="965"/>
      <c r="H114" s="965"/>
      <c r="I114" s="965"/>
      <c r="J114" s="965"/>
      <c r="K114" s="965"/>
      <c r="L114" s="965"/>
      <c r="M114" s="965"/>
      <c r="N114" s="966"/>
    </row>
    <row r="115" spans="2:14">
      <c r="B115" s="964"/>
      <c r="C115" s="965"/>
      <c r="D115" s="965"/>
      <c r="E115" s="965"/>
      <c r="F115" s="965"/>
      <c r="G115" s="965"/>
      <c r="H115" s="965"/>
      <c r="I115" s="965"/>
      <c r="J115" s="965"/>
      <c r="K115" s="965"/>
      <c r="L115" s="965"/>
      <c r="M115" s="965"/>
      <c r="N115" s="966"/>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7"/>
      <c r="K125" s="967"/>
      <c r="L125" s="967"/>
      <c r="M125" s="967"/>
      <c r="N125" s="968"/>
    </row>
    <row r="126" spans="2:14" ht="15" thickBot="1">
      <c r="B126" s="428" t="s">
        <v>2327</v>
      </c>
      <c r="C126" s="429"/>
      <c r="D126" s="429"/>
      <c r="E126" s="268"/>
      <c r="F126" s="268"/>
      <c r="G126" s="268"/>
      <c r="H126" s="268"/>
      <c r="I126" s="268"/>
      <c r="J126" s="969"/>
      <c r="K126" s="969"/>
      <c r="L126" s="969"/>
      <c r="M126" s="969"/>
      <c r="N126" s="970"/>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190</v>
      </c>
      <c r="B36" s="866" t="str">
        <f>VLOOKUP(A36,EQUIPOS!A6:D154,3,FALSE)</f>
        <v>Diferencial de 3 ton</v>
      </c>
      <c r="C36" s="867"/>
      <c r="D36" s="867"/>
      <c r="E36" s="867"/>
      <c r="F36" s="867"/>
      <c r="G36" s="867"/>
      <c r="H36" s="868"/>
      <c r="I36" s="276"/>
      <c r="J36" s="277"/>
      <c r="K36" s="278">
        <f>VLOOKUP(A36,EQUIPOS!A6:D163,4,FALSE)</f>
        <v>5428</v>
      </c>
      <c r="L36" s="279"/>
      <c r="M36" s="345">
        <v>40</v>
      </c>
      <c r="N36" s="281">
        <f t="shared" ref="N36:N41" si="0">K36/M36</f>
        <v>135.69999999999999</v>
      </c>
    </row>
    <row r="37" spans="1:14">
      <c r="A37" s="119" t="s">
        <v>334</v>
      </c>
      <c r="B37" s="866" t="str">
        <f>VLOOKUP(A37,EQUIPOS!A7:D154,3,FALSE)</f>
        <v>Taladro industrial</v>
      </c>
      <c r="C37" s="867"/>
      <c r="D37" s="867"/>
      <c r="E37" s="867"/>
      <c r="F37" s="867"/>
      <c r="G37" s="867"/>
      <c r="H37" s="868"/>
      <c r="I37" s="430"/>
      <c r="J37" s="431"/>
      <c r="K37" s="278">
        <f>VLOOKUP(A37,EQUIPOS!A7:D164,4,FALSE)</f>
        <v>7450</v>
      </c>
      <c r="L37" s="344"/>
      <c r="M37" s="345">
        <v>40</v>
      </c>
      <c r="N37" s="281">
        <f t="shared" si="0"/>
        <v>186.25</v>
      </c>
    </row>
    <row r="38" spans="1:14">
      <c r="A38" s="119" t="s">
        <v>195</v>
      </c>
      <c r="B38" s="866" t="str">
        <f>VLOOKUP(A38,EQUIPOS!A8:D154,3,FALSE)</f>
        <v xml:space="preserve">Equipo de oxicorte, Capacidad de corte: hasta 6´´ (152mm) </v>
      </c>
      <c r="C38" s="867"/>
      <c r="D38" s="867"/>
      <c r="E38" s="867"/>
      <c r="F38" s="867"/>
      <c r="G38" s="867"/>
      <c r="H38" s="868"/>
      <c r="I38" s="430"/>
      <c r="J38" s="431"/>
      <c r="K38" s="278">
        <f>VLOOKUP(A38,EQUIPOS!A8:D165,4,FALSE)</f>
        <v>12975</v>
      </c>
      <c r="L38" s="344"/>
      <c r="M38" s="345">
        <v>40</v>
      </c>
      <c r="N38" s="281">
        <f t="shared" si="0"/>
        <v>324.375</v>
      </c>
    </row>
    <row r="39" spans="1:14">
      <c r="A39" s="119" t="s">
        <v>204</v>
      </c>
      <c r="B39" s="866" t="str">
        <f>VLOOKUP(A39,EQUIPOS!A9:D154,3,FALSE)</f>
        <v xml:space="preserve">Equipo de soldadura 250 AMP
</v>
      </c>
      <c r="C39" s="867"/>
      <c r="D39" s="867"/>
      <c r="E39" s="867"/>
      <c r="F39" s="867"/>
      <c r="G39" s="867"/>
      <c r="H39" s="868"/>
      <c r="I39" s="430"/>
      <c r="J39" s="431"/>
      <c r="K39" s="278">
        <f>VLOOKUP(A39,EQUIPOS!A9:D166,4,FALSE)</f>
        <v>13218</v>
      </c>
      <c r="L39" s="344"/>
      <c r="M39" s="345">
        <v>40</v>
      </c>
      <c r="N39" s="281">
        <f t="shared" si="0"/>
        <v>330.45</v>
      </c>
    </row>
    <row r="40" spans="1:14">
      <c r="A40" s="119" t="s">
        <v>208</v>
      </c>
      <c r="B40" s="866" t="str">
        <f>VLOOKUP(A40,EQUIPOS!A10:D154,3,FALSE)</f>
        <v>Equipo de soldadura 400</v>
      </c>
      <c r="C40" s="867"/>
      <c r="D40" s="867"/>
      <c r="E40" s="867"/>
      <c r="F40" s="867"/>
      <c r="G40" s="867"/>
      <c r="H40" s="868"/>
      <c r="I40" s="430"/>
      <c r="J40" s="431"/>
      <c r="K40" s="278">
        <f>VLOOKUP(A40,EQUIPOS!A10:D167,4,FALSE)</f>
        <v>18789</v>
      </c>
      <c r="L40" s="344"/>
      <c r="M40" s="345">
        <v>40</v>
      </c>
      <c r="N40" s="281">
        <f t="shared" si="0"/>
        <v>469.72500000000002</v>
      </c>
    </row>
    <row r="41" spans="1:14">
      <c r="A41" s="119" t="s">
        <v>210</v>
      </c>
      <c r="B41" s="866" t="str">
        <f>VLOOKUP(A41,EQUIPOS!A11:D155,3,FALSE)</f>
        <v>Equipo de soldadura 600</v>
      </c>
      <c r="C41" s="867"/>
      <c r="D41" s="867"/>
      <c r="E41" s="867"/>
      <c r="F41" s="867"/>
      <c r="G41" s="867"/>
      <c r="H41" s="868"/>
      <c r="I41" s="430"/>
      <c r="J41" s="431"/>
      <c r="K41" s="278">
        <f>VLOOKUP(A41,EQUIPOS!A11:D168,4,FALSE)</f>
        <v>19833</v>
      </c>
      <c r="L41" s="344"/>
      <c r="M41" s="345">
        <v>40</v>
      </c>
      <c r="N41" s="281">
        <f t="shared" si="0"/>
        <v>495.82499999999999</v>
      </c>
    </row>
    <row r="42" spans="1:14">
      <c r="B42" s="866"/>
      <c r="C42" s="867"/>
      <c r="D42" s="867"/>
      <c r="E42" s="867"/>
      <c r="F42" s="867"/>
      <c r="G42" s="867"/>
      <c r="H42" s="868"/>
      <c r="I42" s="42"/>
      <c r="J42" s="43"/>
      <c r="K42" s="278"/>
      <c r="L42" s="285"/>
      <c r="M42" s="345"/>
      <c r="N42" s="281"/>
    </row>
    <row r="43" spans="1:14">
      <c r="B43" s="329"/>
      <c r="C43" s="330"/>
      <c r="D43" s="330"/>
      <c r="E43" s="330"/>
      <c r="F43" s="332"/>
      <c r="G43" s="332"/>
      <c r="H43" s="131"/>
      <c r="I43" s="42"/>
      <c r="J43" s="43"/>
      <c r="K43" s="278"/>
      <c r="L43" s="285"/>
      <c r="M43" s="286"/>
      <c r="N43" s="282"/>
    </row>
    <row r="44" spans="1:14">
      <c r="B44" s="874" t="s">
        <v>1036</v>
      </c>
      <c r="C44" s="875"/>
      <c r="D44" s="875"/>
      <c r="E44" s="44"/>
      <c r="F44" s="45"/>
      <c r="G44" s="45"/>
      <c r="H44" s="46"/>
      <c r="I44" s="42"/>
      <c r="J44" s="43"/>
      <c r="K44" s="288"/>
      <c r="L44" s="285"/>
      <c r="M44" s="410">
        <v>0.05</v>
      </c>
      <c r="N44" s="353">
        <f>N81*M44</f>
        <v>96.149573727328132</v>
      </c>
    </row>
    <row r="45" spans="1:14" ht="15" thickBot="1">
      <c r="B45" s="866"/>
      <c r="C45" s="867"/>
      <c r="D45" s="867"/>
      <c r="E45" s="867"/>
      <c r="F45" s="867"/>
      <c r="G45" s="867"/>
      <c r="H45" s="868"/>
      <c r="I45" s="876"/>
      <c r="J45" s="877"/>
      <c r="K45" s="47"/>
      <c r="L45" s="878"/>
      <c r="M45" s="879"/>
      <c r="N45" s="111"/>
    </row>
    <row r="46" spans="1:14" ht="15" thickBot="1">
      <c r="B46" s="817" t="s">
        <v>1037</v>
      </c>
      <c r="C46" s="818"/>
      <c r="D46" s="818"/>
      <c r="E46" s="818"/>
      <c r="F46" s="818"/>
      <c r="G46" s="818"/>
      <c r="H46" s="818"/>
      <c r="I46" s="818"/>
      <c r="J46" s="818"/>
      <c r="K46" s="818"/>
      <c r="L46" s="818"/>
      <c r="M46" s="819"/>
      <c r="N46" s="403">
        <f>SUM(N36:N44)</f>
        <v>2038.4745737273281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2" t="s">
        <v>1028</v>
      </c>
      <c r="C50" s="863"/>
      <c r="D50" s="863"/>
      <c r="E50" s="863"/>
      <c r="F50" s="863"/>
      <c r="G50" s="863"/>
      <c r="H50" s="863"/>
      <c r="I50" s="897"/>
      <c r="J50" s="324" t="s">
        <v>1029</v>
      </c>
      <c r="K50" s="91" t="s">
        <v>1030</v>
      </c>
      <c r="L50" s="898" t="s">
        <v>1039</v>
      </c>
      <c r="M50" s="897"/>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29550</v>
      </c>
      <c r="N51" s="281">
        <f t="shared" ref="N51:N56" si="1">K51*M51</f>
        <v>147.75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4466</v>
      </c>
      <c r="N52" s="281">
        <f t="shared" si="1"/>
        <v>22.330000000000002</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11718</v>
      </c>
      <c r="N53" s="281">
        <f t="shared" si="1"/>
        <v>58.59</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11930</v>
      </c>
      <c r="N54" s="281">
        <f t="shared" si="1"/>
        <v>119.3</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17290</v>
      </c>
      <c r="N55" s="281">
        <f t="shared" si="1"/>
        <v>172.9</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4130</v>
      </c>
      <c r="N56" s="281">
        <f t="shared" si="1"/>
        <v>4130</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SUM(N51:N58)</f>
        <v>4650.87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B64" s="52"/>
      <c r="C64" s="326"/>
      <c r="D64" s="326"/>
      <c r="E64" s="326"/>
      <c r="F64" s="326"/>
      <c r="G64" s="326"/>
      <c r="H64" s="320"/>
      <c r="I64" s="288"/>
      <c r="J64" s="295"/>
      <c r="K64" s="288"/>
      <c r="L64" s="904"/>
      <c r="M64" s="905"/>
      <c r="N64" s="296"/>
    </row>
    <row r="65" spans="1:15">
      <c r="B65" s="52"/>
      <c r="C65" s="53"/>
      <c r="D65" s="53"/>
      <c r="E65" s="53"/>
      <c r="F65" s="53"/>
      <c r="G65" s="53"/>
      <c r="H65" s="320"/>
      <c r="I65" s="288"/>
      <c r="J65" s="295"/>
      <c r="K65" s="288"/>
      <c r="L65" s="904"/>
      <c r="M65" s="905"/>
      <c r="N65" s="296"/>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93"/>
      <c r="C80" s="894"/>
      <c r="D80" s="894"/>
      <c r="E80" s="894"/>
      <c r="F80" s="894"/>
      <c r="G80" s="894"/>
      <c r="H80" s="894"/>
      <c r="I80" s="479"/>
      <c r="J80" s="480"/>
      <c r="K80" s="481"/>
      <c r="L80" s="484"/>
      <c r="M80" s="485"/>
      <c r="N80" s="449"/>
    </row>
    <row r="81" spans="1:14" ht="15" thickBot="1">
      <c r="B81" s="906" t="s">
        <v>1037</v>
      </c>
      <c r="C81" s="860"/>
      <c r="D81" s="860"/>
      <c r="E81" s="860"/>
      <c r="F81" s="860"/>
      <c r="G81" s="860"/>
      <c r="H81" s="860"/>
      <c r="I81" s="860"/>
      <c r="J81" s="860"/>
      <c r="K81" s="860"/>
      <c r="L81" s="860"/>
      <c r="M81" s="861"/>
      <c r="N81" s="310">
        <f>SUM(N75:N80)</f>
        <v>1922.9914745465626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N46+N59+N70+N81</f>
        <v>8612.3360482738899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1722.4672096547781</v>
      </c>
      <c r="M88" s="853"/>
      <c r="N88" s="57"/>
    </row>
    <row r="89" spans="1:14">
      <c r="B89" s="95" t="s">
        <v>1057</v>
      </c>
      <c r="C89" s="96"/>
      <c r="D89" s="96"/>
      <c r="E89" s="96"/>
      <c r="F89" s="96"/>
      <c r="G89" s="96"/>
      <c r="H89" s="96"/>
      <c r="I89" s="93"/>
      <c r="J89" s="94"/>
      <c r="K89" s="313">
        <v>0.05</v>
      </c>
      <c r="L89" s="852">
        <f>N83*K89</f>
        <v>430.61680241369453</v>
      </c>
      <c r="M89" s="853"/>
      <c r="N89" s="57"/>
    </row>
    <row r="90" spans="1:14" ht="15" thickBot="1">
      <c r="B90" s="97" t="s">
        <v>1058</v>
      </c>
      <c r="C90" s="98"/>
      <c r="D90" s="98"/>
      <c r="E90" s="98"/>
      <c r="F90" s="98"/>
      <c r="G90" s="98"/>
      <c r="H90" s="98"/>
      <c r="I90" s="99"/>
      <c r="J90" s="100"/>
      <c r="K90" s="314">
        <v>0.05</v>
      </c>
      <c r="L90" s="854">
        <f>N83*K90</f>
        <v>430.61680241369453</v>
      </c>
      <c r="M90" s="855"/>
      <c r="N90" s="57"/>
    </row>
    <row r="91" spans="1:14" ht="15" thickBot="1">
      <c r="B91" s="817" t="s">
        <v>1037</v>
      </c>
      <c r="C91" s="818"/>
      <c r="D91" s="818"/>
      <c r="E91" s="818"/>
      <c r="F91" s="818"/>
      <c r="G91" s="818"/>
      <c r="H91" s="818"/>
      <c r="I91" s="818"/>
      <c r="J91" s="818"/>
      <c r="K91" s="818"/>
      <c r="L91" s="818"/>
      <c r="M91" s="819"/>
      <c r="N91" s="58">
        <f>L88+L89+L90</f>
        <v>2583.7008144821671</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11196.036862756057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4">
        <f>VLOOKUP(A61,TRANSPORTE!A3:D117,4,FALSE)</f>
        <v>0.43001941087091766</v>
      </c>
      <c r="M61" s="905"/>
      <c r="N61" s="296">
        <f>K61*L61</f>
        <v>0.43001941087091766</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0.43001941087091766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133"/>
    </row>
    <row r="78" spans="1:15" ht="15" thickBot="1">
      <c r="B78" s="906" t="s">
        <v>1037</v>
      </c>
      <c r="C78" s="860"/>
      <c r="D78" s="860"/>
      <c r="E78" s="860"/>
      <c r="F78" s="860"/>
      <c r="G78" s="860"/>
      <c r="H78" s="860"/>
      <c r="I78" s="860"/>
      <c r="J78" s="860"/>
      <c r="K78" s="860"/>
      <c r="L78" s="860"/>
      <c r="M78" s="861"/>
      <c r="N78" s="469"/>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0.43001941087091766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8.6003882174183532E-2</v>
      </c>
      <c r="M85" s="853"/>
      <c r="N85" s="57"/>
    </row>
    <row r="86" spans="1:14">
      <c r="B86" s="95" t="s">
        <v>1057</v>
      </c>
      <c r="C86" s="96"/>
      <c r="D86" s="96"/>
      <c r="E86" s="96"/>
      <c r="F86" s="96"/>
      <c r="G86" s="96"/>
      <c r="H86" s="96"/>
      <c r="I86" s="93"/>
      <c r="J86" s="94"/>
      <c r="K86" s="313">
        <v>0.05</v>
      </c>
      <c r="L86" s="852">
        <f>N80*K86</f>
        <v>2.1500970543545883E-2</v>
      </c>
      <c r="M86" s="853"/>
      <c r="N86" s="57"/>
    </row>
    <row r="87" spans="1:14" ht="15" thickBot="1">
      <c r="B87" s="97" t="s">
        <v>1058</v>
      </c>
      <c r="C87" s="98"/>
      <c r="D87" s="98"/>
      <c r="E87" s="98"/>
      <c r="F87" s="98"/>
      <c r="G87" s="98"/>
      <c r="H87" s="98"/>
      <c r="I87" s="99"/>
      <c r="J87" s="100"/>
      <c r="K87" s="314">
        <v>0.05</v>
      </c>
      <c r="L87" s="854">
        <f>N80*K87</f>
        <v>2.1500970543545883E-2</v>
      </c>
      <c r="M87" s="855"/>
      <c r="N87" s="57"/>
    </row>
    <row r="88" spans="1:14" ht="15" thickBot="1">
      <c r="B88" s="817" t="s">
        <v>1037</v>
      </c>
      <c r="C88" s="818"/>
      <c r="D88" s="818"/>
      <c r="E88" s="818"/>
      <c r="F88" s="818"/>
      <c r="G88" s="818"/>
      <c r="H88" s="818"/>
      <c r="I88" s="818"/>
      <c r="J88" s="818"/>
      <c r="K88" s="818"/>
      <c r="L88" s="818"/>
      <c r="M88" s="819"/>
      <c r="N88" s="58">
        <f>L85+L86+L87</f>
        <v>0.1290058232612753</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58">
        <f>N80+N88</f>
        <v>0.55902523413219296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190</v>
      </c>
      <c r="B36" s="866" t="str">
        <f>VLOOKUP(A36,EQUIPOS!A6:D154,3,FALSE)</f>
        <v>Diferencial de 3 ton</v>
      </c>
      <c r="C36" s="867"/>
      <c r="D36" s="867"/>
      <c r="E36" s="867"/>
      <c r="F36" s="867"/>
      <c r="G36" s="867"/>
      <c r="H36" s="868"/>
      <c r="I36" s="276"/>
      <c r="J36" s="277"/>
      <c r="K36" s="278">
        <f>VLOOKUP(A36,EQUIPOS!A6:D163,4,FALSE)</f>
        <v>5428</v>
      </c>
      <c r="L36" s="279"/>
      <c r="M36" s="345">
        <v>40</v>
      </c>
      <c r="N36" s="281">
        <f t="shared" ref="N36:N41" si="0">K36/M36</f>
        <v>135.69999999999999</v>
      </c>
    </row>
    <row r="37" spans="1:14">
      <c r="A37" s="119" t="s">
        <v>195</v>
      </c>
      <c r="B37" s="866" t="str">
        <f>VLOOKUP(A37,EQUIPOS!A7:D154,3,FALSE)</f>
        <v xml:space="preserve">Equipo de oxicorte, Capacidad de corte: hasta 6´´ (152mm) </v>
      </c>
      <c r="C37" s="867"/>
      <c r="D37" s="867"/>
      <c r="E37" s="867"/>
      <c r="F37" s="867"/>
      <c r="G37" s="867"/>
      <c r="H37" s="868"/>
      <c r="I37" s="430"/>
      <c r="J37" s="431"/>
      <c r="K37" s="278">
        <f>VLOOKUP(A37,EQUIPOS!A7:D164,4,FALSE)</f>
        <v>12975</v>
      </c>
      <c r="L37" s="344"/>
      <c r="M37" s="345">
        <v>400</v>
      </c>
      <c r="N37" s="281">
        <f t="shared" si="0"/>
        <v>32.4375</v>
      </c>
    </row>
    <row r="38" spans="1:14">
      <c r="A38" s="119" t="s">
        <v>204</v>
      </c>
      <c r="B38" s="866" t="str">
        <f>VLOOKUP(A38,EQUIPOS!A8:D154,3,FALSE)</f>
        <v xml:space="preserve">Equipo de soldadura 250 AMP
</v>
      </c>
      <c r="C38" s="867"/>
      <c r="D38" s="867"/>
      <c r="E38" s="867"/>
      <c r="F38" s="867"/>
      <c r="G38" s="867"/>
      <c r="H38" s="868"/>
      <c r="I38" s="430"/>
      <c r="J38" s="431"/>
      <c r="K38" s="278">
        <f>VLOOKUP(A38,EQUIPOS!A8:D165,4,FALSE)</f>
        <v>13218</v>
      </c>
      <c r="L38" s="344"/>
      <c r="M38" s="345">
        <v>400</v>
      </c>
      <c r="N38" s="281">
        <f t="shared" si="0"/>
        <v>33.045000000000002</v>
      </c>
    </row>
    <row r="39" spans="1:14">
      <c r="A39" s="119" t="s">
        <v>208</v>
      </c>
      <c r="B39" s="866" t="str">
        <f>VLOOKUP(A39,EQUIPOS!A9:D154,3,FALSE)</f>
        <v>Equipo de soldadura 400</v>
      </c>
      <c r="C39" s="867"/>
      <c r="D39" s="867"/>
      <c r="E39" s="867"/>
      <c r="F39" s="867"/>
      <c r="G39" s="867"/>
      <c r="H39" s="868"/>
      <c r="I39" s="430"/>
      <c r="J39" s="431"/>
      <c r="K39" s="278">
        <f>VLOOKUP(A39,EQUIPOS!A9:D166,4,FALSE)</f>
        <v>18789</v>
      </c>
      <c r="L39" s="344"/>
      <c r="M39" s="345">
        <v>400</v>
      </c>
      <c r="N39" s="281">
        <f t="shared" si="0"/>
        <v>46.972499999999997</v>
      </c>
    </row>
    <row r="40" spans="1:14">
      <c r="A40" s="119" t="s">
        <v>210</v>
      </c>
      <c r="B40" s="866" t="str">
        <f>VLOOKUP(A40,EQUIPOS!A10:D154,3,FALSE)</f>
        <v>Equipo de soldadura 600</v>
      </c>
      <c r="C40" s="867"/>
      <c r="D40" s="867"/>
      <c r="E40" s="867"/>
      <c r="F40" s="867"/>
      <c r="G40" s="867"/>
      <c r="H40" s="868"/>
      <c r="I40" s="430"/>
      <c r="J40" s="431"/>
      <c r="K40" s="278">
        <f>VLOOKUP(A40,EQUIPOS!A10:D167,4,FALSE)</f>
        <v>19833</v>
      </c>
      <c r="L40" s="344"/>
      <c r="M40" s="345">
        <v>400</v>
      </c>
      <c r="N40" s="281">
        <f t="shared" si="0"/>
        <v>49.582500000000003</v>
      </c>
    </row>
    <row r="41" spans="1:14">
      <c r="A41" s="119" t="s">
        <v>243</v>
      </c>
      <c r="B41" s="866" t="str">
        <f>VLOOKUP(A41,EQUIPOS!A11:D155,3,FALSE)</f>
        <v>Grúa 10 ton</v>
      </c>
      <c r="C41" s="867"/>
      <c r="D41" s="867"/>
      <c r="E41" s="867"/>
      <c r="F41" s="867"/>
      <c r="G41" s="867"/>
      <c r="H41" s="868"/>
      <c r="I41" s="430"/>
      <c r="J41" s="431"/>
      <c r="K41" s="278">
        <f>VLOOKUP(A41,EQUIPOS!A11:D168,4,FALSE)</f>
        <v>187920</v>
      </c>
      <c r="L41" s="344"/>
      <c r="M41" s="345">
        <v>400</v>
      </c>
      <c r="N41" s="281">
        <f t="shared" si="0"/>
        <v>469.8</v>
      </c>
    </row>
    <row r="42" spans="1:14">
      <c r="B42" s="866"/>
      <c r="C42" s="867"/>
      <c r="D42" s="867"/>
      <c r="E42" s="867"/>
      <c r="F42" s="867"/>
      <c r="G42" s="867"/>
      <c r="H42" s="868"/>
      <c r="I42" s="42"/>
      <c r="J42" s="43"/>
      <c r="K42" s="278"/>
      <c r="L42" s="285"/>
      <c r="M42" s="345"/>
      <c r="N42" s="281"/>
    </row>
    <row r="43" spans="1:14">
      <c r="B43" s="329"/>
      <c r="C43" s="330"/>
      <c r="D43" s="330"/>
      <c r="E43" s="330"/>
      <c r="F43" s="332"/>
      <c r="G43" s="332"/>
      <c r="H43" s="131"/>
      <c r="I43" s="42"/>
      <c r="J43" s="43"/>
      <c r="K43" s="278"/>
      <c r="L43" s="285"/>
      <c r="M43" s="286"/>
      <c r="N43" s="282"/>
    </row>
    <row r="44" spans="1:14">
      <c r="B44" s="874" t="s">
        <v>1036</v>
      </c>
      <c r="C44" s="875"/>
      <c r="D44" s="875"/>
      <c r="E44" s="44"/>
      <c r="F44" s="45"/>
      <c r="G44" s="45"/>
      <c r="H44" s="46"/>
      <c r="I44" s="42"/>
      <c r="J44" s="43"/>
      <c r="K44" s="288"/>
      <c r="L44" s="285"/>
      <c r="M44" s="410">
        <v>0.05</v>
      </c>
      <c r="N44" s="353">
        <f>N81*M44</f>
        <v>96.149573727328132</v>
      </c>
    </row>
    <row r="45" spans="1:14" ht="15" thickBot="1">
      <c r="B45" s="866"/>
      <c r="C45" s="867"/>
      <c r="D45" s="867"/>
      <c r="E45" s="867"/>
      <c r="F45" s="867"/>
      <c r="G45" s="867"/>
      <c r="H45" s="868"/>
      <c r="I45" s="876"/>
      <c r="J45" s="877"/>
      <c r="K45" s="47"/>
      <c r="L45" s="878"/>
      <c r="M45" s="879"/>
      <c r="N45" s="111"/>
    </row>
    <row r="46" spans="1:14" ht="15" thickBot="1">
      <c r="B46" s="817" t="s">
        <v>1037</v>
      </c>
      <c r="C46" s="818"/>
      <c r="D46" s="818"/>
      <c r="E46" s="818"/>
      <c r="F46" s="818"/>
      <c r="G46" s="818"/>
      <c r="H46" s="818"/>
      <c r="I46" s="818"/>
      <c r="J46" s="818"/>
      <c r="K46" s="818"/>
      <c r="L46" s="818"/>
      <c r="M46" s="819"/>
      <c r="N46" s="403">
        <f>SUM(N36:N44)</f>
        <v>863.6870737273282</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2" t="s">
        <v>1028</v>
      </c>
      <c r="C50" s="863"/>
      <c r="D50" s="863"/>
      <c r="E50" s="863"/>
      <c r="F50" s="863"/>
      <c r="G50" s="863"/>
      <c r="H50" s="863"/>
      <c r="I50" s="897"/>
      <c r="J50" s="324" t="s">
        <v>1029</v>
      </c>
      <c r="K50" s="91" t="s">
        <v>1030</v>
      </c>
      <c r="L50" s="898" t="s">
        <v>1039</v>
      </c>
      <c r="M50" s="897"/>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29550</v>
      </c>
      <c r="N51" s="281">
        <f>K51*M51</f>
        <v>147.75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4466</v>
      </c>
      <c r="N52" s="281">
        <f t="shared" ref="N52:N58" si="1">K52*M52</f>
        <v>22.330000000000002</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11718</v>
      </c>
      <c r="N53" s="281">
        <f t="shared" si="1"/>
        <v>58.59</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11930</v>
      </c>
      <c r="N54" s="281">
        <f t="shared" si="1"/>
        <v>119.3</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17290</v>
      </c>
      <c r="N55" s="281">
        <f t="shared" si="1"/>
        <v>172.9</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28000</v>
      </c>
      <c r="N56" s="281">
        <f t="shared" si="1"/>
        <v>14</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38000</v>
      </c>
      <c r="N57" s="281">
        <f t="shared" si="1"/>
        <v>38</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17500</v>
      </c>
      <c r="N58" s="281">
        <f t="shared" si="1"/>
        <v>17.5</v>
      </c>
    </row>
    <row r="59" spans="1:14" ht="15" thickBot="1">
      <c r="B59" s="817" t="s">
        <v>1037</v>
      </c>
      <c r="C59" s="818"/>
      <c r="D59" s="818"/>
      <c r="E59" s="818"/>
      <c r="F59" s="818"/>
      <c r="G59" s="818"/>
      <c r="H59" s="818"/>
      <c r="I59" s="818"/>
      <c r="J59" s="818"/>
      <c r="K59" s="818"/>
      <c r="L59" s="818"/>
      <c r="M59" s="819"/>
      <c r="N59" s="403">
        <f>SUM(N51:N58)</f>
        <v>590.37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B64" s="52"/>
      <c r="C64" s="326"/>
      <c r="D64" s="326"/>
      <c r="E64" s="326"/>
      <c r="F64" s="326"/>
      <c r="G64" s="326"/>
      <c r="H64" s="320"/>
      <c r="I64" s="288"/>
      <c r="J64" s="295"/>
      <c r="K64" s="288"/>
      <c r="L64" s="904"/>
      <c r="M64" s="905"/>
      <c r="N64" s="296"/>
    </row>
    <row r="65" spans="1:15">
      <c r="B65" s="52"/>
      <c r="C65" s="53"/>
      <c r="D65" s="53"/>
      <c r="E65" s="53"/>
      <c r="F65" s="53"/>
      <c r="G65" s="53"/>
      <c r="H65" s="320"/>
      <c r="I65" s="288"/>
      <c r="J65" s="295"/>
      <c r="K65" s="288"/>
      <c r="L65" s="904"/>
      <c r="M65" s="905"/>
      <c r="N65" s="296"/>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93"/>
      <c r="C80" s="894"/>
      <c r="D80" s="894"/>
      <c r="E80" s="894"/>
      <c r="F80" s="894"/>
      <c r="G80" s="894"/>
      <c r="H80" s="894"/>
      <c r="I80" s="479"/>
      <c r="J80" s="480"/>
      <c r="K80" s="483"/>
      <c r="L80" s="484"/>
      <c r="M80" s="485"/>
      <c r="N80" s="404"/>
    </row>
    <row r="81" spans="1:14" ht="15" thickBot="1">
      <c r="B81" s="906" t="s">
        <v>1037</v>
      </c>
      <c r="C81" s="860"/>
      <c r="D81" s="860"/>
      <c r="E81" s="860"/>
      <c r="F81" s="860"/>
      <c r="G81" s="860"/>
      <c r="H81" s="860"/>
      <c r="I81" s="860"/>
      <c r="J81" s="860"/>
      <c r="K81" s="860"/>
      <c r="L81" s="860"/>
      <c r="M81" s="861"/>
      <c r="N81" s="310">
        <f>SUM(N75:N80)</f>
        <v>1922.9914745465626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N46+N59+N70+N81</f>
        <v>3377.0485482738909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675.40970965477823</v>
      </c>
      <c r="M88" s="853"/>
      <c r="N88" s="57"/>
    </row>
    <row r="89" spans="1:14">
      <c r="B89" s="95" t="s">
        <v>1057</v>
      </c>
      <c r="C89" s="96"/>
      <c r="D89" s="96"/>
      <c r="E89" s="96"/>
      <c r="F89" s="96"/>
      <c r="G89" s="96"/>
      <c r="H89" s="96"/>
      <c r="I89" s="93"/>
      <c r="J89" s="94"/>
      <c r="K89" s="313">
        <v>0.05</v>
      </c>
      <c r="L89" s="852">
        <f>N83*K89</f>
        <v>168.85242741369456</v>
      </c>
      <c r="M89" s="853"/>
      <c r="N89" s="57"/>
    </row>
    <row r="90" spans="1:14" ht="15" thickBot="1">
      <c r="B90" s="97" t="s">
        <v>1058</v>
      </c>
      <c r="C90" s="98"/>
      <c r="D90" s="98"/>
      <c r="E90" s="98"/>
      <c r="F90" s="98"/>
      <c r="G90" s="98"/>
      <c r="H90" s="98"/>
      <c r="I90" s="99"/>
      <c r="J90" s="100"/>
      <c r="K90" s="314">
        <v>0.05</v>
      </c>
      <c r="L90" s="854">
        <f>N83*K90</f>
        <v>168.85242741369456</v>
      </c>
      <c r="M90" s="855"/>
      <c r="N90" s="57"/>
    </row>
    <row r="91" spans="1:14" ht="15" thickBot="1">
      <c r="B91" s="817" t="s">
        <v>1037</v>
      </c>
      <c r="C91" s="818"/>
      <c r="D91" s="818"/>
      <c r="E91" s="818"/>
      <c r="F91" s="818"/>
      <c r="G91" s="818"/>
      <c r="H91" s="818"/>
      <c r="I91" s="818"/>
      <c r="J91" s="818"/>
      <c r="K91" s="818"/>
      <c r="L91" s="818"/>
      <c r="M91" s="819"/>
      <c r="N91" s="58">
        <f>L88+L89+L90</f>
        <v>1013.1145644821675</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4390.1631127560586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42.75" customHeight="1" thickBot="1">
      <c r="A31" t="s">
        <v>1929</v>
      </c>
      <c r="B31" s="86" t="s">
        <v>1212</v>
      </c>
      <c r="C31" s="959" t="s">
        <v>2238</v>
      </c>
      <c r="D31" s="960"/>
      <c r="E31" s="960"/>
      <c r="F31" s="960"/>
      <c r="G31" s="960"/>
      <c r="H31" s="960"/>
      <c r="I31" s="960"/>
      <c r="J31" s="960"/>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188</v>
      </c>
      <c r="B36" s="866" t="str">
        <f>VLOOKUP(A36,EQUIPOS!A6:D154,3,FALSE)</f>
        <v>Diferencial</v>
      </c>
      <c r="C36" s="867"/>
      <c r="D36" s="867"/>
      <c r="E36" s="867"/>
      <c r="F36" s="867"/>
      <c r="G36" s="867"/>
      <c r="H36" s="868"/>
      <c r="I36" s="276"/>
      <c r="J36" s="277"/>
      <c r="K36" s="278">
        <f>VLOOKUP(A36,EQUIPOS!A6:D163,4,FALSE)</f>
        <v>4175</v>
      </c>
      <c r="L36" s="279"/>
      <c r="M36" s="345">
        <v>4</v>
      </c>
      <c r="N36" s="281">
        <f>K36/M36</f>
        <v>1043.75</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957.5100976143749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2001.2600976143749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361434</v>
      </c>
      <c r="N48" s="281">
        <f>K48*M48</f>
        <v>3614.34</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325198</v>
      </c>
      <c r="N49" s="281">
        <f>K49*M49</f>
        <v>325198</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353469</v>
      </c>
      <c r="N50" s="281">
        <f>K50*M50</f>
        <v>129016.185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457828.52500000002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4">
        <f>VLOOKUP(A58,TRANSPORTE!A1:D117,4,FALSE)</f>
        <v>2</v>
      </c>
      <c r="M58" s="905"/>
      <c r="N58" s="296">
        <f>K58*L58</f>
        <v>0.56000000000000005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f>
        <v>0.56000000000000005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9575.100976143749</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469405.44607375812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93881.089214751628</v>
      </c>
      <c r="M82" s="853"/>
      <c r="N82" s="57"/>
    </row>
    <row r="83" spans="1:14">
      <c r="B83" s="95" t="s">
        <v>1057</v>
      </c>
      <c r="C83" s="96"/>
      <c r="D83" s="96"/>
      <c r="E83" s="96"/>
      <c r="F83" s="96"/>
      <c r="G83" s="96"/>
      <c r="H83" s="96"/>
      <c r="I83" s="93"/>
      <c r="J83" s="94"/>
      <c r="K83" s="313">
        <v>0.05</v>
      </c>
      <c r="L83" s="852">
        <f>N77*K83</f>
        <v>23470.272303687907</v>
      </c>
      <c r="M83" s="853"/>
      <c r="N83" s="57"/>
    </row>
    <row r="84" spans="1:14" ht="15" thickBot="1">
      <c r="B84" s="97" t="s">
        <v>1058</v>
      </c>
      <c r="C84" s="98"/>
      <c r="D84" s="98"/>
      <c r="E84" s="98"/>
      <c r="F84" s="98"/>
      <c r="G84" s="98"/>
      <c r="H84" s="98"/>
      <c r="I84" s="99"/>
      <c r="J84" s="100"/>
      <c r="K84" s="314">
        <v>0.05</v>
      </c>
      <c r="L84" s="854">
        <f>N77*K84</f>
        <v>23470.272303687907</v>
      </c>
      <c r="M84" s="855"/>
      <c r="N84" s="57"/>
    </row>
    <row r="85" spans="1:14" ht="15" thickBot="1">
      <c r="B85" s="817" t="s">
        <v>1037</v>
      </c>
      <c r="C85" s="818"/>
      <c r="D85" s="818"/>
      <c r="E85" s="818"/>
      <c r="F85" s="818"/>
      <c r="G85" s="818"/>
      <c r="H85" s="818"/>
      <c r="I85" s="818"/>
      <c r="J85" s="818"/>
      <c r="K85" s="818"/>
      <c r="L85" s="818"/>
      <c r="M85" s="819"/>
      <c r="N85" s="58">
        <f>L82+L83+L84</f>
        <v>140821.63382212745</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610227.07989588554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45" customHeight="1" thickBot="1">
      <c r="A31" t="s">
        <v>1929</v>
      </c>
      <c r="B31" s="86" t="s">
        <v>1213</v>
      </c>
      <c r="C31" s="980" t="s">
        <v>2239</v>
      </c>
      <c r="D31" s="981"/>
      <c r="E31" s="981"/>
      <c r="F31" s="981"/>
      <c r="G31" s="981"/>
      <c r="H31" s="981"/>
      <c r="I31" s="981"/>
      <c r="J31" s="981"/>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188</v>
      </c>
      <c r="B36" s="866" t="str">
        <f>VLOOKUP(A36,EQUIPOS!A6:D154,3,FALSE)</f>
        <v>Diferencial</v>
      </c>
      <c r="C36" s="867"/>
      <c r="D36" s="867"/>
      <c r="E36" s="867"/>
      <c r="F36" s="867"/>
      <c r="G36" s="867"/>
      <c r="H36" s="868"/>
      <c r="I36" s="276"/>
      <c r="J36" s="277"/>
      <c r="K36" s="278">
        <f>VLOOKUP(A36,EQUIPOS!A6:D163,4,FALSE)</f>
        <v>4175</v>
      </c>
      <c r="L36" s="279"/>
      <c r="M36" s="450">
        <v>4</v>
      </c>
      <c r="N36" s="281">
        <f>K36/M36</f>
        <v>1043.75</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957.5100976143749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2001.2600976143749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361434</v>
      </c>
      <c r="N48" s="281">
        <f>K48*M48</f>
        <v>7228.68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325198</v>
      </c>
      <c r="N49" s="281">
        <f>K49*M49</f>
        <v>325198</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353469</v>
      </c>
      <c r="N50" s="281">
        <f>K50*M50</f>
        <v>162595.74000000002</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495022.42000000004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4">
        <f>VLOOKUP(A58,TRANSPORTE!A1:D117,4,FALSE)</f>
        <v>2</v>
      </c>
      <c r="M58" s="905"/>
      <c r="N58" s="296">
        <f>K58*L58</f>
        <v>0.56000000000000005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f>
        <v>0.56000000000000005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9575.100976143749</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506599.34107375814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101319.86821475164</v>
      </c>
      <c r="M82" s="853"/>
      <c r="N82" s="57"/>
    </row>
    <row r="83" spans="1:14">
      <c r="B83" s="95" t="s">
        <v>1057</v>
      </c>
      <c r="C83" s="96"/>
      <c r="D83" s="96"/>
      <c r="E83" s="96"/>
      <c r="F83" s="96"/>
      <c r="G83" s="96"/>
      <c r="H83" s="96"/>
      <c r="I83" s="93"/>
      <c r="J83" s="94"/>
      <c r="K83" s="313">
        <v>0.05</v>
      </c>
      <c r="L83" s="852">
        <f>N77*K83</f>
        <v>25329.967053687909</v>
      </c>
      <c r="M83" s="853"/>
      <c r="N83" s="57"/>
    </row>
    <row r="84" spans="1:14" ht="15" thickBot="1">
      <c r="B84" s="97" t="s">
        <v>1058</v>
      </c>
      <c r="C84" s="98"/>
      <c r="D84" s="98"/>
      <c r="E84" s="98"/>
      <c r="F84" s="98"/>
      <c r="G84" s="98"/>
      <c r="H84" s="98"/>
      <c r="I84" s="99"/>
      <c r="J84" s="100"/>
      <c r="K84" s="314">
        <v>0.05</v>
      </c>
      <c r="L84" s="854">
        <f>N77*K84</f>
        <v>25329.967053687909</v>
      </c>
      <c r="M84" s="855"/>
      <c r="N84" s="57"/>
    </row>
    <row r="85" spans="1:14" ht="15" thickBot="1">
      <c r="B85" s="817" t="s">
        <v>1037</v>
      </c>
      <c r="C85" s="818"/>
      <c r="D85" s="818"/>
      <c r="E85" s="818"/>
      <c r="F85" s="818"/>
      <c r="G85" s="818"/>
      <c r="H85" s="818"/>
      <c r="I85" s="818"/>
      <c r="J85" s="818"/>
      <c r="K85" s="818"/>
      <c r="L85" s="818"/>
      <c r="M85" s="819"/>
      <c r="N85" s="58">
        <f>L82+L83+L84</f>
        <v>151979.80232212745</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658579.14339588559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310</v>
      </c>
      <c r="B36" s="866" t="str">
        <f>VLOOKUP(A36,EQUIPOS!A6:D154,3,FALSE)</f>
        <v>Retroexcavadora A25C</v>
      </c>
      <c r="C36" s="867"/>
      <c r="D36" s="867"/>
      <c r="E36" s="867"/>
      <c r="F36" s="867"/>
      <c r="G36" s="867"/>
      <c r="H36" s="868"/>
      <c r="I36" s="276"/>
      <c r="J36" s="277"/>
      <c r="K36" s="278">
        <f>VLOOKUP(A36,EQUIPOS!A6:D163,4,FALSE)</f>
        <v>173527</v>
      </c>
      <c r="L36" s="279"/>
      <c r="M36" s="345">
        <v>3</v>
      </c>
      <c r="N36" s="281">
        <f>K36/M36</f>
        <v>57842.333333333336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1276.6801301525002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59119.013463485833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361434</v>
      </c>
      <c r="N48" s="281">
        <f>K48*M48</f>
        <v>7228.68</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28336</v>
      </c>
      <c r="N49" s="281">
        <f>K49*M49</f>
        <v>13034.560000000001</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260000</v>
      </c>
      <c r="N50" s="281">
        <f>K50*M50</f>
        <v>260000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280263.24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4">
        <f>VLOOKUP(A58,TRANSPORTE!A1:D117,4,FALSE)</f>
        <v>2</v>
      </c>
      <c r="M58" s="905"/>
      <c r="N58" s="296">
        <f>K58*L58</f>
        <v>0.56000000000000005</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4">
        <f>VLOOKUP(A59,TRANSPORTE!A1:D117,4,FALSE)</f>
        <v>1369</v>
      </c>
      <c r="M59" s="905"/>
      <c r="N59" s="296">
        <f>K59*L59</f>
        <v>629.74</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630.29999999999995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12766.801301525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352779.35476501076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70555.870953002159</v>
      </c>
      <c r="M82" s="853"/>
      <c r="N82" s="57"/>
    </row>
    <row r="83" spans="1:14">
      <c r="B83" s="95" t="s">
        <v>1057</v>
      </c>
      <c r="C83" s="96"/>
      <c r="D83" s="96"/>
      <c r="E83" s="96"/>
      <c r="F83" s="96"/>
      <c r="G83" s="96"/>
      <c r="H83" s="96"/>
      <c r="I83" s="93"/>
      <c r="J83" s="94"/>
      <c r="K83" s="313">
        <v>0.05</v>
      </c>
      <c r="L83" s="852">
        <f>N77*K83</f>
        <v>17638.96773825054</v>
      </c>
      <c r="M83" s="853"/>
      <c r="N83" s="57"/>
    </row>
    <row r="84" spans="1:14" ht="15" thickBot="1">
      <c r="B84" s="97" t="s">
        <v>1058</v>
      </c>
      <c r="C84" s="98"/>
      <c r="D84" s="98"/>
      <c r="E84" s="98"/>
      <c r="F84" s="98"/>
      <c r="G84" s="98"/>
      <c r="H84" s="98"/>
      <c r="I84" s="99"/>
      <c r="J84" s="100"/>
      <c r="K84" s="314">
        <v>0.05</v>
      </c>
      <c r="L84" s="854">
        <f>N77*K84</f>
        <v>17638.96773825054</v>
      </c>
      <c r="M84" s="855"/>
      <c r="N84" s="57"/>
    </row>
    <row r="85" spans="1:14" ht="15" thickBot="1">
      <c r="B85" s="817" t="s">
        <v>1037</v>
      </c>
      <c r="C85" s="818"/>
      <c r="D85" s="818"/>
      <c r="E85" s="818"/>
      <c r="F85" s="818"/>
      <c r="G85" s="818"/>
      <c r="H85" s="818"/>
      <c r="I85" s="818"/>
      <c r="J85" s="818"/>
      <c r="K85" s="818"/>
      <c r="L85" s="818"/>
      <c r="M85" s="819"/>
      <c r="N85" s="58">
        <f>L82+L83+L84</f>
        <v>105833.80642950322</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458613.16119451402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8351</v>
      </c>
      <c r="L36" s="279"/>
      <c r="M36" s="345">
        <v>0.5</v>
      </c>
      <c r="N36" s="281">
        <f>K36/M36</f>
        <v>16702</v>
      </c>
    </row>
    <row r="37" spans="1:14">
      <c r="A37" s="119" t="s">
        <v>320</v>
      </c>
      <c r="B37" s="866" t="str">
        <f>VLOOKUP(A37,EQUIPOS!A7:D154,3,FALSE)</f>
        <v>Retroexcavadora sobre llantas, motor 62HP, Profundidad de excavación de 5.41 metros.</v>
      </c>
      <c r="C37" s="867"/>
      <c r="D37" s="867"/>
      <c r="E37" s="867"/>
      <c r="F37" s="867"/>
      <c r="G37" s="867"/>
      <c r="H37" s="868"/>
      <c r="I37" s="430"/>
      <c r="J37" s="431"/>
      <c r="K37" s="278">
        <f>VLOOKUP(A37,EQUIPOS!A7:D164,4,FALSE)</f>
        <v>133244</v>
      </c>
      <c r="L37" s="344"/>
      <c r="M37" s="345">
        <v>1.5</v>
      </c>
      <c r="N37" s="281">
        <f>K37/M37</f>
        <v>88829.333333333328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2553.3602603050003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108084.69359363832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28336</v>
      </c>
      <c r="N48" s="281">
        <f>K48*M48</f>
        <v>16434.879999999997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234165</v>
      </c>
      <c r="N49" s="281">
        <f>K49*M49</f>
        <v>234165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250599.88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4">
        <f>VLOOKUP(A58,TRANSPORTE!A1:D117,4,FALSE)</f>
        <v>1040</v>
      </c>
      <c r="M58" s="905"/>
      <c r="N58" s="296">
        <f>K58*L58</f>
        <v>1040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4">
        <f>VLOOKUP(A59,TRANSPORTE!A1:D117,4,FALSE)</f>
        <v>1369</v>
      </c>
      <c r="M59" s="905"/>
      <c r="N59" s="296">
        <f>K59*L59</f>
        <v>794.02</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f>
        <v>1834.02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25533.60260305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386052.19619668834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77210.439239337677</v>
      </c>
      <c r="M82" s="853"/>
      <c r="N82" s="57"/>
    </row>
    <row r="83" spans="1:14">
      <c r="B83" s="95" t="s">
        <v>1057</v>
      </c>
      <c r="C83" s="96"/>
      <c r="D83" s="96"/>
      <c r="E83" s="96"/>
      <c r="F83" s="96"/>
      <c r="G83" s="96"/>
      <c r="H83" s="96"/>
      <c r="I83" s="93"/>
      <c r="J83" s="94"/>
      <c r="K83" s="313">
        <v>0.05</v>
      </c>
      <c r="L83" s="852">
        <f>N77*K83</f>
        <v>19302.609809834419</v>
      </c>
      <c r="M83" s="853"/>
      <c r="N83" s="57"/>
    </row>
    <row r="84" spans="1:14" ht="15" thickBot="1">
      <c r="B84" s="97" t="s">
        <v>1058</v>
      </c>
      <c r="C84" s="98"/>
      <c r="D84" s="98"/>
      <c r="E84" s="98"/>
      <c r="F84" s="98"/>
      <c r="G84" s="98"/>
      <c r="H84" s="98"/>
      <c r="I84" s="99"/>
      <c r="J84" s="100"/>
      <c r="K84" s="314">
        <v>0.05</v>
      </c>
      <c r="L84" s="854">
        <f>N77*K84</f>
        <v>19302.609809834419</v>
      </c>
      <c r="M84" s="855"/>
      <c r="N84" s="57"/>
    </row>
    <row r="85" spans="1:14" ht="15" thickBot="1">
      <c r="B85" s="817" t="s">
        <v>1037</v>
      </c>
      <c r="C85" s="818"/>
      <c r="D85" s="818"/>
      <c r="E85" s="818"/>
      <c r="F85" s="818"/>
      <c r="G85" s="818"/>
      <c r="H85" s="818"/>
      <c r="I85" s="818"/>
      <c r="J85" s="818"/>
      <c r="K85" s="818"/>
      <c r="L85" s="818"/>
      <c r="M85" s="819"/>
      <c r="N85" s="58">
        <f>L82+L83+L84</f>
        <v>115815.65885900652</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501867.85505569488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8" zoomScale="75" zoomScaleNormal="75" workbookViewId="0">
      <selection activeCell="O39" sqref="O39"/>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5">
      <c r="B33" s="64" t="s">
        <v>1031</v>
      </c>
      <c r="C33" s="65"/>
      <c r="D33" s="65"/>
      <c r="E33" s="65"/>
      <c r="F33" s="65"/>
      <c r="G33" s="65"/>
      <c r="H33" s="65"/>
      <c r="I33" s="65"/>
      <c r="J33" s="65"/>
      <c r="K33" s="65"/>
      <c r="L33" s="65"/>
      <c r="M33" s="65"/>
      <c r="N33" s="66"/>
    </row>
    <row r="34" spans="1:15" ht="15" thickBot="1">
      <c r="B34" s="275"/>
      <c r="C34" s="67"/>
      <c r="D34" s="67"/>
      <c r="E34" s="67"/>
      <c r="F34" s="67"/>
      <c r="G34" s="67"/>
      <c r="H34" s="67"/>
      <c r="I34" s="68"/>
      <c r="J34" s="68"/>
      <c r="K34" s="67"/>
      <c r="L34" s="67"/>
      <c r="M34" s="67"/>
      <c r="N34" s="69"/>
    </row>
    <row r="35" spans="1:15">
      <c r="B35" s="887" t="s">
        <v>1028</v>
      </c>
      <c r="C35" s="888"/>
      <c r="D35" s="888"/>
      <c r="E35" s="888"/>
      <c r="F35" s="888"/>
      <c r="G35" s="888"/>
      <c r="H35" s="889"/>
      <c r="I35" s="890" t="s">
        <v>1032</v>
      </c>
      <c r="J35" s="891"/>
      <c r="K35" s="75" t="s">
        <v>1033</v>
      </c>
      <c r="L35" s="892" t="s">
        <v>1034</v>
      </c>
      <c r="M35" s="889"/>
      <c r="N35" s="76" t="s">
        <v>1035</v>
      </c>
    </row>
    <row r="36" spans="1:15">
      <c r="A36" s="119" t="s">
        <v>160</v>
      </c>
      <c r="B36" s="866" t="str">
        <f>VLOOKUP(A36,EQUIPOS!A6:D154,3,FALSE)</f>
        <v>COMPACTADOR MANUAL VIBRATORIO (RANA) con motor de 6 HP</v>
      </c>
      <c r="C36" s="867"/>
      <c r="D36" s="867"/>
      <c r="E36" s="867"/>
      <c r="F36" s="867"/>
      <c r="G36" s="867"/>
      <c r="H36" s="868"/>
      <c r="I36" s="276"/>
      <c r="J36" s="277"/>
      <c r="K36" s="278">
        <f>VLOOKUP(A36,EQUIPOS!A6:D163,4,FALSE)</f>
        <v>8351</v>
      </c>
      <c r="L36" s="279"/>
      <c r="M36" s="345">
        <v>0.5</v>
      </c>
      <c r="N36" s="281">
        <f>K36/M36</f>
        <v>16702</v>
      </c>
    </row>
    <row r="37" spans="1:15">
      <c r="A37" s="119" t="s">
        <v>303</v>
      </c>
      <c r="B37" s="866" t="str">
        <f>VLOOKUP(A37,EQUIPOS!A7:D154,3,FALSE)</f>
        <v>Retrocargador, pala de 1,1 m3 de capacidad, profundidad de excavación de 4.400 mm y una altura de 5.680 mm</v>
      </c>
      <c r="C37" s="867"/>
      <c r="D37" s="867"/>
      <c r="E37" s="867"/>
      <c r="F37" s="867"/>
      <c r="G37" s="867"/>
      <c r="H37" s="868"/>
      <c r="I37" s="430"/>
      <c r="J37" s="431"/>
      <c r="K37" s="278">
        <f>VLOOKUP(A37,EQUIPOS!A7:D164,4,FALSE)</f>
        <v>116718</v>
      </c>
      <c r="L37" s="344"/>
      <c r="M37" s="345">
        <v>1.5</v>
      </c>
      <c r="N37" s="281">
        <f>K37/M37</f>
        <v>77812</v>
      </c>
      <c r="O37">
        <v>114000</v>
      </c>
    </row>
    <row r="38" spans="1:15">
      <c r="A38" s="119"/>
      <c r="B38" s="866"/>
      <c r="C38" s="867"/>
      <c r="D38" s="867"/>
      <c r="E38" s="867"/>
      <c r="F38" s="867"/>
      <c r="G38" s="867"/>
      <c r="H38" s="868"/>
      <c r="I38" s="337"/>
      <c r="J38" s="339"/>
      <c r="K38" s="278"/>
      <c r="L38" s="432"/>
      <c r="M38" s="433"/>
      <c r="N38" s="281"/>
      <c r="O38">
        <f>+K37/O37</f>
        <v>1.0238421052631579</v>
      </c>
    </row>
    <row r="39" spans="1:15">
      <c r="B39" s="866"/>
      <c r="C39" s="867"/>
      <c r="D39" s="867"/>
      <c r="E39" s="867"/>
      <c r="F39" s="867"/>
      <c r="G39" s="867"/>
      <c r="H39" s="868"/>
      <c r="I39" s="42"/>
      <c r="J39" s="43"/>
      <c r="K39" s="278"/>
      <c r="L39" s="285"/>
      <c r="M39" s="345"/>
      <c r="N39" s="281"/>
    </row>
    <row r="40" spans="1:15">
      <c r="B40" s="329"/>
      <c r="C40" s="330"/>
      <c r="D40" s="330"/>
      <c r="E40" s="330"/>
      <c r="F40" s="332"/>
      <c r="G40" s="332"/>
      <c r="H40" s="131"/>
      <c r="I40" s="42"/>
      <c r="J40" s="43"/>
      <c r="K40" s="278"/>
      <c r="L40" s="285"/>
      <c r="M40" s="286"/>
      <c r="N40" s="282"/>
    </row>
    <row r="41" spans="1:15">
      <c r="B41" s="874" t="s">
        <v>1036</v>
      </c>
      <c r="C41" s="875"/>
      <c r="D41" s="875"/>
      <c r="E41" s="44"/>
      <c r="F41" s="45"/>
      <c r="G41" s="45"/>
      <c r="H41" s="46"/>
      <c r="I41" s="42"/>
      <c r="J41" s="43"/>
      <c r="K41" s="288"/>
      <c r="L41" s="285"/>
      <c r="M41" s="410">
        <v>0.1</v>
      </c>
      <c r="N41" s="353">
        <f>N75*M41</f>
        <v>2553.3602603050003</v>
      </c>
    </row>
    <row r="42" spans="1:15" ht="15" thickBot="1">
      <c r="B42" s="866"/>
      <c r="C42" s="867"/>
      <c r="D42" s="867"/>
      <c r="E42" s="867"/>
      <c r="F42" s="867"/>
      <c r="G42" s="867"/>
      <c r="H42" s="868"/>
      <c r="I42" s="876"/>
      <c r="J42" s="877"/>
      <c r="K42" s="47"/>
      <c r="L42" s="878"/>
      <c r="M42" s="879"/>
      <c r="N42" s="111"/>
    </row>
    <row r="43" spans="1:15" ht="15" thickBot="1">
      <c r="B43" s="817" t="s">
        <v>1037</v>
      </c>
      <c r="C43" s="818"/>
      <c r="D43" s="818"/>
      <c r="E43" s="818"/>
      <c r="F43" s="818"/>
      <c r="G43" s="818"/>
      <c r="H43" s="818"/>
      <c r="I43" s="818"/>
      <c r="J43" s="818"/>
      <c r="K43" s="818"/>
      <c r="L43" s="818"/>
      <c r="M43" s="819"/>
      <c r="N43" s="403">
        <f>SUM(N36:N42)</f>
        <v>97067.360260304995</v>
      </c>
    </row>
    <row r="44" spans="1:15">
      <c r="B44" s="289"/>
      <c r="C44" s="40"/>
      <c r="D44" s="40"/>
      <c r="E44" s="40"/>
      <c r="F44" s="40"/>
      <c r="G44" s="40"/>
      <c r="H44" s="40"/>
      <c r="I44" s="40"/>
      <c r="J44" s="40"/>
      <c r="K44" s="40"/>
      <c r="L44" s="40"/>
      <c r="M44" s="40"/>
      <c r="N44" s="41"/>
    </row>
    <row r="45" spans="1:15">
      <c r="B45" s="70" t="s">
        <v>1038</v>
      </c>
      <c r="C45" s="71"/>
      <c r="D45" s="71"/>
      <c r="E45" s="71"/>
      <c r="F45" s="71"/>
      <c r="G45" s="71"/>
      <c r="H45" s="71"/>
      <c r="I45" s="71"/>
      <c r="J45" s="71"/>
      <c r="K45" s="71"/>
      <c r="L45" s="71"/>
      <c r="M45" s="71"/>
      <c r="N45" s="72"/>
    </row>
    <row r="46" spans="1:15" ht="15" thickBot="1">
      <c r="B46" s="73"/>
      <c r="C46" s="68"/>
      <c r="D46" s="68"/>
      <c r="E46" s="68"/>
      <c r="F46" s="68"/>
      <c r="G46" s="68"/>
      <c r="H46" s="68"/>
      <c r="I46" s="68"/>
      <c r="J46" s="67"/>
      <c r="K46" s="67"/>
      <c r="L46" s="67"/>
      <c r="M46" s="67"/>
      <c r="N46" s="69"/>
    </row>
    <row r="47" spans="1:15">
      <c r="B47" s="862" t="s">
        <v>1028</v>
      </c>
      <c r="C47" s="863"/>
      <c r="D47" s="863"/>
      <c r="E47" s="863"/>
      <c r="F47" s="863"/>
      <c r="G47" s="863"/>
      <c r="H47" s="863"/>
      <c r="I47" s="897"/>
      <c r="J47" s="324" t="s">
        <v>1029</v>
      </c>
      <c r="K47" s="91" t="s">
        <v>1030</v>
      </c>
      <c r="L47" s="898" t="s">
        <v>1039</v>
      </c>
      <c r="M47" s="897"/>
      <c r="N47" s="92" t="s">
        <v>1035</v>
      </c>
    </row>
    <row r="48" spans="1:15">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28336</v>
      </c>
      <c r="N48" s="281">
        <f>K48*M48</f>
        <v>16434.879999999997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234165</v>
      </c>
      <c r="N49" s="281">
        <f>K49*M49</f>
        <v>234165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250599.88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4">
        <f>VLOOKUP(A58,TRANSPORTE!A1:D117,4,FALSE)</f>
        <v>1040</v>
      </c>
      <c r="M58" s="905"/>
      <c r="N58" s="296">
        <f>K58*L58</f>
        <v>1040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4">
        <f>VLOOKUP(A59,TRANSPORTE!A1:D117,4,FALSE)</f>
        <v>1369</v>
      </c>
      <c r="M59" s="905"/>
      <c r="N59" s="296">
        <f>K59*L59</f>
        <v>794.02</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1834.02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25533.60260305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375034.86286335503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75006.972572671002</v>
      </c>
      <c r="M82" s="853"/>
      <c r="N82" s="57"/>
    </row>
    <row r="83" spans="1:14">
      <c r="B83" s="95" t="s">
        <v>1057</v>
      </c>
      <c r="C83" s="96"/>
      <c r="D83" s="96"/>
      <c r="E83" s="96"/>
      <c r="F83" s="96"/>
      <c r="G83" s="96"/>
      <c r="H83" s="96"/>
      <c r="I83" s="93"/>
      <c r="J83" s="94"/>
      <c r="K83" s="313">
        <v>0.05</v>
      </c>
      <c r="L83" s="852">
        <f>N77*K83</f>
        <v>18751.743143167751</v>
      </c>
      <c r="M83" s="853"/>
      <c r="N83" s="57"/>
    </row>
    <row r="84" spans="1:14" ht="15" thickBot="1">
      <c r="B84" s="97" t="s">
        <v>1058</v>
      </c>
      <c r="C84" s="98"/>
      <c r="D84" s="98"/>
      <c r="E84" s="98"/>
      <c r="F84" s="98"/>
      <c r="G84" s="98"/>
      <c r="H84" s="98"/>
      <c r="I84" s="99"/>
      <c r="J84" s="100"/>
      <c r="K84" s="314">
        <v>0.05</v>
      </c>
      <c r="L84" s="854">
        <f>N77*K84</f>
        <v>18751.743143167751</v>
      </c>
      <c r="M84" s="855"/>
      <c r="N84" s="57"/>
    </row>
    <row r="85" spans="1:14" ht="15" thickBot="1">
      <c r="B85" s="817" t="s">
        <v>1037</v>
      </c>
      <c r="C85" s="818"/>
      <c r="D85" s="818"/>
      <c r="E85" s="818"/>
      <c r="F85" s="818"/>
      <c r="G85" s="818"/>
      <c r="H85" s="818"/>
      <c r="I85" s="818"/>
      <c r="J85" s="818"/>
      <c r="K85" s="818"/>
      <c r="L85" s="818"/>
      <c r="M85" s="819"/>
      <c r="N85" s="58">
        <f>L82+L83+L84</f>
        <v>112510.45885900651</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487545.32172236155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127.66801301525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5796</v>
      </c>
      <c r="N48" s="281">
        <f>K48*M48</f>
        <v>5796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5796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2553.3602603049999</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8477.0282733202494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1695.40565466405</v>
      </c>
      <c r="M82" s="853"/>
      <c r="N82" s="57"/>
    </row>
    <row r="83" spans="1:14">
      <c r="B83" s="95" t="s">
        <v>1057</v>
      </c>
      <c r="C83" s="96"/>
      <c r="D83" s="96"/>
      <c r="E83" s="96"/>
      <c r="F83" s="96"/>
      <c r="G83" s="96"/>
      <c r="H83" s="96"/>
      <c r="I83" s="93"/>
      <c r="J83" s="94"/>
      <c r="K83" s="313">
        <v>0.05</v>
      </c>
      <c r="L83" s="852">
        <f>N77*K83</f>
        <v>423.85141366601249</v>
      </c>
      <c r="M83" s="853"/>
      <c r="N83" s="57"/>
    </row>
    <row r="84" spans="1:14" ht="15" thickBot="1">
      <c r="B84" s="97" t="s">
        <v>1058</v>
      </c>
      <c r="C84" s="98"/>
      <c r="D84" s="98"/>
      <c r="E84" s="98"/>
      <c r="F84" s="98"/>
      <c r="G84" s="98"/>
      <c r="H84" s="98"/>
      <c r="I84" s="99"/>
      <c r="J84" s="100"/>
      <c r="K84" s="314">
        <v>0.05</v>
      </c>
      <c r="L84" s="854">
        <f>N77*K84</f>
        <v>423.85141366601249</v>
      </c>
      <c r="M84" s="855"/>
      <c r="N84" s="57"/>
    </row>
    <row r="85" spans="1:14" ht="15" thickBot="1">
      <c r="B85" s="817" t="s">
        <v>1037</v>
      </c>
      <c r="C85" s="818"/>
      <c r="D85" s="818"/>
      <c r="E85" s="818"/>
      <c r="F85" s="818"/>
      <c r="G85" s="818"/>
      <c r="H85" s="818"/>
      <c r="I85" s="818"/>
      <c r="J85" s="818"/>
      <c r="K85" s="818"/>
      <c r="L85" s="818"/>
      <c r="M85" s="819"/>
      <c r="N85" s="58">
        <f>L82+L83+L84</f>
        <v>2543.1084819960747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11020.136755316324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30" customHeight="1" thickBot="1">
      <c r="A31" t="s">
        <v>1929</v>
      </c>
      <c r="B31" s="86" t="s">
        <v>1216</v>
      </c>
      <c r="C31" s="984" t="s">
        <v>2243</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1915.0201952287498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359041</v>
      </c>
      <c r="N50" s="281">
        <f>K50*M50</f>
        <v>43084.92</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5138</v>
      </c>
      <c r="N51" s="281">
        <f>K51*M51</f>
        <v>10276</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70000</v>
      </c>
      <c r="N52" s="281">
        <f>K52*M52</f>
        <v>35000</v>
      </c>
    </row>
    <row r="53" spans="1:14" ht="15" thickBot="1">
      <c r="B53" s="817" t="s">
        <v>1037</v>
      </c>
      <c r="C53" s="818"/>
      <c r="D53" s="818"/>
      <c r="E53" s="818"/>
      <c r="F53" s="818"/>
      <c r="G53" s="818"/>
      <c r="H53" s="818"/>
      <c r="I53" s="818"/>
      <c r="J53" s="818"/>
      <c r="K53" s="818"/>
      <c r="L53" s="818"/>
      <c r="M53" s="819"/>
      <c r="N53" s="403">
        <f>SUM(N48:N52)</f>
        <v>142927.22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1369</v>
      </c>
      <c r="M58" s="905"/>
      <c r="N58" s="296">
        <f>K58*L58</f>
        <v>1505.9</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1505.9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38300.403904574996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184648.54409980372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36929.708819960746</v>
      </c>
      <c r="M82" s="853"/>
      <c r="N82" s="57"/>
    </row>
    <row r="83" spans="1:14">
      <c r="B83" s="95" t="s">
        <v>1057</v>
      </c>
      <c r="C83" s="96"/>
      <c r="D83" s="96"/>
      <c r="E83" s="96"/>
      <c r="F83" s="96"/>
      <c r="G83" s="96"/>
      <c r="H83" s="96"/>
      <c r="I83" s="93"/>
      <c r="J83" s="94"/>
      <c r="K83" s="313">
        <v>0.05</v>
      </c>
      <c r="L83" s="852">
        <f>N77*K83</f>
        <v>9232.4272049901865</v>
      </c>
      <c r="M83" s="853"/>
      <c r="N83" s="57"/>
    </row>
    <row r="84" spans="1:14" ht="15" thickBot="1">
      <c r="B84" s="97" t="s">
        <v>1058</v>
      </c>
      <c r="C84" s="98"/>
      <c r="D84" s="98"/>
      <c r="E84" s="98"/>
      <c r="F84" s="98"/>
      <c r="G84" s="98"/>
      <c r="H84" s="98"/>
      <c r="I84" s="99"/>
      <c r="J84" s="100"/>
      <c r="K84" s="314">
        <v>0.05</v>
      </c>
      <c r="L84" s="854">
        <f>N77*K84</f>
        <v>9232.4272049901865</v>
      </c>
      <c r="M84" s="855"/>
      <c r="N84" s="57"/>
    </row>
    <row r="85" spans="1:14" ht="15" thickBot="1">
      <c r="B85" s="817" t="s">
        <v>1037</v>
      </c>
      <c r="C85" s="818"/>
      <c r="D85" s="818"/>
      <c r="E85" s="818"/>
      <c r="F85" s="818"/>
      <c r="G85" s="818"/>
      <c r="H85" s="818"/>
      <c r="I85" s="818"/>
      <c r="J85" s="818"/>
      <c r="K85" s="818"/>
      <c r="L85" s="818"/>
      <c r="M85" s="819"/>
      <c r="N85" s="58">
        <f>L82+L83+L84</f>
        <v>55394.563229941115</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240043.10732974485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27" customHeight="1" thickBot="1">
      <c r="A31" t="s">
        <v>1929</v>
      </c>
      <c r="B31" s="86" t="s">
        <v>1217</v>
      </c>
      <c r="C31" s="984" t="s">
        <v>2244</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1915.0201952287498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359041</v>
      </c>
      <c r="N50" s="281">
        <f>K50*M50</f>
        <v>43084.92</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5138</v>
      </c>
      <c r="N51" s="281">
        <f>K51*M51</f>
        <v>10276</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131554</v>
      </c>
      <c r="N52" s="281">
        <f>K52*M52</f>
        <v>65777</v>
      </c>
    </row>
    <row r="53" spans="1:14" ht="15" thickBot="1">
      <c r="B53" s="817" t="s">
        <v>1037</v>
      </c>
      <c r="C53" s="818"/>
      <c r="D53" s="818"/>
      <c r="E53" s="818"/>
      <c r="F53" s="818"/>
      <c r="G53" s="818"/>
      <c r="H53" s="818"/>
      <c r="I53" s="818"/>
      <c r="J53" s="818"/>
      <c r="K53" s="818"/>
      <c r="L53" s="818"/>
      <c r="M53" s="819"/>
      <c r="N53" s="403">
        <f>SUM(N48:N52)</f>
        <v>173704.22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1369</v>
      </c>
      <c r="M58" s="905"/>
      <c r="N58" s="296">
        <f>K58*L58</f>
        <v>1505.9</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1505.9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38300.403904574996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215425.54409980372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43085.108819960747</v>
      </c>
      <c r="M82" s="853"/>
      <c r="N82" s="57"/>
    </row>
    <row r="83" spans="1:14">
      <c r="B83" s="95" t="s">
        <v>1057</v>
      </c>
      <c r="C83" s="96"/>
      <c r="D83" s="96"/>
      <c r="E83" s="96"/>
      <c r="F83" s="96"/>
      <c r="G83" s="96"/>
      <c r="H83" s="96"/>
      <c r="I83" s="93"/>
      <c r="J83" s="94"/>
      <c r="K83" s="313">
        <v>0.05</v>
      </c>
      <c r="L83" s="852">
        <f>N77*K83</f>
        <v>10771.277204990187</v>
      </c>
      <c r="M83" s="853"/>
      <c r="N83" s="57"/>
    </row>
    <row r="84" spans="1:14" ht="15" thickBot="1">
      <c r="B84" s="97" t="s">
        <v>1058</v>
      </c>
      <c r="C84" s="98"/>
      <c r="D84" s="98"/>
      <c r="E84" s="98"/>
      <c r="F84" s="98"/>
      <c r="G84" s="98"/>
      <c r="H84" s="98"/>
      <c r="I84" s="99"/>
      <c r="J84" s="100"/>
      <c r="K84" s="314">
        <v>0.05</v>
      </c>
      <c r="L84" s="854">
        <f>N77*K84</f>
        <v>10771.277204990187</v>
      </c>
      <c r="M84" s="855"/>
      <c r="N84" s="57"/>
    </row>
    <row r="85" spans="1:14" ht="15" thickBot="1">
      <c r="B85" s="817" t="s">
        <v>1037</v>
      </c>
      <c r="C85" s="818"/>
      <c r="D85" s="818"/>
      <c r="E85" s="818"/>
      <c r="F85" s="818"/>
      <c r="G85" s="818"/>
      <c r="H85" s="818"/>
      <c r="I85" s="818"/>
      <c r="J85" s="818"/>
      <c r="K85" s="818"/>
      <c r="L85" s="818"/>
      <c r="M85" s="819"/>
      <c r="N85" s="58">
        <f>L82+L83+L84</f>
        <v>64627.663229941114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280053.20732974482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34"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27" customHeight="1" thickBot="1">
      <c r="A31" t="s">
        <v>1929</v>
      </c>
      <c r="B31" s="86" t="s">
        <v>1764</v>
      </c>
      <c r="C31" s="984" t="s">
        <v>2245</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1915.0201952287498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359041</v>
      </c>
      <c r="N50" s="281">
        <f>K50*M50</f>
        <v>43084.92</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5138</v>
      </c>
      <c r="N51" s="281">
        <f>K51*M51</f>
        <v>10276</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144360</v>
      </c>
      <c r="N52" s="281">
        <f>K52*M52</f>
        <v>72180</v>
      </c>
    </row>
    <row r="53" spans="1:14" ht="15" thickBot="1">
      <c r="B53" s="817" t="s">
        <v>1037</v>
      </c>
      <c r="C53" s="818"/>
      <c r="D53" s="818"/>
      <c r="E53" s="818"/>
      <c r="F53" s="818"/>
      <c r="G53" s="818"/>
      <c r="H53" s="818"/>
      <c r="I53" s="818"/>
      <c r="J53" s="818"/>
      <c r="K53" s="818"/>
      <c r="L53" s="818"/>
      <c r="M53" s="819"/>
      <c r="N53" s="403">
        <f>SUM(N48:N52)</f>
        <v>180107.22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1369</v>
      </c>
      <c r="M58" s="905"/>
      <c r="N58" s="296">
        <f>K58*L58</f>
        <v>1505.9</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1505.9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38300.403904574996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221828.54409980372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44365.708819960746</v>
      </c>
      <c r="M82" s="853"/>
      <c r="N82" s="57"/>
    </row>
    <row r="83" spans="1:14">
      <c r="B83" s="95" t="s">
        <v>1057</v>
      </c>
      <c r="C83" s="96"/>
      <c r="D83" s="96"/>
      <c r="E83" s="96"/>
      <c r="F83" s="96"/>
      <c r="G83" s="96"/>
      <c r="H83" s="96"/>
      <c r="I83" s="93"/>
      <c r="J83" s="94"/>
      <c r="K83" s="313">
        <v>0.05</v>
      </c>
      <c r="L83" s="852">
        <f>N77*K83</f>
        <v>11091.427204990187</v>
      </c>
      <c r="M83" s="853"/>
      <c r="N83" s="57"/>
    </row>
    <row r="84" spans="1:14" ht="15" thickBot="1">
      <c r="B84" s="97" t="s">
        <v>1058</v>
      </c>
      <c r="C84" s="98"/>
      <c r="D84" s="98"/>
      <c r="E84" s="98"/>
      <c r="F84" s="98"/>
      <c r="G84" s="98"/>
      <c r="H84" s="98"/>
      <c r="I84" s="99"/>
      <c r="J84" s="100"/>
      <c r="K84" s="314">
        <v>0.05</v>
      </c>
      <c r="L84" s="854">
        <f>N77*K84</f>
        <v>11091.427204990187</v>
      </c>
      <c r="M84" s="855"/>
      <c r="N84" s="57"/>
    </row>
    <row r="85" spans="1:14" ht="15" thickBot="1">
      <c r="B85" s="817" t="s">
        <v>1037</v>
      </c>
      <c r="C85" s="818"/>
      <c r="D85" s="818"/>
      <c r="E85" s="818"/>
      <c r="F85" s="818"/>
      <c r="G85" s="818"/>
      <c r="H85" s="818"/>
      <c r="I85" s="818"/>
      <c r="J85" s="818"/>
      <c r="K85" s="818"/>
      <c r="L85" s="818"/>
      <c r="M85" s="819"/>
      <c r="N85" s="58">
        <f>L82+L83+L84</f>
        <v>66548.563229941123</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288377.10732974485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28.5" customHeight="1" thickBot="1">
      <c r="A31" t="s">
        <v>1929</v>
      </c>
      <c r="B31" s="86" t="s">
        <v>1765</v>
      </c>
      <c r="C31" s="984" t="s">
        <v>2246</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1915.0201952287498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359041</v>
      </c>
      <c r="N50" s="281">
        <f>K50*M50</f>
        <v>43084.92</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5138</v>
      </c>
      <c r="N51" s="281">
        <f>K51*M51</f>
        <v>10276</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150648</v>
      </c>
      <c r="N52" s="281">
        <f>K52*M52</f>
        <v>75324</v>
      </c>
    </row>
    <row r="53" spans="1:14" ht="15" thickBot="1">
      <c r="B53" s="817" t="s">
        <v>1037</v>
      </c>
      <c r="C53" s="818"/>
      <c r="D53" s="818"/>
      <c r="E53" s="818"/>
      <c r="F53" s="818"/>
      <c r="G53" s="818"/>
      <c r="H53" s="818"/>
      <c r="I53" s="818"/>
      <c r="J53" s="818"/>
      <c r="K53" s="818"/>
      <c r="L53" s="818"/>
      <c r="M53" s="819"/>
      <c r="N53" s="403">
        <f>SUM(N48:N52)</f>
        <v>183251.22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1369</v>
      </c>
      <c r="M58" s="905"/>
      <c r="N58" s="296">
        <f>K58*L58</f>
        <v>1505.9</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1505.9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38300.403904574996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224972.54409980372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44994.508819960749</v>
      </c>
      <c r="M82" s="853"/>
      <c r="N82" s="57"/>
    </row>
    <row r="83" spans="1:14">
      <c r="B83" s="95" t="s">
        <v>1057</v>
      </c>
      <c r="C83" s="96"/>
      <c r="D83" s="96"/>
      <c r="E83" s="96"/>
      <c r="F83" s="96"/>
      <c r="G83" s="96"/>
      <c r="H83" s="96"/>
      <c r="I83" s="93"/>
      <c r="J83" s="94"/>
      <c r="K83" s="313">
        <v>0.05</v>
      </c>
      <c r="L83" s="852">
        <f>N77*K83</f>
        <v>11248.627204990187</v>
      </c>
      <c r="M83" s="853"/>
      <c r="N83" s="57"/>
    </row>
    <row r="84" spans="1:14" ht="15" thickBot="1">
      <c r="B84" s="97" t="s">
        <v>1058</v>
      </c>
      <c r="C84" s="98"/>
      <c r="D84" s="98"/>
      <c r="E84" s="98"/>
      <c r="F84" s="98"/>
      <c r="G84" s="98"/>
      <c r="H84" s="98"/>
      <c r="I84" s="99"/>
      <c r="J84" s="100"/>
      <c r="K84" s="314">
        <v>0.05</v>
      </c>
      <c r="L84" s="854">
        <f>N77*K84</f>
        <v>11248.627204990187</v>
      </c>
      <c r="M84" s="855"/>
      <c r="N84" s="57"/>
    </row>
    <row r="85" spans="1:14" ht="15" thickBot="1">
      <c r="B85" s="817" t="s">
        <v>1037</v>
      </c>
      <c r="C85" s="818"/>
      <c r="D85" s="818"/>
      <c r="E85" s="818"/>
      <c r="F85" s="818"/>
      <c r="G85" s="818"/>
      <c r="H85" s="818"/>
      <c r="I85" s="818"/>
      <c r="J85" s="818"/>
      <c r="K85" s="818"/>
      <c r="L85" s="818"/>
      <c r="M85" s="819"/>
      <c r="N85" s="58">
        <f>L82+L83+L84</f>
        <v>67491.76322994112</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292464.30732974486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7550</v>
      </c>
      <c r="L36" s="279"/>
      <c r="M36" s="345">
        <v>1</v>
      </c>
      <c r="N36" s="281">
        <f>K36*M36</f>
        <v>7550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3191.7003253812504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10741.700325381251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60543</v>
      </c>
      <c r="N48" s="281">
        <f t="shared" ref="N48:N53" si="0">K48*M48</f>
        <v>30513.671999999999</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5138</v>
      </c>
      <c r="N49" s="281">
        <f t="shared" si="0"/>
        <v>10276</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65</v>
      </c>
      <c r="N50" s="281">
        <f t="shared" si="0"/>
        <v>7215</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43333</v>
      </c>
      <c r="N51" s="281">
        <f t="shared" si="0"/>
        <v>17333.2</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36356</v>
      </c>
      <c r="N52" s="282">
        <f t="shared" si="0"/>
        <v>13742.567999999999</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500</v>
      </c>
      <c r="N53" s="282">
        <f t="shared" si="0"/>
        <v>78000</v>
      </c>
    </row>
    <row r="54" spans="1:14">
      <c r="B54" s="329"/>
      <c r="C54" s="326"/>
      <c r="D54" s="326"/>
      <c r="E54" s="326"/>
      <c r="F54" s="326"/>
      <c r="G54" s="326"/>
      <c r="H54" s="326"/>
      <c r="I54" s="326"/>
      <c r="J54" s="320"/>
      <c r="K54" s="50"/>
      <c r="L54" s="327"/>
      <c r="M54" s="435"/>
      <c r="N54" s="282"/>
    </row>
    <row r="55" spans="1:14" ht="15" thickBot="1">
      <c r="B55" s="906" t="s">
        <v>1037</v>
      </c>
      <c r="C55" s="860"/>
      <c r="D55" s="860"/>
      <c r="E55" s="860"/>
      <c r="F55" s="860"/>
      <c r="G55" s="860"/>
      <c r="H55" s="860"/>
      <c r="I55" s="860"/>
      <c r="J55" s="860"/>
      <c r="K55" s="860"/>
      <c r="L55" s="860"/>
      <c r="M55" s="861"/>
      <c r="N55" s="110">
        <f>SUM(N48:N54)</f>
        <v>157080.44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4">
        <f>VLOOKUP(A60,TRANSPORTE!A1:D117,4,FALSE)</f>
        <v>1369</v>
      </c>
      <c r="M60" s="905"/>
      <c r="N60" s="296">
        <f>K60*L60</f>
        <v>547.6</v>
      </c>
    </row>
    <row r="61" spans="1:14">
      <c r="A61" t="s">
        <v>1313</v>
      </c>
      <c r="B61" s="52" t="str">
        <f>VLOOKUP(A61,TRANSPORTE!A1:D117,3,FALSE)</f>
        <v>Transporte de arena</v>
      </c>
      <c r="C61" s="53"/>
      <c r="D61" s="53"/>
      <c r="E61" s="53"/>
      <c r="F61" s="53"/>
      <c r="G61" s="53"/>
      <c r="H61" s="320" t="s">
        <v>339</v>
      </c>
      <c r="I61" s="288">
        <v>0.378</v>
      </c>
      <c r="J61" s="295">
        <v>1</v>
      </c>
      <c r="K61" s="288">
        <f>I61*J61</f>
        <v>0.378</v>
      </c>
      <c r="L61" s="904">
        <f>VLOOKUP(A61,TRANSPORTE!A1:D117,4,FALSE)</f>
        <v>1300</v>
      </c>
      <c r="M61" s="905"/>
      <c r="N61" s="296">
        <f t="shared" ref="N61:N62" si="1">K61*L61</f>
        <v>491.4</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4">
        <f>VLOOKUP(A62,TRANSPORTE!A1:D117,4,FALSE)</f>
        <v>1227</v>
      </c>
      <c r="M62" s="905"/>
      <c r="N62" s="296">
        <f t="shared" si="1"/>
        <v>618.40800000000002</v>
      </c>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1657.4079999999999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63834.006507625003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233313.55483300623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46662.710966601247</v>
      </c>
      <c r="M84" s="853"/>
      <c r="N84" s="57"/>
    </row>
    <row r="85" spans="1:14">
      <c r="B85" s="95" t="s">
        <v>1057</v>
      </c>
      <c r="C85" s="96"/>
      <c r="D85" s="96"/>
      <c r="E85" s="96"/>
      <c r="F85" s="96"/>
      <c r="G85" s="96"/>
      <c r="H85" s="96"/>
      <c r="I85" s="93"/>
      <c r="J85" s="94"/>
      <c r="K85" s="313">
        <v>0.05</v>
      </c>
      <c r="L85" s="852">
        <f>N79*K85</f>
        <v>11665.677741650312</v>
      </c>
      <c r="M85" s="853"/>
      <c r="N85" s="57"/>
    </row>
    <row r="86" spans="1:14" ht="15" thickBot="1">
      <c r="B86" s="97" t="s">
        <v>1058</v>
      </c>
      <c r="C86" s="98"/>
      <c r="D86" s="98"/>
      <c r="E86" s="98"/>
      <c r="F86" s="98"/>
      <c r="G86" s="98"/>
      <c r="H86" s="98"/>
      <c r="I86" s="99"/>
      <c r="J86" s="100"/>
      <c r="K86" s="314">
        <v>0.05</v>
      </c>
      <c r="L86" s="854">
        <f>N79*K86</f>
        <v>11665.677741650312</v>
      </c>
      <c r="M86" s="855"/>
      <c r="N86" s="57"/>
    </row>
    <row r="87" spans="1:14" ht="15" thickBot="1">
      <c r="B87" s="817" t="s">
        <v>1037</v>
      </c>
      <c r="C87" s="818"/>
      <c r="D87" s="818"/>
      <c r="E87" s="818"/>
      <c r="F87" s="818"/>
      <c r="G87" s="818"/>
      <c r="H87" s="818"/>
      <c r="I87" s="818"/>
      <c r="J87" s="818"/>
      <c r="K87" s="818"/>
      <c r="L87" s="818"/>
      <c r="M87" s="819"/>
      <c r="N87" s="58">
        <f>L84+L85+L86</f>
        <v>69994.066449901875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303307.62128290813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1276.6801301525002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1572</v>
      </c>
      <c r="N48" s="281">
        <f>K48*M48</f>
        <v>786</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353469</v>
      </c>
      <c r="N49" s="281">
        <f>K49*M49</f>
        <v>357003.69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5138</v>
      </c>
      <c r="N50" s="281">
        <f>K50*M50</f>
        <v>1541.3999999999999</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06" t="s">
        <v>1037</v>
      </c>
      <c r="C55" s="860"/>
      <c r="D55" s="860"/>
      <c r="E55" s="860"/>
      <c r="F55" s="860"/>
      <c r="G55" s="860"/>
      <c r="H55" s="860"/>
      <c r="I55" s="860"/>
      <c r="J55" s="860"/>
      <c r="K55" s="860"/>
      <c r="L55" s="860"/>
      <c r="M55" s="861"/>
      <c r="N55" s="110">
        <f>SUM(N48:N54)</f>
        <v>359331.09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4">
        <f>VLOOKUP(A60,TRANSPORTE!A1:D117,4,FALSE)</f>
        <v>1343</v>
      </c>
      <c r="M60" s="905"/>
      <c r="N60" s="296">
        <f>K60*L60</f>
        <v>1356.43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1356.43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25533.60260305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387497.80273320252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77499.56054664051</v>
      </c>
      <c r="M84" s="853"/>
      <c r="N84" s="57"/>
    </row>
    <row r="85" spans="1:14">
      <c r="B85" s="95" t="s">
        <v>1057</v>
      </c>
      <c r="C85" s="96"/>
      <c r="D85" s="96"/>
      <c r="E85" s="96"/>
      <c r="F85" s="96"/>
      <c r="G85" s="96"/>
      <c r="H85" s="96"/>
      <c r="I85" s="93"/>
      <c r="J85" s="94"/>
      <c r="K85" s="313">
        <v>0.05</v>
      </c>
      <c r="L85" s="852">
        <f>N79*K85</f>
        <v>19374.890136660128</v>
      </c>
      <c r="M85" s="853"/>
      <c r="N85" s="57"/>
    </row>
    <row r="86" spans="1:14" ht="15" thickBot="1">
      <c r="B86" s="97" t="s">
        <v>1058</v>
      </c>
      <c r="C86" s="98"/>
      <c r="D86" s="98"/>
      <c r="E86" s="98"/>
      <c r="F86" s="98"/>
      <c r="G86" s="98"/>
      <c r="H86" s="98"/>
      <c r="I86" s="99"/>
      <c r="J86" s="100"/>
      <c r="K86" s="314">
        <v>0.05</v>
      </c>
      <c r="L86" s="854">
        <f>N79*K86</f>
        <v>19374.890136660128</v>
      </c>
      <c r="M86" s="855"/>
      <c r="N86" s="57"/>
    </row>
    <row r="87" spans="1:14" ht="15" thickBot="1">
      <c r="B87" s="817" t="s">
        <v>1037</v>
      </c>
      <c r="C87" s="818"/>
      <c r="D87" s="818"/>
      <c r="E87" s="818"/>
      <c r="F87" s="818"/>
      <c r="G87" s="818"/>
      <c r="H87" s="818"/>
      <c r="I87" s="818"/>
      <c r="J87" s="818"/>
      <c r="K87" s="818"/>
      <c r="L87" s="818"/>
      <c r="M87" s="819"/>
      <c r="N87" s="58">
        <f>L84+L85+L86</f>
        <v>116249.34081996078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503747.14355316327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1219</v>
      </c>
      <c r="C31" s="959" t="s">
        <v>2249</v>
      </c>
      <c r="D31" s="960"/>
      <c r="E31" s="960"/>
      <c r="F31" s="960"/>
      <c r="G31" s="960"/>
      <c r="H31" s="960"/>
      <c r="I31" s="960"/>
      <c r="J31" s="986"/>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68.08960694146667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1572</v>
      </c>
      <c r="N48" s="281">
        <f>K48*M48</f>
        <v>78.600000000000009</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54080</v>
      </c>
      <c r="N49" s="281">
        <f>K49*M49</f>
        <v>54080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54158.6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1361.7921388293332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55588.481745770798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11117.696349154161</v>
      </c>
      <c r="M84" s="853"/>
      <c r="N84" s="57"/>
    </row>
    <row r="85" spans="1:14">
      <c r="B85" s="95" t="s">
        <v>1057</v>
      </c>
      <c r="C85" s="96"/>
      <c r="D85" s="96"/>
      <c r="E85" s="96"/>
      <c r="F85" s="96"/>
      <c r="G85" s="96"/>
      <c r="H85" s="96"/>
      <c r="I85" s="93"/>
      <c r="J85" s="94"/>
      <c r="K85" s="313">
        <v>0.05</v>
      </c>
      <c r="L85" s="852">
        <f>N79*K85</f>
        <v>2779.4240872885402</v>
      </c>
      <c r="M85" s="853"/>
      <c r="N85" s="57"/>
    </row>
    <row r="86" spans="1:14" ht="15" thickBot="1">
      <c r="B86" s="97" t="s">
        <v>1058</v>
      </c>
      <c r="C86" s="98"/>
      <c r="D86" s="98"/>
      <c r="E86" s="98"/>
      <c r="F86" s="98"/>
      <c r="G86" s="98"/>
      <c r="H86" s="98"/>
      <c r="I86" s="99"/>
      <c r="J86" s="100"/>
      <c r="K86" s="314">
        <v>0.05</v>
      </c>
      <c r="L86" s="854">
        <f>N79*K86</f>
        <v>2779.4240872885402</v>
      </c>
      <c r="M86" s="855"/>
      <c r="N86" s="57"/>
    </row>
    <row r="87" spans="1:14" ht="15" thickBot="1">
      <c r="B87" s="817" t="s">
        <v>1037</v>
      </c>
      <c r="C87" s="818"/>
      <c r="D87" s="818"/>
      <c r="E87" s="818"/>
      <c r="F87" s="818"/>
      <c r="G87" s="818"/>
      <c r="H87" s="818"/>
      <c r="I87" s="818"/>
      <c r="J87" s="818"/>
      <c r="K87" s="818"/>
      <c r="L87" s="818"/>
      <c r="M87" s="819"/>
      <c r="N87" s="58">
        <f>L84+L85+L86</f>
        <v>16676.544523731241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72265.026269502036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1767</v>
      </c>
      <c r="C31" s="959" t="s">
        <v>2250</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8351</v>
      </c>
      <c r="L36" s="279"/>
      <c r="M36" s="345">
        <v>1.25</v>
      </c>
      <c r="N36" s="281">
        <f>K36/M36</f>
        <v>6680.8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1787.3521822135001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8468.1521822135001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22850</v>
      </c>
      <c r="N48" s="281">
        <f>K48*M48</f>
        <v>11425</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1572</v>
      </c>
      <c r="N49" s="281">
        <f>K49*M49</f>
        <v>786</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353469</v>
      </c>
      <c r="N50" s="281">
        <f>K50*M50</f>
        <v>357003.69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5138</v>
      </c>
      <c r="N51" s="281">
        <f>K51*M51</f>
        <v>1541.3999999999999</v>
      </c>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370756.09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4">
        <f>VLOOKUP(A58,TRANSPORTE!A1:D117,4,FALSE)</f>
        <v>1343</v>
      </c>
      <c r="M58" s="905"/>
      <c r="N58" s="296">
        <f>K58*L58</f>
        <v>1356.43</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4">
        <f>VLOOKUP(A59,TRANSPORTE!A1:D117,4,FALSE)</f>
        <v>1369</v>
      </c>
      <c r="M59" s="905"/>
      <c r="N59" s="296">
        <f>K59*L59</f>
        <v>684.5</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2040.93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35747.043644270001</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417012.2158264835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83402.443165296703</v>
      </c>
      <c r="M82" s="853"/>
      <c r="N82" s="57"/>
    </row>
    <row r="83" spans="1:14">
      <c r="B83" s="95" t="s">
        <v>1057</v>
      </c>
      <c r="C83" s="96"/>
      <c r="D83" s="96"/>
      <c r="E83" s="96"/>
      <c r="F83" s="96"/>
      <c r="G83" s="96"/>
      <c r="H83" s="96"/>
      <c r="I83" s="93"/>
      <c r="J83" s="94"/>
      <c r="K83" s="313">
        <v>0.05</v>
      </c>
      <c r="L83" s="852">
        <f>N77*K83</f>
        <v>20850.610791324176</v>
      </c>
      <c r="M83" s="853"/>
      <c r="N83" s="57"/>
    </row>
    <row r="84" spans="1:14" ht="15" thickBot="1">
      <c r="B84" s="97" t="s">
        <v>1058</v>
      </c>
      <c r="C84" s="98"/>
      <c r="D84" s="98"/>
      <c r="E84" s="98"/>
      <c r="F84" s="98"/>
      <c r="G84" s="98"/>
      <c r="H84" s="98"/>
      <c r="I84" s="99"/>
      <c r="J84" s="100"/>
      <c r="K84" s="314">
        <v>0.05</v>
      </c>
      <c r="L84" s="854">
        <f>N77*K84</f>
        <v>20850.610791324176</v>
      </c>
      <c r="M84" s="855"/>
      <c r="N84" s="57"/>
    </row>
    <row r="85" spans="1:14" ht="15" thickBot="1">
      <c r="B85" s="817" t="s">
        <v>1037</v>
      </c>
      <c r="C85" s="818"/>
      <c r="D85" s="818"/>
      <c r="E85" s="818"/>
      <c r="F85" s="818"/>
      <c r="G85" s="818"/>
      <c r="H85" s="818"/>
      <c r="I85" s="818"/>
      <c r="J85" s="818"/>
      <c r="K85" s="818"/>
      <c r="L85" s="818"/>
      <c r="M85" s="819"/>
      <c r="N85" s="58">
        <f>L82+L83+L84</f>
        <v>125103.66474794505</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542115.88057442859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1.5" customHeight="1" thickBot="1">
      <c r="A31" t="s">
        <v>1929</v>
      </c>
      <c r="B31" s="86" t="s">
        <v>1768</v>
      </c>
      <c r="C31" s="959" t="s">
        <v>2251</v>
      </c>
      <c r="D31" s="960"/>
      <c r="E31" s="960"/>
      <c r="F31" s="960"/>
      <c r="G31" s="960"/>
      <c r="H31" s="960"/>
      <c r="I31" s="960"/>
      <c r="J31" s="986"/>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8351</v>
      </c>
      <c r="L36" s="279"/>
      <c r="M36" s="345">
        <v>18.75</v>
      </c>
      <c r="N36" s="281">
        <f>K36/M36</f>
        <v>445.38666666666666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102.1344104122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547.52107707886671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22850</v>
      </c>
      <c r="N48" s="281">
        <f>K48*M48</f>
        <v>1142.5</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1572</v>
      </c>
      <c r="N49" s="281">
        <f>K49*M49</f>
        <v>78.600000000000009</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54080</v>
      </c>
      <c r="N50" s="281">
        <f>K50*M50</f>
        <v>54080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55301.1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4">
        <f>VLOOKUP(A58,TRANSPORTE!A1:D117,4,FALSE)</f>
        <v>1369</v>
      </c>
      <c r="M58" s="905"/>
      <c r="N58" s="296">
        <f>K58*L58</f>
        <v>68.45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68.45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2042.6882082439997</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57959.759285322863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11591.951857064574</v>
      </c>
      <c r="M82" s="853"/>
      <c r="N82" s="57"/>
    </row>
    <row r="83" spans="1:14">
      <c r="B83" s="95" t="s">
        <v>1057</v>
      </c>
      <c r="C83" s="96"/>
      <c r="D83" s="96"/>
      <c r="E83" s="96"/>
      <c r="F83" s="96"/>
      <c r="G83" s="96"/>
      <c r="H83" s="96"/>
      <c r="I83" s="93"/>
      <c r="J83" s="94"/>
      <c r="K83" s="313">
        <v>0.05</v>
      </c>
      <c r="L83" s="852">
        <f>N77*K83</f>
        <v>2897.9879642661435</v>
      </c>
      <c r="M83" s="853"/>
      <c r="N83" s="57"/>
    </row>
    <row r="84" spans="1:14" ht="15" thickBot="1">
      <c r="B84" s="97" t="s">
        <v>1058</v>
      </c>
      <c r="C84" s="98"/>
      <c r="D84" s="98"/>
      <c r="E84" s="98"/>
      <c r="F84" s="98"/>
      <c r="G84" s="98"/>
      <c r="H84" s="98"/>
      <c r="I84" s="99"/>
      <c r="J84" s="100"/>
      <c r="K84" s="314">
        <v>0.05</v>
      </c>
      <c r="L84" s="854">
        <f>N77*K84</f>
        <v>2897.9879642661435</v>
      </c>
      <c r="M84" s="855"/>
      <c r="N84" s="57"/>
    </row>
    <row r="85" spans="1:14" ht="15" thickBot="1">
      <c r="B85" s="817" t="s">
        <v>1037</v>
      </c>
      <c r="C85" s="818"/>
      <c r="D85" s="818"/>
      <c r="E85" s="818"/>
      <c r="F85" s="818"/>
      <c r="G85" s="818"/>
      <c r="H85" s="818"/>
      <c r="I85" s="818"/>
      <c r="J85" s="818"/>
      <c r="K85" s="818"/>
      <c r="L85" s="818"/>
      <c r="M85" s="819"/>
      <c r="N85" s="58">
        <f>L82+L83+L84</f>
        <v>17387.927785596861</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75347.687070919725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127.66801301525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353469</v>
      </c>
      <c r="N48" s="281">
        <f>K48*M48</f>
        <v>24742.83</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5138</v>
      </c>
      <c r="N49" s="281">
        <f>K49*M49</f>
        <v>1541.3999999999999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26284.230000000003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4">
        <f>VLOOKUP(A58,TRANSPORTE!A1:D117,4,FALSE)</f>
        <v>1343</v>
      </c>
      <c r="M58" s="905"/>
      <c r="N58" s="296">
        <f>K58*L58</f>
        <v>94.01</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94.01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2553.3602603049999</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29059.268273320249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5811.8536546640498</v>
      </c>
      <c r="M82" s="853"/>
      <c r="N82" s="57"/>
    </row>
    <row r="83" spans="1:14">
      <c r="B83" s="95" t="s">
        <v>1057</v>
      </c>
      <c r="C83" s="96"/>
      <c r="D83" s="96"/>
      <c r="E83" s="96"/>
      <c r="F83" s="96"/>
      <c r="G83" s="96"/>
      <c r="H83" s="96"/>
      <c r="I83" s="93"/>
      <c r="J83" s="94"/>
      <c r="K83" s="313">
        <v>0.05</v>
      </c>
      <c r="L83" s="852">
        <f>N77*K83</f>
        <v>1452.9634136660125</v>
      </c>
      <c r="M83" s="853"/>
      <c r="N83" s="57"/>
    </row>
    <row r="84" spans="1:14" ht="15" thickBot="1">
      <c r="B84" s="97" t="s">
        <v>1058</v>
      </c>
      <c r="C84" s="98"/>
      <c r="D84" s="98"/>
      <c r="E84" s="98"/>
      <c r="F84" s="98"/>
      <c r="G84" s="98"/>
      <c r="H84" s="98"/>
      <c r="I84" s="99"/>
      <c r="J84" s="100"/>
      <c r="K84" s="314">
        <v>0.05</v>
      </c>
      <c r="L84" s="854">
        <f>N77*K84</f>
        <v>1452.9634136660125</v>
      </c>
      <c r="M84" s="855"/>
      <c r="N84" s="57"/>
    </row>
    <row r="85" spans="1:14" ht="15" thickBot="1">
      <c r="B85" s="817" t="s">
        <v>1037</v>
      </c>
      <c r="C85" s="818"/>
      <c r="D85" s="818"/>
      <c r="E85" s="818"/>
      <c r="F85" s="818"/>
      <c r="G85" s="818"/>
      <c r="H85" s="818"/>
      <c r="I85" s="818"/>
      <c r="J85" s="818"/>
      <c r="K85" s="818"/>
      <c r="L85" s="818"/>
      <c r="M85" s="819"/>
      <c r="N85" s="58">
        <f>L82+L83+L84</f>
        <v>8717.7804819960747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37777.048755316326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68.08960694146667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32937</v>
      </c>
      <c r="N48" s="281">
        <f>K48*M48</f>
        <v>41171.25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41171.25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1361.7921388293332</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42601.131745770799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8520.2263491541598</v>
      </c>
      <c r="M82" s="853"/>
      <c r="N82" s="57"/>
    </row>
    <row r="83" spans="1:14">
      <c r="B83" s="95" t="s">
        <v>1057</v>
      </c>
      <c r="C83" s="96"/>
      <c r="D83" s="96"/>
      <c r="E83" s="96"/>
      <c r="F83" s="96"/>
      <c r="G83" s="96"/>
      <c r="H83" s="96"/>
      <c r="I83" s="93"/>
      <c r="J83" s="94"/>
      <c r="K83" s="313">
        <v>0.05</v>
      </c>
      <c r="L83" s="852">
        <f>N77*K83</f>
        <v>2130.05658728854</v>
      </c>
      <c r="M83" s="853"/>
      <c r="N83" s="57"/>
    </row>
    <row r="84" spans="1:14" ht="15" thickBot="1">
      <c r="B84" s="97" t="s">
        <v>1058</v>
      </c>
      <c r="C84" s="98"/>
      <c r="D84" s="98"/>
      <c r="E84" s="98"/>
      <c r="F84" s="98"/>
      <c r="G84" s="98"/>
      <c r="H84" s="98"/>
      <c r="I84" s="99"/>
      <c r="J84" s="100"/>
      <c r="K84" s="314">
        <v>0.05</v>
      </c>
      <c r="L84" s="854">
        <f>N77*K84</f>
        <v>2130.05658728854</v>
      </c>
      <c r="M84" s="855"/>
      <c r="N84" s="57"/>
    </row>
    <row r="85" spans="1:14" ht="15" thickBot="1">
      <c r="B85" s="817" t="s">
        <v>1037</v>
      </c>
      <c r="C85" s="818"/>
      <c r="D85" s="818"/>
      <c r="E85" s="818"/>
      <c r="F85" s="818"/>
      <c r="G85" s="818"/>
      <c r="H85" s="818"/>
      <c r="I85" s="818"/>
      <c r="J85" s="818"/>
      <c r="K85" s="818"/>
      <c r="L85" s="818"/>
      <c r="M85" s="819"/>
      <c r="N85" s="58">
        <f>L82+L83+L84</f>
        <v>12780.33952373124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55381.471269502043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153.2016156183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361434</v>
      </c>
      <c r="N48" s="281">
        <f>K48*M48</f>
        <v>722.86800000000005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353469</v>
      </c>
      <c r="N49" s="281">
        <f>K49*M49</f>
        <v>24742.83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5138</v>
      </c>
      <c r="N50" s="281">
        <f>K50*M50</f>
        <v>1541.3999999999999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27007.098000000002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4">
        <f>VLOOKUP(A58,TRANSPORTE!A1:D117,4,FALSE)</f>
        <v>1343</v>
      </c>
      <c r="M58" s="905"/>
      <c r="N58" s="296">
        <f>K58*L58</f>
        <v>96.696000000000012</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96.696000000000012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3064.032312366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30321.027927984302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6064.2055855968611</v>
      </c>
      <c r="M82" s="853"/>
      <c r="N82" s="57"/>
    </row>
    <row r="83" spans="1:14">
      <c r="B83" s="95" t="s">
        <v>1057</v>
      </c>
      <c r="C83" s="96"/>
      <c r="D83" s="96"/>
      <c r="E83" s="96"/>
      <c r="F83" s="96"/>
      <c r="G83" s="96"/>
      <c r="H83" s="96"/>
      <c r="I83" s="93"/>
      <c r="J83" s="94"/>
      <c r="K83" s="313">
        <v>0.05</v>
      </c>
      <c r="L83" s="852">
        <f>N77*K83</f>
        <v>1516.0513963992153</v>
      </c>
      <c r="M83" s="853"/>
      <c r="N83" s="57"/>
    </row>
    <row r="84" spans="1:14" ht="15" thickBot="1">
      <c r="B84" s="97" t="s">
        <v>1058</v>
      </c>
      <c r="C84" s="98"/>
      <c r="D84" s="98"/>
      <c r="E84" s="98"/>
      <c r="F84" s="98"/>
      <c r="G84" s="98"/>
      <c r="H84" s="98"/>
      <c r="I84" s="99"/>
      <c r="J84" s="100"/>
      <c r="K84" s="314">
        <v>0.05</v>
      </c>
      <c r="L84" s="854">
        <f>N77*K84</f>
        <v>1516.0513963992153</v>
      </c>
      <c r="M84" s="855"/>
      <c r="N84" s="57"/>
    </row>
    <row r="85" spans="1:14" ht="15" thickBot="1">
      <c r="B85" s="817" t="s">
        <v>1037</v>
      </c>
      <c r="C85" s="818"/>
      <c r="D85" s="818"/>
      <c r="E85" s="818"/>
      <c r="F85" s="818"/>
      <c r="G85" s="818"/>
      <c r="H85" s="818"/>
      <c r="I85" s="818"/>
      <c r="J85" s="818"/>
      <c r="K85" s="818"/>
      <c r="L85" s="818"/>
      <c r="M85" s="819"/>
      <c r="N85" s="58">
        <f>L82+L83+L84</f>
        <v>9096.3083783952916</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39417.336306379591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85.112008676833341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361434</v>
      </c>
      <c r="N48" s="281">
        <f>K48*M48</f>
        <v>722.86800000000005</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32937</v>
      </c>
      <c r="N49" s="281">
        <f>K49*M49</f>
        <v>41171.25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41894.118000000002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4">
        <f>VLOOKUP(A58,TRANSPORTE!A1:D117,4,FALSE)</f>
        <v>1343</v>
      </c>
      <c r="M58" s="905"/>
      <c r="N58" s="296">
        <f>K58*L58</f>
        <v>2.6859999999999999</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2.6859999999999999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1702.2401735366666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43684.156182213505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8736.831236442702</v>
      </c>
      <c r="M82" s="853"/>
      <c r="N82" s="57"/>
    </row>
    <row r="83" spans="1:14">
      <c r="B83" s="95" t="s">
        <v>1057</v>
      </c>
      <c r="C83" s="96"/>
      <c r="D83" s="96"/>
      <c r="E83" s="96"/>
      <c r="F83" s="96"/>
      <c r="G83" s="96"/>
      <c r="H83" s="96"/>
      <c r="I83" s="93"/>
      <c r="J83" s="94"/>
      <c r="K83" s="313">
        <v>0.05</v>
      </c>
      <c r="L83" s="852">
        <f>N77*K83</f>
        <v>2184.2078091106755</v>
      </c>
      <c r="M83" s="853"/>
      <c r="N83" s="57"/>
    </row>
    <row r="84" spans="1:14" ht="15" thickBot="1">
      <c r="B84" s="97" t="s">
        <v>1058</v>
      </c>
      <c r="C84" s="98"/>
      <c r="D84" s="98"/>
      <c r="E84" s="98"/>
      <c r="F84" s="98"/>
      <c r="G84" s="98"/>
      <c r="H84" s="98"/>
      <c r="I84" s="99"/>
      <c r="J84" s="100"/>
      <c r="K84" s="314">
        <v>0.05</v>
      </c>
      <c r="L84" s="854">
        <f>N77*K84</f>
        <v>2184.2078091106755</v>
      </c>
      <c r="M84" s="855"/>
      <c r="N84" s="57"/>
    </row>
    <row r="85" spans="1:14" ht="15" thickBot="1">
      <c r="B85" s="817" t="s">
        <v>1037</v>
      </c>
      <c r="C85" s="818"/>
      <c r="D85" s="818"/>
      <c r="E85" s="818"/>
      <c r="F85" s="818"/>
      <c r="G85" s="818"/>
      <c r="H85" s="818"/>
      <c r="I85" s="818"/>
      <c r="J85" s="818"/>
      <c r="K85" s="818"/>
      <c r="L85" s="818"/>
      <c r="M85" s="819"/>
      <c r="N85" s="58">
        <f>L82+L83+L84</f>
        <v>13105.246854664054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56789.403036877557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21.278002169208335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2406</v>
      </c>
      <c r="N48" s="281">
        <f>K48*M48</f>
        <v>2646.6000000000004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2646.6000000000004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425.56004338416665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3093.4380455533756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618.68760911067511</v>
      </c>
      <c r="M82" s="853"/>
      <c r="N82" s="57"/>
    </row>
    <row r="83" spans="1:14">
      <c r="B83" s="95" t="s">
        <v>1057</v>
      </c>
      <c r="C83" s="96"/>
      <c r="D83" s="96"/>
      <c r="E83" s="96"/>
      <c r="F83" s="96"/>
      <c r="G83" s="96"/>
      <c r="H83" s="96"/>
      <c r="I83" s="93"/>
      <c r="J83" s="94"/>
      <c r="K83" s="313">
        <v>0.05</v>
      </c>
      <c r="L83" s="852">
        <f>N77*K83</f>
        <v>154.67190227766878</v>
      </c>
      <c r="M83" s="853"/>
      <c r="N83" s="57"/>
    </row>
    <row r="84" spans="1:14" ht="15" thickBot="1">
      <c r="B84" s="97" t="s">
        <v>1058</v>
      </c>
      <c r="C84" s="98"/>
      <c r="D84" s="98"/>
      <c r="E84" s="98"/>
      <c r="F84" s="98"/>
      <c r="G84" s="98"/>
      <c r="H84" s="98"/>
      <c r="I84" s="99"/>
      <c r="J84" s="100"/>
      <c r="K84" s="314">
        <v>0.05</v>
      </c>
      <c r="L84" s="854">
        <f>N77*K84</f>
        <v>154.67190227766878</v>
      </c>
      <c r="M84" s="855"/>
      <c r="N84" s="57"/>
    </row>
    <row r="85" spans="1:14" ht="15" thickBot="1">
      <c r="B85" s="817" t="s">
        <v>1037</v>
      </c>
      <c r="C85" s="818"/>
      <c r="D85" s="818"/>
      <c r="E85" s="818"/>
      <c r="F85" s="818"/>
      <c r="G85" s="818"/>
      <c r="H85" s="818"/>
      <c r="I85" s="818"/>
      <c r="J85" s="818"/>
      <c r="K85" s="818"/>
      <c r="L85" s="818"/>
      <c r="M85" s="819"/>
      <c r="N85" s="58">
        <f>L82+L83+L84</f>
        <v>928.03141366601267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4021.4694592193882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21.278002169208335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2406</v>
      </c>
      <c r="N48" s="281">
        <f>K48*M48</f>
        <v>2646.6000000000004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2646.6000000000004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425.56004338416665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3093.4380455533756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618.68760911067511</v>
      </c>
      <c r="M82" s="853"/>
      <c r="N82" s="57"/>
    </row>
    <row r="83" spans="1:14">
      <c r="B83" s="95" t="s">
        <v>1057</v>
      </c>
      <c r="C83" s="96"/>
      <c r="D83" s="96"/>
      <c r="E83" s="96"/>
      <c r="F83" s="96"/>
      <c r="G83" s="96"/>
      <c r="H83" s="96"/>
      <c r="I83" s="93"/>
      <c r="J83" s="94"/>
      <c r="K83" s="313">
        <v>0.05</v>
      </c>
      <c r="L83" s="852">
        <f>N77*K83</f>
        <v>154.67190227766878</v>
      </c>
      <c r="M83" s="853"/>
      <c r="N83" s="57"/>
    </row>
    <row r="84" spans="1:14" ht="15" thickBot="1">
      <c r="B84" s="97" t="s">
        <v>1058</v>
      </c>
      <c r="C84" s="98"/>
      <c r="D84" s="98"/>
      <c r="E84" s="98"/>
      <c r="F84" s="98"/>
      <c r="G84" s="98"/>
      <c r="H84" s="98"/>
      <c r="I84" s="99"/>
      <c r="J84" s="100"/>
      <c r="K84" s="314">
        <v>0.05</v>
      </c>
      <c r="L84" s="854">
        <f>N77*K84</f>
        <v>154.67190227766878</v>
      </c>
      <c r="M84" s="855"/>
      <c r="N84" s="57"/>
    </row>
    <row r="85" spans="1:14" ht="15" thickBot="1">
      <c r="B85" s="817" t="s">
        <v>1037</v>
      </c>
      <c r="C85" s="818"/>
      <c r="D85" s="818"/>
      <c r="E85" s="818"/>
      <c r="F85" s="818"/>
      <c r="G85" s="818"/>
      <c r="H85" s="818"/>
      <c r="I85" s="818"/>
      <c r="J85" s="818"/>
      <c r="K85" s="818"/>
      <c r="L85" s="818"/>
      <c r="M85" s="819"/>
      <c r="N85" s="58">
        <f>L82+L83+L84</f>
        <v>928.03141366601267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4021.4694592193882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306.40323123659999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39673</v>
      </c>
      <c r="N48" s="281">
        <f>K48*M48</f>
        <v>43640.3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43640.3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4">
        <f>VLOOKUP(A58,TRANSPORTE!A1:D117,4,FALSE)</f>
        <v>1369</v>
      </c>
      <c r="M58" s="905"/>
      <c r="N58" s="296">
        <f>K58*L58</f>
        <v>1505.9</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1505.9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6128.0646247319992</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51580.667855968604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10316.133571193721</v>
      </c>
      <c r="M82" s="853"/>
      <c r="N82" s="57"/>
    </row>
    <row r="83" spans="1:14">
      <c r="B83" s="95" t="s">
        <v>1057</v>
      </c>
      <c r="C83" s="96"/>
      <c r="D83" s="96"/>
      <c r="E83" s="96"/>
      <c r="F83" s="96"/>
      <c r="G83" s="96"/>
      <c r="H83" s="96"/>
      <c r="I83" s="93"/>
      <c r="J83" s="94"/>
      <c r="K83" s="313">
        <v>0.05</v>
      </c>
      <c r="L83" s="852">
        <f>N77*K83</f>
        <v>2579.0333927984302</v>
      </c>
      <c r="M83" s="853"/>
      <c r="N83" s="57"/>
    </row>
    <row r="84" spans="1:14" ht="15" thickBot="1">
      <c r="B84" s="97" t="s">
        <v>1058</v>
      </c>
      <c r="C84" s="98"/>
      <c r="D84" s="98"/>
      <c r="E84" s="98"/>
      <c r="F84" s="98"/>
      <c r="G84" s="98"/>
      <c r="H84" s="98"/>
      <c r="I84" s="99"/>
      <c r="J84" s="100"/>
      <c r="K84" s="314">
        <v>0.05</v>
      </c>
      <c r="L84" s="854">
        <f>N77*K84</f>
        <v>2579.0333927984302</v>
      </c>
      <c r="M84" s="855"/>
      <c r="N84" s="57"/>
    </row>
    <row r="85" spans="1:14" ht="15" thickBot="1">
      <c r="B85" s="817" t="s">
        <v>1037</v>
      </c>
      <c r="C85" s="818"/>
      <c r="D85" s="818"/>
      <c r="E85" s="818"/>
      <c r="F85" s="818"/>
      <c r="G85" s="818"/>
      <c r="H85" s="818"/>
      <c r="I85" s="818"/>
      <c r="J85" s="818"/>
      <c r="K85" s="818"/>
      <c r="L85" s="818"/>
      <c r="M85" s="819"/>
      <c r="N85" s="58">
        <f>L82+L83+L84</f>
        <v>15474.200356790581</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67054.868212759189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8351</v>
      </c>
      <c r="L36" s="279"/>
      <c r="M36" s="345">
        <v>3</v>
      </c>
      <c r="N36" s="281">
        <f>K36/M36</f>
        <v>2783.6666666666665</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425.5600433841667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3209.2267100508334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30229</v>
      </c>
      <c r="N48" s="281">
        <f>K48*M48</f>
        <v>37786.25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37786.25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4">
        <f>VLOOKUP(A60,TRANSPORTE!A1:D117,4,FALSE)</f>
        <v>1369</v>
      </c>
      <c r="M60" s="905"/>
      <c r="N60" s="296">
        <f>K60*L60</f>
        <v>1711.25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1711.25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4255.6004338416669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46962.3271438925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9392.4654287784997</v>
      </c>
      <c r="M84" s="853"/>
      <c r="N84" s="57"/>
    </row>
    <row r="85" spans="1:14">
      <c r="B85" s="95" t="s">
        <v>1057</v>
      </c>
      <c r="C85" s="96"/>
      <c r="D85" s="96"/>
      <c r="E85" s="96"/>
      <c r="F85" s="96"/>
      <c r="G85" s="96"/>
      <c r="H85" s="96"/>
      <c r="I85" s="93"/>
      <c r="J85" s="94"/>
      <c r="K85" s="313">
        <v>0.05</v>
      </c>
      <c r="L85" s="852">
        <f>N79*K85</f>
        <v>2348.1163571946249</v>
      </c>
      <c r="M85" s="853"/>
      <c r="N85" s="57"/>
    </row>
    <row r="86" spans="1:14" ht="15" thickBot="1">
      <c r="B86" s="97" t="s">
        <v>1058</v>
      </c>
      <c r="C86" s="98"/>
      <c r="D86" s="98"/>
      <c r="E86" s="98"/>
      <c r="F86" s="98"/>
      <c r="G86" s="98"/>
      <c r="H86" s="98"/>
      <c r="I86" s="99"/>
      <c r="J86" s="100"/>
      <c r="K86" s="314">
        <v>0.05</v>
      </c>
      <c r="L86" s="854">
        <f>N79*K86</f>
        <v>2348.1163571946249</v>
      </c>
      <c r="M86" s="855"/>
      <c r="N86" s="57"/>
    </row>
    <row r="87" spans="1:14" ht="15" thickBot="1">
      <c r="B87" s="817" t="s">
        <v>1037</v>
      </c>
      <c r="C87" s="818"/>
      <c r="D87" s="818"/>
      <c r="E87" s="818"/>
      <c r="F87" s="818"/>
      <c r="G87" s="818"/>
      <c r="H87" s="818"/>
      <c r="I87" s="818"/>
      <c r="J87" s="818"/>
      <c r="K87" s="818"/>
      <c r="L87" s="818"/>
      <c r="M87" s="819"/>
      <c r="N87" s="58">
        <f>L84+L85+L86</f>
        <v>14088.69814316775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61051.025287060249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34" zoomScale="75" zoomScaleNormal="75" workbookViewId="0">
      <selection activeCell="O50" sqref="O50"/>
    </sheetView>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5">
      <c r="B33" s="64" t="s">
        <v>1031</v>
      </c>
      <c r="C33" s="65"/>
      <c r="D33" s="65"/>
      <c r="E33" s="65"/>
      <c r="F33" s="65"/>
      <c r="G33" s="65"/>
      <c r="H33" s="65"/>
      <c r="I33" s="65"/>
      <c r="J33" s="65"/>
      <c r="K33" s="65"/>
      <c r="L33" s="65"/>
      <c r="M33" s="65"/>
      <c r="N33" s="66"/>
    </row>
    <row r="34" spans="1:15" ht="15" thickBot="1">
      <c r="B34" s="275"/>
      <c r="C34" s="67"/>
      <c r="D34" s="67"/>
      <c r="E34" s="67"/>
      <c r="F34" s="67"/>
      <c r="G34" s="67"/>
      <c r="H34" s="67"/>
      <c r="I34" s="68"/>
      <c r="J34" s="68"/>
      <c r="K34" s="67"/>
      <c r="L34" s="67"/>
      <c r="M34" s="67"/>
      <c r="N34" s="69"/>
    </row>
    <row r="35" spans="1:15">
      <c r="B35" s="887" t="s">
        <v>1028</v>
      </c>
      <c r="C35" s="888"/>
      <c r="D35" s="888"/>
      <c r="E35" s="888"/>
      <c r="F35" s="888"/>
      <c r="G35" s="888"/>
      <c r="H35" s="889"/>
      <c r="I35" s="890" t="s">
        <v>1032</v>
      </c>
      <c r="J35" s="891"/>
      <c r="K35" s="75" t="s">
        <v>1033</v>
      </c>
      <c r="L35" s="892" t="s">
        <v>1034</v>
      </c>
      <c r="M35" s="889"/>
      <c r="N35" s="76" t="s">
        <v>1035</v>
      </c>
    </row>
    <row r="36" spans="1:15">
      <c r="A36" s="119" t="s">
        <v>197</v>
      </c>
      <c r="B36" s="866" t="str">
        <f>VLOOKUP(A36,EQUIPOS!A6:D154,3,FALSE)</f>
        <v>Equipo de perforación (TRACKDRILL), potencia 40 HP, 2100 golpes / minuto</v>
      </c>
      <c r="C36" s="867"/>
      <c r="D36" s="867"/>
      <c r="E36" s="867"/>
      <c r="F36" s="867"/>
      <c r="G36" s="867"/>
      <c r="H36" s="868"/>
      <c r="I36" s="276"/>
      <c r="J36" s="277"/>
      <c r="K36" s="278">
        <f>VLOOKUP(A36,EQUIPOS!A6:D163,4,FALSE)</f>
        <v>150309</v>
      </c>
      <c r="L36" s="279"/>
      <c r="M36" s="345">
        <v>2.5</v>
      </c>
      <c r="N36" s="281">
        <f>K36/M36</f>
        <v>60123.6</v>
      </c>
      <c r="O36">
        <v>144000</v>
      </c>
    </row>
    <row r="37" spans="1:15">
      <c r="A37" s="119"/>
      <c r="B37" s="866"/>
      <c r="C37" s="867"/>
      <c r="D37" s="867"/>
      <c r="E37" s="867"/>
      <c r="F37" s="867"/>
      <c r="G37" s="867"/>
      <c r="H37" s="868"/>
      <c r="I37" s="430"/>
      <c r="J37" s="431"/>
      <c r="K37" s="278"/>
      <c r="L37" s="344"/>
      <c r="M37" s="345"/>
      <c r="N37" s="281"/>
      <c r="O37">
        <f>+K36/O36</f>
        <v>1.0438125</v>
      </c>
    </row>
    <row r="38" spans="1:15">
      <c r="A38" s="119"/>
      <c r="B38" s="866"/>
      <c r="C38" s="867"/>
      <c r="D38" s="867"/>
      <c r="E38" s="867"/>
      <c r="F38" s="867"/>
      <c r="G38" s="867"/>
      <c r="H38" s="868"/>
      <c r="I38" s="337"/>
      <c r="J38" s="339"/>
      <c r="K38" s="278"/>
      <c r="L38" s="432"/>
      <c r="M38" s="433"/>
      <c r="N38" s="281"/>
    </row>
    <row r="39" spans="1:15">
      <c r="B39" s="866"/>
      <c r="C39" s="867"/>
      <c r="D39" s="867"/>
      <c r="E39" s="867"/>
      <c r="F39" s="867"/>
      <c r="G39" s="867"/>
      <c r="H39" s="868"/>
      <c r="I39" s="42"/>
      <c r="J39" s="43"/>
      <c r="K39" s="278"/>
      <c r="L39" s="285"/>
      <c r="M39" s="345"/>
      <c r="N39" s="281"/>
    </row>
    <row r="40" spans="1:15">
      <c r="B40" s="329"/>
      <c r="C40" s="330"/>
      <c r="D40" s="330"/>
      <c r="E40" s="330"/>
      <c r="F40" s="332"/>
      <c r="G40" s="332"/>
      <c r="H40" s="131"/>
      <c r="I40" s="42"/>
      <c r="J40" s="43"/>
      <c r="K40" s="278"/>
      <c r="L40" s="285"/>
      <c r="M40" s="286"/>
      <c r="N40" s="282"/>
    </row>
    <row r="41" spans="1:15">
      <c r="B41" s="874" t="s">
        <v>1036</v>
      </c>
      <c r="C41" s="875"/>
      <c r="D41" s="875"/>
      <c r="E41" s="44"/>
      <c r="F41" s="45"/>
      <c r="G41" s="45"/>
      <c r="H41" s="46"/>
      <c r="I41" s="42"/>
      <c r="J41" s="43"/>
      <c r="K41" s="288"/>
      <c r="L41" s="285"/>
      <c r="M41" s="410">
        <v>0.05</v>
      </c>
      <c r="N41" s="353">
        <f>N77*M41</f>
        <v>383.00403904575001</v>
      </c>
    </row>
    <row r="42" spans="1:15" ht="15" thickBot="1">
      <c r="B42" s="866"/>
      <c r="C42" s="867"/>
      <c r="D42" s="867"/>
      <c r="E42" s="867"/>
      <c r="F42" s="867"/>
      <c r="G42" s="867"/>
      <c r="H42" s="868"/>
      <c r="I42" s="876"/>
      <c r="J42" s="877"/>
      <c r="K42" s="47"/>
      <c r="L42" s="878"/>
      <c r="M42" s="879"/>
      <c r="N42" s="111"/>
    </row>
    <row r="43" spans="1:15" ht="15" thickBot="1">
      <c r="B43" s="817" t="s">
        <v>1037</v>
      </c>
      <c r="C43" s="818"/>
      <c r="D43" s="818"/>
      <c r="E43" s="818"/>
      <c r="F43" s="818"/>
      <c r="G43" s="818"/>
      <c r="H43" s="818"/>
      <c r="I43" s="818"/>
      <c r="J43" s="818"/>
      <c r="K43" s="818"/>
      <c r="L43" s="818"/>
      <c r="M43" s="819"/>
      <c r="N43" s="403">
        <f>SUM(N36:N42)</f>
        <v>60506.604039045749</v>
      </c>
    </row>
    <row r="44" spans="1:15">
      <c r="B44" s="289"/>
      <c r="C44" s="40"/>
      <c r="D44" s="40"/>
      <c r="E44" s="40"/>
      <c r="F44" s="40"/>
      <c r="G44" s="40"/>
      <c r="H44" s="40"/>
      <c r="I44" s="40"/>
      <c r="J44" s="40"/>
      <c r="K44" s="40"/>
      <c r="L44" s="40"/>
      <c r="M44" s="40"/>
      <c r="N44" s="41"/>
    </row>
    <row r="45" spans="1:15">
      <c r="B45" s="70" t="s">
        <v>1038</v>
      </c>
      <c r="C45" s="71"/>
      <c r="D45" s="71"/>
      <c r="E45" s="71"/>
      <c r="F45" s="71"/>
      <c r="G45" s="71"/>
      <c r="H45" s="71"/>
      <c r="I45" s="71"/>
      <c r="J45" s="71"/>
      <c r="K45" s="71"/>
      <c r="L45" s="71"/>
      <c r="M45" s="71"/>
      <c r="N45" s="72"/>
    </row>
    <row r="46" spans="1:15" ht="15" thickBot="1">
      <c r="B46" s="73"/>
      <c r="C46" s="68"/>
      <c r="D46" s="68"/>
      <c r="E46" s="68"/>
      <c r="F46" s="68"/>
      <c r="G46" s="68"/>
      <c r="H46" s="68"/>
      <c r="I46" s="68"/>
      <c r="J46" s="67"/>
      <c r="K46" s="67"/>
      <c r="L46" s="67"/>
      <c r="M46" s="67"/>
      <c r="N46" s="69"/>
    </row>
    <row r="47" spans="1:15">
      <c r="B47" s="862" t="s">
        <v>1028</v>
      </c>
      <c r="C47" s="863"/>
      <c r="D47" s="863"/>
      <c r="E47" s="863"/>
      <c r="F47" s="863"/>
      <c r="G47" s="863"/>
      <c r="H47" s="863"/>
      <c r="I47" s="897"/>
      <c r="J47" s="324" t="s">
        <v>1029</v>
      </c>
      <c r="K47" s="91" t="s">
        <v>1030</v>
      </c>
      <c r="L47" s="898" t="s">
        <v>1039</v>
      </c>
      <c r="M47" s="897"/>
      <c r="N47" s="92" t="s">
        <v>1035</v>
      </c>
    </row>
    <row r="48" spans="1:15">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8181.25</v>
      </c>
      <c r="N48" s="281">
        <f>K48*M48</f>
        <v>8263.0625</v>
      </c>
      <c r="O48">
        <v>21610</v>
      </c>
    </row>
    <row r="49" spans="1:15">
      <c r="A49" s="169"/>
      <c r="B49" s="49"/>
      <c r="C49" s="434"/>
      <c r="D49" s="434"/>
      <c r="E49" s="434"/>
      <c r="F49" s="434"/>
      <c r="G49" s="434"/>
      <c r="H49" s="434"/>
      <c r="I49" s="434"/>
      <c r="J49" s="320"/>
      <c r="K49" s="406"/>
      <c r="L49" s="430"/>
      <c r="M49" s="411"/>
      <c r="N49" s="281"/>
      <c r="O49">
        <f>+M48/O48</f>
        <v>0.37858630263766774</v>
      </c>
    </row>
    <row r="50" spans="1:15">
      <c r="A50" s="169"/>
      <c r="B50" s="49"/>
      <c r="C50" s="434"/>
      <c r="D50" s="434"/>
      <c r="E50" s="434"/>
      <c r="F50" s="434"/>
      <c r="G50" s="434"/>
      <c r="H50" s="434"/>
      <c r="I50" s="434"/>
      <c r="J50" s="320"/>
      <c r="K50" s="406"/>
      <c r="L50" s="430"/>
      <c r="M50" s="411"/>
      <c r="N50" s="281"/>
    </row>
    <row r="51" spans="1:15">
      <c r="A51" s="169"/>
      <c r="B51" s="49"/>
      <c r="C51" s="434"/>
      <c r="D51" s="434"/>
      <c r="E51" s="434"/>
      <c r="F51" s="434"/>
      <c r="G51" s="434"/>
      <c r="H51" s="434"/>
      <c r="I51" s="434"/>
      <c r="J51" s="320"/>
      <c r="K51" s="406"/>
      <c r="L51" s="430"/>
      <c r="M51" s="411"/>
      <c r="N51" s="281"/>
    </row>
    <row r="52" spans="1:15">
      <c r="B52" s="329"/>
      <c r="C52" s="53"/>
      <c r="D52" s="53"/>
      <c r="E52" s="53"/>
      <c r="F52" s="53"/>
      <c r="G52" s="53"/>
      <c r="H52" s="53"/>
      <c r="I52" s="53"/>
      <c r="J52" s="297"/>
      <c r="K52" s="175"/>
      <c r="L52" s="327"/>
      <c r="M52" s="435"/>
      <c r="N52" s="282"/>
    </row>
    <row r="53" spans="1:15">
      <c r="B53" s="174"/>
      <c r="C53" s="326"/>
      <c r="D53" s="326"/>
      <c r="E53" s="326"/>
      <c r="F53" s="326"/>
      <c r="G53" s="326"/>
      <c r="H53" s="326"/>
      <c r="I53" s="326"/>
      <c r="J53" s="320"/>
      <c r="K53" s="50"/>
      <c r="L53" s="327"/>
      <c r="M53" s="435"/>
      <c r="N53" s="282"/>
    </row>
    <row r="54" spans="1:15" ht="15" thickBot="1">
      <c r="B54" s="459"/>
      <c r="C54" s="457"/>
      <c r="D54" s="457"/>
      <c r="E54" s="457"/>
      <c r="F54" s="457"/>
      <c r="G54" s="457"/>
      <c r="H54" s="457"/>
      <c r="I54" s="457"/>
      <c r="J54" s="458"/>
      <c r="K54" s="132"/>
      <c r="L54" s="455"/>
      <c r="M54" s="491"/>
      <c r="N54" s="492"/>
    </row>
    <row r="55" spans="1:15" ht="15" thickBot="1">
      <c r="B55" s="906" t="s">
        <v>1037</v>
      </c>
      <c r="C55" s="860"/>
      <c r="D55" s="860"/>
      <c r="E55" s="860"/>
      <c r="F55" s="860"/>
      <c r="G55" s="860"/>
      <c r="H55" s="860"/>
      <c r="I55" s="860"/>
      <c r="J55" s="860"/>
      <c r="K55" s="860"/>
      <c r="L55" s="860"/>
      <c r="M55" s="861"/>
      <c r="N55" s="110">
        <f>SUM(N48:N54)</f>
        <v>8263.0625</v>
      </c>
    </row>
    <row r="56" spans="1:15">
      <c r="B56" s="39"/>
      <c r="C56" s="40"/>
      <c r="D56" s="40"/>
      <c r="E56" s="40"/>
      <c r="F56" s="40"/>
      <c r="G56" s="40"/>
      <c r="H56" s="40"/>
      <c r="I56" s="40"/>
      <c r="J56" s="40"/>
      <c r="K56" s="40"/>
      <c r="L56" s="40"/>
      <c r="M56" s="40"/>
      <c r="N56" s="41"/>
    </row>
    <row r="57" spans="1:15">
      <c r="B57" s="70" t="s">
        <v>1040</v>
      </c>
      <c r="C57" s="71"/>
      <c r="D57" s="71"/>
      <c r="E57" s="71"/>
      <c r="F57" s="71"/>
      <c r="G57" s="71"/>
      <c r="H57" s="71"/>
      <c r="I57" s="71"/>
      <c r="J57" s="71"/>
      <c r="K57" s="71"/>
      <c r="L57" s="71"/>
      <c r="M57" s="71"/>
      <c r="N57" s="72"/>
    </row>
    <row r="58" spans="1:15" ht="15" thickBot="1">
      <c r="B58" s="74"/>
      <c r="C58" s="67"/>
      <c r="D58" s="67"/>
      <c r="E58" s="67"/>
      <c r="F58" s="67"/>
      <c r="G58" s="67"/>
      <c r="H58" s="67"/>
      <c r="I58" s="67"/>
      <c r="J58" s="67"/>
      <c r="K58" s="67"/>
      <c r="L58" s="67"/>
      <c r="M58" s="67"/>
      <c r="N58" s="69"/>
    </row>
    <row r="59" spans="1:15" ht="26.4">
      <c r="B59" s="322" t="s">
        <v>1041</v>
      </c>
      <c r="C59" s="323"/>
      <c r="D59" s="323"/>
      <c r="E59" s="323"/>
      <c r="F59" s="323"/>
      <c r="G59" s="323"/>
      <c r="H59" s="79" t="s">
        <v>1029</v>
      </c>
      <c r="I59" s="80" t="s">
        <v>1042</v>
      </c>
      <c r="J59" s="81" t="s">
        <v>1043</v>
      </c>
      <c r="K59" s="79" t="s">
        <v>1044</v>
      </c>
      <c r="L59" s="903" t="s">
        <v>1045</v>
      </c>
      <c r="M59" s="882"/>
      <c r="N59" s="82" t="s">
        <v>1035</v>
      </c>
    </row>
    <row r="60" spans="1:15">
      <c r="B60" s="52"/>
      <c r="C60" s="326"/>
      <c r="D60" s="326"/>
      <c r="E60" s="326"/>
      <c r="F60" s="326"/>
      <c r="G60" s="326"/>
      <c r="H60" s="320"/>
      <c r="I60" s="288"/>
      <c r="J60" s="295"/>
      <c r="K60" s="288"/>
      <c r="L60" s="904"/>
      <c r="M60" s="905"/>
      <c r="N60" s="296"/>
    </row>
    <row r="61" spans="1:15">
      <c r="B61" s="52"/>
      <c r="C61" s="53"/>
      <c r="D61" s="53"/>
      <c r="E61" s="53"/>
      <c r="F61" s="53"/>
      <c r="G61" s="53"/>
      <c r="H61" s="320"/>
      <c r="I61" s="288"/>
      <c r="J61" s="295"/>
      <c r="K61" s="288"/>
      <c r="L61" s="904"/>
      <c r="M61" s="905"/>
      <c r="N61" s="296"/>
    </row>
    <row r="62" spans="1:15">
      <c r="B62" s="52"/>
      <c r="C62" s="53"/>
      <c r="D62" s="53"/>
      <c r="E62" s="53"/>
      <c r="F62" s="53"/>
      <c r="G62" s="53"/>
      <c r="H62" s="320"/>
      <c r="I62" s="288"/>
      <c r="J62" s="295"/>
      <c r="K62" s="288"/>
      <c r="L62" s="904"/>
      <c r="M62" s="905"/>
      <c r="N62" s="296"/>
    </row>
    <row r="63" spans="1:15">
      <c r="B63" s="52"/>
      <c r="C63" s="53"/>
      <c r="D63" s="53"/>
      <c r="E63" s="53"/>
      <c r="F63" s="53"/>
      <c r="G63" s="53"/>
      <c r="H63" s="320"/>
      <c r="I63" s="288"/>
      <c r="J63" s="295"/>
      <c r="K63" s="288"/>
      <c r="L63" s="904"/>
      <c r="M63" s="905"/>
      <c r="N63" s="296"/>
    </row>
    <row r="64" spans="1:15">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7660.0807809149992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76429.747319960748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15285.94946399215</v>
      </c>
      <c r="M84" s="853"/>
      <c r="N84" s="57"/>
    </row>
    <row r="85" spans="1:14">
      <c r="B85" s="95" t="s">
        <v>1057</v>
      </c>
      <c r="C85" s="96"/>
      <c r="D85" s="96"/>
      <c r="E85" s="96"/>
      <c r="F85" s="96"/>
      <c r="G85" s="96"/>
      <c r="H85" s="96"/>
      <c r="I85" s="93"/>
      <c r="J85" s="94"/>
      <c r="K85" s="313">
        <v>0.05</v>
      </c>
      <c r="L85" s="852">
        <f>N79*K85</f>
        <v>3821.4873659980376</v>
      </c>
      <c r="M85" s="853"/>
      <c r="N85" s="57"/>
    </row>
    <row r="86" spans="1:14" ht="15" thickBot="1">
      <c r="B86" s="97" t="s">
        <v>1058</v>
      </c>
      <c r="C86" s="98"/>
      <c r="D86" s="98"/>
      <c r="E86" s="98"/>
      <c r="F86" s="98"/>
      <c r="G86" s="98"/>
      <c r="H86" s="98"/>
      <c r="I86" s="99"/>
      <c r="J86" s="100"/>
      <c r="K86" s="314">
        <v>0.05</v>
      </c>
      <c r="L86" s="854">
        <f>N79*K86</f>
        <v>3821.4873659980376</v>
      </c>
      <c r="M86" s="855"/>
      <c r="N86" s="57"/>
    </row>
    <row r="87" spans="1:14" ht="15" thickBot="1">
      <c r="B87" s="817" t="s">
        <v>1037</v>
      </c>
      <c r="C87" s="818"/>
      <c r="D87" s="818"/>
      <c r="E87" s="818"/>
      <c r="F87" s="818"/>
      <c r="G87" s="818"/>
      <c r="H87" s="818"/>
      <c r="I87" s="818"/>
      <c r="J87" s="818"/>
      <c r="K87" s="818"/>
      <c r="L87" s="818"/>
      <c r="M87" s="819"/>
      <c r="N87" s="58">
        <f>L84+L85+L86</f>
        <v>22928.924195988224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99358.671515948969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40"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197</v>
      </c>
      <c r="B36" s="866" t="str">
        <f>VLOOKUP(A36,EQUIPOS!A6:D154,3,FALSE)</f>
        <v>Equipo de perforación (TRACKDRILL), potencia 40 HP, 2100 golpes / minuto</v>
      </c>
      <c r="C36" s="867"/>
      <c r="D36" s="867"/>
      <c r="E36" s="867"/>
      <c r="F36" s="867"/>
      <c r="G36" s="867"/>
      <c r="H36" s="868"/>
      <c r="I36" s="276"/>
      <c r="J36" s="277"/>
      <c r="K36" s="278">
        <f>VLOOKUP(A36,EQUIPOS!A6:D163,4,FALSE)</f>
        <v>150309</v>
      </c>
      <c r="L36" s="279"/>
      <c r="M36" s="345">
        <v>1.25</v>
      </c>
      <c r="N36" s="281">
        <f>K36/M36</f>
        <v>120247.2</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1021.344104122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121268.544104122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8181.25</v>
      </c>
      <c r="N48" s="281">
        <f>K48*M48</f>
        <v>8263.0625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8263.0625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20426.882082439999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149958.48868656199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29991.697737312399</v>
      </c>
      <c r="M84" s="853"/>
      <c r="N84" s="57"/>
    </row>
    <row r="85" spans="1:14">
      <c r="B85" s="95" t="s">
        <v>1057</v>
      </c>
      <c r="C85" s="96"/>
      <c r="D85" s="96"/>
      <c r="E85" s="96"/>
      <c r="F85" s="96"/>
      <c r="G85" s="96"/>
      <c r="H85" s="96"/>
      <c r="I85" s="93"/>
      <c r="J85" s="94"/>
      <c r="K85" s="313">
        <v>0.05</v>
      </c>
      <c r="L85" s="852">
        <f>N79*K85</f>
        <v>7497.9244343280998</v>
      </c>
      <c r="M85" s="853"/>
      <c r="N85" s="57"/>
    </row>
    <row r="86" spans="1:14" ht="15" thickBot="1">
      <c r="B86" s="97" t="s">
        <v>1058</v>
      </c>
      <c r="C86" s="98"/>
      <c r="D86" s="98"/>
      <c r="E86" s="98"/>
      <c r="F86" s="98"/>
      <c r="G86" s="98"/>
      <c r="H86" s="98"/>
      <c r="I86" s="99"/>
      <c r="J86" s="100"/>
      <c r="K86" s="314">
        <v>0.05</v>
      </c>
      <c r="L86" s="854">
        <f>N79*K86</f>
        <v>7497.9244343280998</v>
      </c>
      <c r="M86" s="855"/>
      <c r="N86" s="57"/>
    </row>
    <row r="87" spans="1:14" ht="15" thickBot="1">
      <c r="B87" s="817" t="s">
        <v>1037</v>
      </c>
      <c r="C87" s="818"/>
      <c r="D87" s="818"/>
      <c r="E87" s="818"/>
      <c r="F87" s="818"/>
      <c r="G87" s="818"/>
      <c r="H87" s="818"/>
      <c r="I87" s="818"/>
      <c r="J87" s="818"/>
      <c r="K87" s="818"/>
      <c r="L87" s="818"/>
      <c r="M87" s="819"/>
      <c r="N87" s="58">
        <f>L84+L85+L86</f>
        <v>44987.5466059686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194946.03529253061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314</v>
      </c>
      <c r="B36" s="866" t="str">
        <f>VLOOKUP(A36,EQUIPOS!A6:D154,3,FALSE)</f>
        <v xml:space="preserve">Retroexcavadora E-200 sobre orugas
</v>
      </c>
      <c r="C36" s="867"/>
      <c r="D36" s="867"/>
      <c r="E36" s="867"/>
      <c r="F36" s="867"/>
      <c r="G36" s="867"/>
      <c r="H36" s="868"/>
      <c r="I36" s="276"/>
      <c r="J36" s="277"/>
      <c r="K36" s="278">
        <f>VLOOKUP(A36,EQUIPOS!A6:D163,4,FALSE)</f>
        <v>198317</v>
      </c>
      <c r="L36" s="279"/>
      <c r="M36" s="345">
        <v>23</v>
      </c>
      <c r="N36" s="281">
        <f>K36/M36</f>
        <v>8622.4782608695659</v>
      </c>
    </row>
    <row r="37" spans="1:14">
      <c r="A37" s="119" t="s">
        <v>328</v>
      </c>
      <c r="B37" s="866" t="str">
        <f>VLOOKUP(A37,EQUIPOS!A7:D154,3,FALSE)</f>
        <v xml:space="preserve">Taco metálico o puntal (escamas en concreto)
</v>
      </c>
      <c r="C37" s="867"/>
      <c r="D37" s="867"/>
      <c r="E37" s="867"/>
      <c r="F37" s="867"/>
      <c r="G37" s="867"/>
      <c r="H37" s="868"/>
      <c r="I37" s="430"/>
      <c r="J37" s="431"/>
      <c r="K37" s="278">
        <f>VLOOKUP(A37,EQUIPOS!A7:D164,4,FALSE)</f>
        <v>86</v>
      </c>
      <c r="L37" s="344"/>
      <c r="M37" s="345">
        <v>1</v>
      </c>
      <c r="N37" s="281">
        <f>K37/M37</f>
        <v>86</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1021.344104122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9729.8223649915653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3433</v>
      </c>
      <c r="N48" s="281">
        <f>K48*M48</f>
        <v>1201.55</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9014</v>
      </c>
      <c r="N49" s="281">
        <f>K49*M49</f>
        <v>9014</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3423</v>
      </c>
      <c r="N50" s="281">
        <f>K50*M50</f>
        <v>13007.4</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379116</v>
      </c>
      <c r="N51" s="281">
        <f>K51*M51</f>
        <v>68240.88</v>
      </c>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91463.83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4">
        <f>VLOOKUP(A58,TRANSPORTE!A1:D117,4,FALSE)</f>
        <v>1343</v>
      </c>
      <c r="M58" s="905"/>
      <c r="N58" s="296">
        <f>K58*L58</f>
        <v>241.73999999999998</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241.73999999999998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20426.882082439999</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121862.27444743157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24372.454889486315</v>
      </c>
      <c r="M82" s="853"/>
      <c r="N82" s="57"/>
    </row>
    <row r="83" spans="1:14">
      <c r="B83" s="95" t="s">
        <v>1057</v>
      </c>
      <c r="C83" s="96"/>
      <c r="D83" s="96"/>
      <c r="E83" s="96"/>
      <c r="F83" s="96"/>
      <c r="G83" s="96"/>
      <c r="H83" s="96"/>
      <c r="I83" s="93"/>
      <c r="J83" s="94"/>
      <c r="K83" s="313">
        <v>0.05</v>
      </c>
      <c r="L83" s="852">
        <f>N77*K83</f>
        <v>6093.1137223715787</v>
      </c>
      <c r="M83" s="853"/>
      <c r="N83" s="57"/>
    </row>
    <row r="84" spans="1:14" ht="15" thickBot="1">
      <c r="B84" s="97" t="s">
        <v>1058</v>
      </c>
      <c r="C84" s="98"/>
      <c r="D84" s="98"/>
      <c r="E84" s="98"/>
      <c r="F84" s="98"/>
      <c r="G84" s="98"/>
      <c r="H84" s="98"/>
      <c r="I84" s="99"/>
      <c r="J84" s="100"/>
      <c r="K84" s="314">
        <v>0.05</v>
      </c>
      <c r="L84" s="854">
        <f>N77*K84</f>
        <v>6093.1137223715787</v>
      </c>
      <c r="M84" s="855"/>
      <c r="N84" s="57"/>
    </row>
    <row r="85" spans="1:14" ht="15" thickBot="1">
      <c r="B85" s="817" t="s">
        <v>1037</v>
      </c>
      <c r="C85" s="818"/>
      <c r="D85" s="818"/>
      <c r="E85" s="818"/>
      <c r="F85" s="818"/>
      <c r="G85" s="818"/>
      <c r="H85" s="818"/>
      <c r="I85" s="818"/>
      <c r="J85" s="818"/>
      <c r="K85" s="818"/>
      <c r="L85" s="818"/>
      <c r="M85" s="819"/>
      <c r="N85" s="58">
        <f>L82+L83+L84</f>
        <v>36558.682334229474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158420.95678166105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51.067205206099999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5296</v>
      </c>
      <c r="N48" s="281">
        <f>K48*M48</f>
        <v>5296</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726</v>
      </c>
      <c r="N49" s="281">
        <f>K49*M49</f>
        <v>2904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8200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510.67205206099999</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8761.7392572670997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1752.3478514534199</v>
      </c>
      <c r="M82" s="853"/>
      <c r="N82" s="57"/>
    </row>
    <row r="83" spans="1:14">
      <c r="B83" s="95" t="s">
        <v>1057</v>
      </c>
      <c r="C83" s="96"/>
      <c r="D83" s="96"/>
      <c r="E83" s="96"/>
      <c r="F83" s="96"/>
      <c r="G83" s="96"/>
      <c r="H83" s="96"/>
      <c r="I83" s="93"/>
      <c r="J83" s="94"/>
      <c r="K83" s="313">
        <v>0.05</v>
      </c>
      <c r="L83" s="852">
        <f>N77*K83</f>
        <v>438.08696286335498</v>
      </c>
      <c r="M83" s="853"/>
      <c r="N83" s="57"/>
    </row>
    <row r="84" spans="1:14" ht="15" thickBot="1">
      <c r="B84" s="97" t="s">
        <v>1058</v>
      </c>
      <c r="C84" s="98"/>
      <c r="D84" s="98"/>
      <c r="E84" s="98"/>
      <c r="F84" s="98"/>
      <c r="G84" s="98"/>
      <c r="H84" s="98"/>
      <c r="I84" s="99"/>
      <c r="J84" s="100"/>
      <c r="K84" s="314">
        <v>0.05</v>
      </c>
      <c r="L84" s="854">
        <f>N77*K84</f>
        <v>438.08696286335498</v>
      </c>
      <c r="M84" s="855"/>
      <c r="N84" s="57"/>
    </row>
    <row r="85" spans="1:14" ht="15" thickBot="1">
      <c r="B85" s="817" t="s">
        <v>1037</v>
      </c>
      <c r="C85" s="818"/>
      <c r="D85" s="818"/>
      <c r="E85" s="818"/>
      <c r="F85" s="818"/>
      <c r="G85" s="818"/>
      <c r="H85" s="818"/>
      <c r="I85" s="818"/>
      <c r="J85" s="818"/>
      <c r="K85" s="818"/>
      <c r="L85" s="818"/>
      <c r="M85" s="819"/>
      <c r="N85" s="58">
        <f>L82+L83+L84</f>
        <v>2628.5217771801299</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11390.26103444723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269</v>
      </c>
      <c r="B36" s="866" t="str">
        <f>VLOOKUP(A36,EQUIPOS!A6:D154,3,FALSE)</f>
        <v>Motoniveladora  potencia 215 HP, ancho de cuchilla 4,27 m, peso 18 ton.</v>
      </c>
      <c r="C36" s="867"/>
      <c r="D36" s="867"/>
      <c r="E36" s="867"/>
      <c r="F36" s="867"/>
      <c r="G36" s="867"/>
      <c r="H36" s="868"/>
      <c r="I36" s="276"/>
      <c r="J36" s="277"/>
      <c r="K36" s="278">
        <f>VLOOKUP(A36,EQUIPOS!A6:D163,4,FALSE)</f>
        <v>174767</v>
      </c>
      <c r="L36" s="279"/>
      <c r="M36" s="345">
        <v>15</v>
      </c>
      <c r="N36" s="281">
        <f>K36/M36</f>
        <v>11651.133333333333</v>
      </c>
    </row>
    <row r="37" spans="1:14">
      <c r="A37" s="119" t="s">
        <v>365</v>
      </c>
      <c r="B37" s="866" t="str">
        <f>VLOOKUP(A37,EQUIPOS!A7:D154,3,FALSE)</f>
        <v xml:space="preserve">Vibrocompatador, potencia 153 HP, peso 10 Ton. </v>
      </c>
      <c r="C37" s="867"/>
      <c r="D37" s="867"/>
      <c r="E37" s="867"/>
      <c r="F37" s="867"/>
      <c r="G37" s="867"/>
      <c r="H37" s="868"/>
      <c r="I37" s="430"/>
      <c r="J37" s="431"/>
      <c r="K37" s="278">
        <f>VLOOKUP(A37,EQUIPOS!A7:D164,4,FALSE)</f>
        <v>139442</v>
      </c>
      <c r="L37" s="344"/>
      <c r="M37" s="345">
        <v>15</v>
      </c>
      <c r="N37" s="281">
        <f>K37/M37</f>
        <v>9296.1333333333332</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106.39001084604166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21053.656677512707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22850</v>
      </c>
      <c r="N48" s="281">
        <f>K48*M48</f>
        <v>23992.5</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65</v>
      </c>
      <c r="N49" s="281">
        <f>K49*M49</f>
        <v>1950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25942.5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4">
        <f>VLOOKUP(A60,TRANSPORTE!A1:D117,4,FALSE)</f>
        <v>1369</v>
      </c>
      <c r="M60" s="905"/>
      <c r="N60" s="296">
        <f>K60*L60</f>
        <v>1437.45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1437.45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2127.800216920833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50561.406894433538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10112.281378886708</v>
      </c>
      <c r="M84" s="853"/>
      <c r="N84" s="57"/>
    </row>
    <row r="85" spans="1:14">
      <c r="B85" s="95" t="s">
        <v>1057</v>
      </c>
      <c r="C85" s="96"/>
      <c r="D85" s="96"/>
      <c r="E85" s="96"/>
      <c r="F85" s="96"/>
      <c r="G85" s="96"/>
      <c r="H85" s="96"/>
      <c r="I85" s="93"/>
      <c r="J85" s="94"/>
      <c r="K85" s="313">
        <v>0.05</v>
      </c>
      <c r="L85" s="852">
        <f>N79*K85</f>
        <v>2528.070344721677</v>
      </c>
      <c r="M85" s="853"/>
      <c r="N85" s="57"/>
    </row>
    <row r="86" spans="1:14" ht="15" thickBot="1">
      <c r="B86" s="97" t="s">
        <v>1058</v>
      </c>
      <c r="C86" s="98"/>
      <c r="D86" s="98"/>
      <c r="E86" s="98"/>
      <c r="F86" s="98"/>
      <c r="G86" s="98"/>
      <c r="H86" s="98"/>
      <c r="I86" s="99"/>
      <c r="J86" s="100"/>
      <c r="K86" s="314">
        <v>0.05</v>
      </c>
      <c r="L86" s="854">
        <f>N79*K86</f>
        <v>2528.070344721677</v>
      </c>
      <c r="M86" s="855"/>
      <c r="N86" s="57"/>
    </row>
    <row r="87" spans="1:14" ht="15" thickBot="1">
      <c r="B87" s="817" t="s">
        <v>1037</v>
      </c>
      <c r="C87" s="818"/>
      <c r="D87" s="818"/>
      <c r="E87" s="818"/>
      <c r="F87" s="818"/>
      <c r="G87" s="818"/>
      <c r="H87" s="818"/>
      <c r="I87" s="818"/>
      <c r="J87" s="818"/>
      <c r="K87" s="818"/>
      <c r="L87" s="818"/>
      <c r="M87" s="819"/>
      <c r="N87" s="58">
        <f>L84+L85+L86</f>
        <v>15168.422068330061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65729.828962763597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2.25" customHeight="1" thickBot="1">
      <c r="A31" t="s">
        <v>1929</v>
      </c>
      <c r="B31" s="86" t="s">
        <v>1228</v>
      </c>
      <c r="C31" s="959" t="s">
        <v>2261</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5138</v>
      </c>
      <c r="N50" s="281">
        <f>K50*M50</f>
        <v>10276</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70000</v>
      </c>
      <c r="N51" s="281">
        <f>K51*M51</f>
        <v>35000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99842.3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1369</v>
      </c>
      <c r="M60" s="905"/>
      <c r="N60" s="296">
        <f>K60*L60</f>
        <v>1505.9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1505.9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15320.161561829998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117434.3696399215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23486.873927984299</v>
      </c>
      <c r="M84" s="853"/>
      <c r="N84" s="57"/>
    </row>
    <row r="85" spans="1:14">
      <c r="B85" s="95" t="s">
        <v>1057</v>
      </c>
      <c r="C85" s="96"/>
      <c r="D85" s="96"/>
      <c r="E85" s="96"/>
      <c r="F85" s="96"/>
      <c r="G85" s="96"/>
      <c r="H85" s="96"/>
      <c r="I85" s="93"/>
      <c r="J85" s="94"/>
      <c r="K85" s="313">
        <v>0.05</v>
      </c>
      <c r="L85" s="852">
        <f>N79*K85</f>
        <v>5871.7184819960748</v>
      </c>
      <c r="M85" s="853"/>
      <c r="N85" s="57"/>
    </row>
    <row r="86" spans="1:14" ht="15" thickBot="1">
      <c r="B86" s="97" t="s">
        <v>1058</v>
      </c>
      <c r="C86" s="98"/>
      <c r="D86" s="98"/>
      <c r="E86" s="98"/>
      <c r="F86" s="98"/>
      <c r="G86" s="98"/>
      <c r="H86" s="98"/>
      <c r="I86" s="99"/>
      <c r="J86" s="100"/>
      <c r="K86" s="314">
        <v>0.05</v>
      </c>
      <c r="L86" s="854">
        <f>N79*K86</f>
        <v>5871.7184819960748</v>
      </c>
      <c r="M86" s="855"/>
      <c r="N86" s="57"/>
    </row>
    <row r="87" spans="1:14" ht="15" thickBot="1">
      <c r="B87" s="817" t="s">
        <v>1037</v>
      </c>
      <c r="C87" s="818"/>
      <c r="D87" s="818"/>
      <c r="E87" s="818"/>
      <c r="F87" s="818"/>
      <c r="G87" s="818"/>
      <c r="H87" s="818"/>
      <c r="I87" s="818"/>
      <c r="J87" s="818"/>
      <c r="K87" s="818"/>
      <c r="L87" s="818"/>
      <c r="M87" s="819"/>
      <c r="N87" s="58">
        <f>L84+L85+L86</f>
        <v>35230.310891976449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152664.68053189793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1.5" customHeight="1" thickBot="1">
      <c r="A31" t="s">
        <v>1929</v>
      </c>
      <c r="B31" s="86" t="s">
        <v>1776</v>
      </c>
      <c r="C31" s="959" t="s">
        <v>2262</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5138</v>
      </c>
      <c r="N50" s="281">
        <f>K50*M50</f>
        <v>10276</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131554</v>
      </c>
      <c r="N51" s="281">
        <f>K51*M51</f>
        <v>65777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130619.3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1369</v>
      </c>
      <c r="M60" s="905"/>
      <c r="N60" s="296">
        <f>K60*L60</f>
        <v>1505.9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1505.9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15320.161561829998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148211.3696399215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29642.273927984301</v>
      </c>
      <c r="M84" s="853"/>
      <c r="N84" s="57"/>
    </row>
    <row r="85" spans="1:14">
      <c r="B85" s="95" t="s">
        <v>1057</v>
      </c>
      <c r="C85" s="96"/>
      <c r="D85" s="96"/>
      <c r="E85" s="96"/>
      <c r="F85" s="96"/>
      <c r="G85" s="96"/>
      <c r="H85" s="96"/>
      <c r="I85" s="93"/>
      <c r="J85" s="94"/>
      <c r="K85" s="313">
        <v>0.05</v>
      </c>
      <c r="L85" s="852">
        <f>N79*K85</f>
        <v>7410.5684819960752</v>
      </c>
      <c r="M85" s="853"/>
      <c r="N85" s="57"/>
    </row>
    <row r="86" spans="1:14" ht="15" thickBot="1">
      <c r="B86" s="97" t="s">
        <v>1058</v>
      </c>
      <c r="C86" s="98"/>
      <c r="D86" s="98"/>
      <c r="E86" s="98"/>
      <c r="F86" s="98"/>
      <c r="G86" s="98"/>
      <c r="H86" s="98"/>
      <c r="I86" s="99"/>
      <c r="J86" s="100"/>
      <c r="K86" s="314">
        <v>0.05</v>
      </c>
      <c r="L86" s="854">
        <f>N79*K86</f>
        <v>7410.5684819960752</v>
      </c>
      <c r="M86" s="855"/>
      <c r="N86" s="57"/>
    </row>
    <row r="87" spans="1:14" ht="15" thickBot="1">
      <c r="B87" s="817" t="s">
        <v>1037</v>
      </c>
      <c r="C87" s="818"/>
      <c r="D87" s="818"/>
      <c r="E87" s="818"/>
      <c r="F87" s="818"/>
      <c r="G87" s="818"/>
      <c r="H87" s="818"/>
      <c r="I87" s="818"/>
      <c r="J87" s="818"/>
      <c r="K87" s="818"/>
      <c r="L87" s="818"/>
      <c r="M87" s="819"/>
      <c r="N87" s="58">
        <f>L84+L85+L86</f>
        <v>44463.410891976448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192674.78053189794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1777</v>
      </c>
      <c r="C31" s="959" t="s">
        <v>2263</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5138</v>
      </c>
      <c r="N50" s="281">
        <f>K50*M50</f>
        <v>10276</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144360</v>
      </c>
      <c r="N51" s="281">
        <f>K51*M51</f>
        <v>72180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137022.29999999999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1369</v>
      </c>
      <c r="M60" s="905"/>
      <c r="N60" s="296">
        <f>K60*L60</f>
        <v>1505.9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1505.9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15320.161561829998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154614.36963992147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30922.873927984296</v>
      </c>
      <c r="M84" s="853"/>
      <c r="N84" s="57"/>
    </row>
    <row r="85" spans="1:14">
      <c r="B85" s="95" t="s">
        <v>1057</v>
      </c>
      <c r="C85" s="96"/>
      <c r="D85" s="96"/>
      <c r="E85" s="96"/>
      <c r="F85" s="96"/>
      <c r="G85" s="96"/>
      <c r="H85" s="96"/>
      <c r="I85" s="93"/>
      <c r="J85" s="94"/>
      <c r="K85" s="313">
        <v>0.05</v>
      </c>
      <c r="L85" s="852">
        <f>N79*K85</f>
        <v>7730.7184819960739</v>
      </c>
      <c r="M85" s="853"/>
      <c r="N85" s="57"/>
    </row>
    <row r="86" spans="1:14" ht="15" thickBot="1">
      <c r="B86" s="97" t="s">
        <v>1058</v>
      </c>
      <c r="C86" s="98"/>
      <c r="D86" s="98"/>
      <c r="E86" s="98"/>
      <c r="F86" s="98"/>
      <c r="G86" s="98"/>
      <c r="H86" s="98"/>
      <c r="I86" s="99"/>
      <c r="J86" s="100"/>
      <c r="K86" s="314">
        <v>0.05</v>
      </c>
      <c r="L86" s="854">
        <f>N79*K86</f>
        <v>7730.7184819960739</v>
      </c>
      <c r="M86" s="855"/>
      <c r="N86" s="57"/>
    </row>
    <row r="87" spans="1:14" ht="15" thickBot="1">
      <c r="B87" s="817" t="s">
        <v>1037</v>
      </c>
      <c r="C87" s="818"/>
      <c r="D87" s="818"/>
      <c r="E87" s="818"/>
      <c r="F87" s="818"/>
      <c r="G87" s="818"/>
      <c r="H87" s="818"/>
      <c r="I87" s="818"/>
      <c r="J87" s="818"/>
      <c r="K87" s="818"/>
      <c r="L87" s="818"/>
      <c r="M87" s="819"/>
      <c r="N87" s="58">
        <f>L84+L85+L86</f>
        <v>46384.310891976442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200998.6805318979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7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1778</v>
      </c>
      <c r="C31" s="959" t="s">
        <v>2264</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5138</v>
      </c>
      <c r="N50" s="281">
        <f>K50*M50</f>
        <v>10276</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150648</v>
      </c>
      <c r="N51" s="281">
        <f>K51*M51</f>
        <v>75324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140166.29999999999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1369</v>
      </c>
      <c r="M60" s="905"/>
      <c r="N60" s="296">
        <f>K60*L60</f>
        <v>1505.9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1505.9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15320.161561829998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157758.36963992147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31551.673927984295</v>
      </c>
      <c r="M84" s="853"/>
      <c r="N84" s="57"/>
    </row>
    <row r="85" spans="1:14">
      <c r="B85" s="95" t="s">
        <v>1057</v>
      </c>
      <c r="C85" s="96"/>
      <c r="D85" s="96"/>
      <c r="E85" s="96"/>
      <c r="F85" s="96"/>
      <c r="G85" s="96"/>
      <c r="H85" s="96"/>
      <c r="I85" s="93"/>
      <c r="J85" s="94"/>
      <c r="K85" s="313">
        <v>0.05</v>
      </c>
      <c r="L85" s="852">
        <f>N79*K85</f>
        <v>7887.9184819960738</v>
      </c>
      <c r="M85" s="853"/>
      <c r="N85" s="57"/>
    </row>
    <row r="86" spans="1:14" ht="15" thickBot="1">
      <c r="B86" s="97" t="s">
        <v>1058</v>
      </c>
      <c r="C86" s="98"/>
      <c r="D86" s="98"/>
      <c r="E86" s="98"/>
      <c r="F86" s="98"/>
      <c r="G86" s="98"/>
      <c r="H86" s="98"/>
      <c r="I86" s="99"/>
      <c r="J86" s="100"/>
      <c r="K86" s="314">
        <v>0.05</v>
      </c>
      <c r="L86" s="854">
        <f>N79*K86</f>
        <v>7887.9184819960738</v>
      </c>
      <c r="M86" s="855"/>
      <c r="N86" s="57"/>
    </row>
    <row r="87" spans="1:14" ht="15" thickBot="1">
      <c r="B87" s="817" t="s">
        <v>1037</v>
      </c>
      <c r="C87" s="818"/>
      <c r="D87" s="818"/>
      <c r="E87" s="818"/>
      <c r="F87" s="818"/>
      <c r="G87" s="818"/>
      <c r="H87" s="818"/>
      <c r="I87" s="818"/>
      <c r="J87" s="818"/>
      <c r="K87" s="818"/>
      <c r="L87" s="818"/>
      <c r="M87" s="819"/>
      <c r="N87" s="58">
        <f>L84+L85+L86</f>
        <v>47327.510891976439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205085.88053189791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1229</v>
      </c>
      <c r="C31" s="959" t="s">
        <v>1818</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6000</v>
      </c>
      <c r="N49" s="281">
        <f>K49*M49</f>
        <v>3000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5138</v>
      </c>
      <c r="N50" s="281">
        <f>K50*M50</f>
        <v>5138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41316</v>
      </c>
      <c r="N51" s="281">
        <f>K51*M51</f>
        <v>41316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97120.3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1369</v>
      </c>
      <c r="M60" s="905"/>
      <c r="N60" s="296">
        <f>K60*L60</f>
        <v>1505.9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1505.9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15320.161561829998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114712.3696399215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22942.473927984302</v>
      </c>
      <c r="M84" s="853"/>
      <c r="N84" s="57"/>
    </row>
    <row r="85" spans="1:14">
      <c r="B85" s="95" t="s">
        <v>1057</v>
      </c>
      <c r="C85" s="96"/>
      <c r="D85" s="96"/>
      <c r="E85" s="96"/>
      <c r="F85" s="96"/>
      <c r="G85" s="96"/>
      <c r="H85" s="96"/>
      <c r="I85" s="93"/>
      <c r="J85" s="94"/>
      <c r="K85" s="313">
        <v>0.05</v>
      </c>
      <c r="L85" s="852">
        <f>N79*K85</f>
        <v>5735.6184819960754</v>
      </c>
      <c r="M85" s="853"/>
      <c r="N85" s="57"/>
    </row>
    <row r="86" spans="1:14" ht="15" thickBot="1">
      <c r="B86" s="97" t="s">
        <v>1058</v>
      </c>
      <c r="C86" s="98"/>
      <c r="D86" s="98"/>
      <c r="E86" s="98"/>
      <c r="F86" s="98"/>
      <c r="G86" s="98"/>
      <c r="H86" s="98"/>
      <c r="I86" s="99"/>
      <c r="J86" s="100"/>
      <c r="K86" s="314">
        <v>0.05</v>
      </c>
      <c r="L86" s="854">
        <f>N79*K86</f>
        <v>5735.6184819960754</v>
      </c>
      <c r="M86" s="855"/>
      <c r="N86" s="57"/>
    </row>
    <row r="87" spans="1:14" ht="15" thickBot="1">
      <c r="B87" s="817" t="s">
        <v>1037</v>
      </c>
      <c r="C87" s="818"/>
      <c r="D87" s="818"/>
      <c r="E87" s="818"/>
      <c r="F87" s="818"/>
      <c r="G87" s="818"/>
      <c r="H87" s="818"/>
      <c r="I87" s="818"/>
      <c r="J87" s="818"/>
      <c r="K87" s="818"/>
      <c r="L87" s="818"/>
      <c r="M87" s="819"/>
      <c r="N87" s="58">
        <f>L84+L85+L86</f>
        <v>34413.710891976451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149126.08053189795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1779</v>
      </c>
      <c r="C31" s="959" t="s">
        <v>1780</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6000</v>
      </c>
      <c r="N49" s="281">
        <f>K49*M49</f>
        <v>3000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5138</v>
      </c>
      <c r="N50" s="281">
        <f>K50*M50</f>
        <v>5138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41316</v>
      </c>
      <c r="N51" s="281">
        <f>K51*M51</f>
        <v>41316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97120.3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4">
        <f>VLOOKUP(A60,TRANSPORTE!A1:D117,4,FALSE)</f>
        <v>1369</v>
      </c>
      <c r="M60" s="905"/>
      <c r="N60" s="296">
        <f>K60*L60</f>
        <v>1505.9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1505.9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15320.161561829998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114712.3696399215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22942.473927984302</v>
      </c>
      <c r="M84" s="853"/>
      <c r="N84" s="57"/>
    </row>
    <row r="85" spans="1:14">
      <c r="B85" s="95" t="s">
        <v>1057</v>
      </c>
      <c r="C85" s="96"/>
      <c r="D85" s="96"/>
      <c r="E85" s="96"/>
      <c r="F85" s="96"/>
      <c r="G85" s="96"/>
      <c r="H85" s="96"/>
      <c r="I85" s="93"/>
      <c r="J85" s="94"/>
      <c r="K85" s="313">
        <v>0.05</v>
      </c>
      <c r="L85" s="852">
        <f>N79*K85</f>
        <v>5735.6184819960754</v>
      </c>
      <c r="M85" s="853"/>
      <c r="N85" s="57"/>
    </row>
    <row r="86" spans="1:14" ht="15" thickBot="1">
      <c r="B86" s="97" t="s">
        <v>1058</v>
      </c>
      <c r="C86" s="98"/>
      <c r="D86" s="98"/>
      <c r="E86" s="98"/>
      <c r="F86" s="98"/>
      <c r="G86" s="98"/>
      <c r="H86" s="98"/>
      <c r="I86" s="99"/>
      <c r="J86" s="100"/>
      <c r="K86" s="314">
        <v>0.05</v>
      </c>
      <c r="L86" s="854">
        <f>N79*K86</f>
        <v>5735.6184819960754</v>
      </c>
      <c r="M86" s="855"/>
      <c r="N86" s="57"/>
    </row>
    <row r="87" spans="1:14" ht="15" thickBot="1">
      <c r="B87" s="817" t="s">
        <v>1037</v>
      </c>
      <c r="C87" s="818"/>
      <c r="D87" s="818"/>
      <c r="E87" s="818"/>
      <c r="F87" s="818"/>
      <c r="G87" s="818"/>
      <c r="H87" s="818"/>
      <c r="I87" s="818"/>
      <c r="J87" s="818"/>
      <c r="K87" s="818"/>
      <c r="L87" s="818"/>
      <c r="M87" s="819"/>
      <c r="N87" s="58">
        <f>L84+L85+L86</f>
        <v>34413.710891976451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149126.08053189795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1781</v>
      </c>
      <c r="C31" s="959" t="s">
        <v>1782</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6000</v>
      </c>
      <c r="N49" s="281">
        <f>K49*M49</f>
        <v>3000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5138</v>
      </c>
      <c r="N50" s="281">
        <f>K50*M50</f>
        <v>5138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41316</v>
      </c>
      <c r="N51" s="281">
        <f>K51*M51</f>
        <v>41316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97120.3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4">
        <f>VLOOKUP(A60,TRANSPORTE!A1:D117,4,FALSE)</f>
        <v>1369</v>
      </c>
      <c r="M60" s="905"/>
      <c r="N60" s="296">
        <f>K60*L60</f>
        <v>1505.9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1505.9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15320.161561829998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114712.3696399215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22942.473927984302</v>
      </c>
      <c r="M84" s="853"/>
      <c r="N84" s="57"/>
    </row>
    <row r="85" spans="1:14">
      <c r="B85" s="95" t="s">
        <v>1057</v>
      </c>
      <c r="C85" s="96"/>
      <c r="D85" s="96"/>
      <c r="E85" s="96"/>
      <c r="F85" s="96"/>
      <c r="G85" s="96"/>
      <c r="H85" s="96"/>
      <c r="I85" s="93"/>
      <c r="J85" s="94"/>
      <c r="K85" s="313">
        <v>0.05</v>
      </c>
      <c r="L85" s="852">
        <f>N79*K85</f>
        <v>5735.6184819960754</v>
      </c>
      <c r="M85" s="853"/>
      <c r="N85" s="57"/>
    </row>
    <row r="86" spans="1:14" ht="15" thickBot="1">
      <c r="B86" s="97" t="s">
        <v>1058</v>
      </c>
      <c r="C86" s="98"/>
      <c r="D86" s="98"/>
      <c r="E86" s="98"/>
      <c r="F86" s="98"/>
      <c r="G86" s="98"/>
      <c r="H86" s="98"/>
      <c r="I86" s="99"/>
      <c r="J86" s="100"/>
      <c r="K86" s="314">
        <v>0.05</v>
      </c>
      <c r="L86" s="854">
        <f>N79*K86</f>
        <v>5735.6184819960754</v>
      </c>
      <c r="M86" s="855"/>
      <c r="N86" s="57"/>
    </row>
    <row r="87" spans="1:14" ht="15" thickBot="1">
      <c r="B87" s="817" t="s">
        <v>1037</v>
      </c>
      <c r="C87" s="818"/>
      <c r="D87" s="818"/>
      <c r="E87" s="818"/>
      <c r="F87" s="818"/>
      <c r="G87" s="818"/>
      <c r="H87" s="818"/>
      <c r="I87" s="818"/>
      <c r="J87" s="818"/>
      <c r="K87" s="818"/>
      <c r="L87" s="818"/>
      <c r="M87" s="819"/>
      <c r="N87" s="58">
        <f>L84+L85+L86</f>
        <v>34413.710891976451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149126.08053189795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1783</v>
      </c>
      <c r="C31" s="959" t="s">
        <v>1784</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766.00807809150001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43333</v>
      </c>
      <c r="N48" s="281">
        <f>K48*M48</f>
        <v>47666.3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6000</v>
      </c>
      <c r="N49" s="281">
        <f>K49*M49</f>
        <v>3000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5138</v>
      </c>
      <c r="N50" s="281">
        <f>K50*M50</f>
        <v>5138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41316</v>
      </c>
      <c r="N51" s="281">
        <f>K51*M51</f>
        <v>41316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97120.3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4">
        <f>VLOOKUP(A60,TRANSPORTE!A1:D117,4,FALSE)</f>
        <v>1369</v>
      </c>
      <c r="M60" s="905"/>
      <c r="N60" s="296">
        <f>K60*L60</f>
        <v>1505.9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1505.9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15320.161561829998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114712.3696399215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22942.473927984302</v>
      </c>
      <c r="M84" s="853"/>
      <c r="N84" s="57"/>
    </row>
    <row r="85" spans="1:14">
      <c r="B85" s="95" t="s">
        <v>1057</v>
      </c>
      <c r="C85" s="96"/>
      <c r="D85" s="96"/>
      <c r="E85" s="96"/>
      <c r="F85" s="96"/>
      <c r="G85" s="96"/>
      <c r="H85" s="96"/>
      <c r="I85" s="93"/>
      <c r="J85" s="94"/>
      <c r="K85" s="313">
        <v>0.05</v>
      </c>
      <c r="L85" s="852">
        <f>N79*K85</f>
        <v>5735.6184819960754</v>
      </c>
      <c r="M85" s="853"/>
      <c r="N85" s="57"/>
    </row>
    <row r="86" spans="1:14" ht="15" thickBot="1">
      <c r="B86" s="97" t="s">
        <v>1058</v>
      </c>
      <c r="C86" s="98"/>
      <c r="D86" s="98"/>
      <c r="E86" s="98"/>
      <c r="F86" s="98"/>
      <c r="G86" s="98"/>
      <c r="H86" s="98"/>
      <c r="I86" s="99"/>
      <c r="J86" s="100"/>
      <c r="K86" s="314">
        <v>0.05</v>
      </c>
      <c r="L86" s="854">
        <f>N79*K86</f>
        <v>5735.6184819960754</v>
      </c>
      <c r="M86" s="855"/>
      <c r="N86" s="57"/>
    </row>
    <row r="87" spans="1:14" ht="15" thickBot="1">
      <c r="B87" s="817" t="s">
        <v>1037</v>
      </c>
      <c r="C87" s="818"/>
      <c r="D87" s="818"/>
      <c r="E87" s="818"/>
      <c r="F87" s="818"/>
      <c r="G87" s="818"/>
      <c r="H87" s="818"/>
      <c r="I87" s="818"/>
      <c r="J87" s="818"/>
      <c r="K87" s="818"/>
      <c r="L87" s="818"/>
      <c r="M87" s="819"/>
      <c r="N87" s="58">
        <f>L84+L85+L86</f>
        <v>34413.710891976451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149126.08053189795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8.5" customHeight="1" thickBot="1">
      <c r="A31" t="s">
        <v>1929</v>
      </c>
      <c r="B31" s="86" t="s">
        <v>1785</v>
      </c>
      <c r="C31" s="959" t="s">
        <v>1786</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6710</v>
      </c>
      <c r="N48" s="281">
        <f>K48*M48</f>
        <v>8723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8723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1532.016156183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10255.016156182999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2051.0032312365997</v>
      </c>
      <c r="M84" s="853"/>
      <c r="N84" s="57"/>
    </row>
    <row r="85" spans="1:14">
      <c r="B85" s="95" t="s">
        <v>1057</v>
      </c>
      <c r="C85" s="96"/>
      <c r="D85" s="96"/>
      <c r="E85" s="96"/>
      <c r="F85" s="96"/>
      <c r="G85" s="96"/>
      <c r="H85" s="96"/>
      <c r="I85" s="93"/>
      <c r="J85" s="94"/>
      <c r="K85" s="313">
        <v>0.05</v>
      </c>
      <c r="L85" s="852">
        <f>N79*K85</f>
        <v>512.75080780914993</v>
      </c>
      <c r="M85" s="853"/>
      <c r="N85" s="57"/>
    </row>
    <row r="86" spans="1:14" ht="15" thickBot="1">
      <c r="B86" s="97" t="s">
        <v>1058</v>
      </c>
      <c r="C86" s="98"/>
      <c r="D86" s="98"/>
      <c r="E86" s="98"/>
      <c r="F86" s="98"/>
      <c r="G86" s="98"/>
      <c r="H86" s="98"/>
      <c r="I86" s="99"/>
      <c r="J86" s="100"/>
      <c r="K86" s="314">
        <v>0.05</v>
      </c>
      <c r="L86" s="854">
        <f>N79*K86</f>
        <v>512.75080780914993</v>
      </c>
      <c r="M86" s="855"/>
      <c r="N86" s="57"/>
    </row>
    <row r="87" spans="1:14" ht="15" thickBot="1">
      <c r="B87" s="817" t="s">
        <v>1037</v>
      </c>
      <c r="C87" s="818"/>
      <c r="D87" s="818"/>
      <c r="E87" s="818"/>
      <c r="F87" s="818"/>
      <c r="G87" s="818"/>
      <c r="H87" s="818"/>
      <c r="I87" s="818"/>
      <c r="J87" s="818"/>
      <c r="K87" s="818"/>
      <c r="L87" s="818"/>
      <c r="M87" s="819"/>
      <c r="N87" s="58">
        <f>L84+L85+L86</f>
        <v>3076.5048468548998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13331.521003037898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 customHeight="1" thickBot="1">
      <c r="A31" t="s">
        <v>1929</v>
      </c>
      <c r="B31" s="86" t="s">
        <v>1787</v>
      </c>
      <c r="C31" s="959" t="s">
        <v>1788</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12077</v>
      </c>
      <c r="N48" s="281">
        <f>K48*M48</f>
        <v>15700.1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15700.1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1532.016156183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17232.116156183001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3446.4232312366003</v>
      </c>
      <c r="M84" s="853"/>
      <c r="N84" s="57"/>
    </row>
    <row r="85" spans="1:14">
      <c r="B85" s="95" t="s">
        <v>1057</v>
      </c>
      <c r="C85" s="96"/>
      <c r="D85" s="96"/>
      <c r="E85" s="96"/>
      <c r="F85" s="96"/>
      <c r="G85" s="96"/>
      <c r="H85" s="96"/>
      <c r="I85" s="93"/>
      <c r="J85" s="94"/>
      <c r="K85" s="313">
        <v>0.05</v>
      </c>
      <c r="L85" s="852">
        <f>N79*K85</f>
        <v>861.60580780915006</v>
      </c>
      <c r="M85" s="853"/>
      <c r="N85" s="57"/>
    </row>
    <row r="86" spans="1:14" ht="15" thickBot="1">
      <c r="B86" s="97" t="s">
        <v>1058</v>
      </c>
      <c r="C86" s="98"/>
      <c r="D86" s="98"/>
      <c r="E86" s="98"/>
      <c r="F86" s="98"/>
      <c r="G86" s="98"/>
      <c r="H86" s="98"/>
      <c r="I86" s="99"/>
      <c r="J86" s="100"/>
      <c r="K86" s="314">
        <v>0.05</v>
      </c>
      <c r="L86" s="854">
        <f>N79*K86</f>
        <v>861.60580780915006</v>
      </c>
      <c r="M86" s="855"/>
      <c r="N86" s="57"/>
    </row>
    <row r="87" spans="1:14" ht="15" thickBot="1">
      <c r="B87" s="817" t="s">
        <v>1037</v>
      </c>
      <c r="C87" s="818"/>
      <c r="D87" s="818"/>
      <c r="E87" s="818"/>
      <c r="F87" s="818"/>
      <c r="G87" s="818"/>
      <c r="H87" s="818"/>
      <c r="I87" s="818"/>
      <c r="J87" s="818"/>
      <c r="K87" s="818"/>
      <c r="L87" s="818"/>
      <c r="M87" s="819"/>
      <c r="N87" s="58">
        <f>L84+L85+L86</f>
        <v>5169.6348468549004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22401.751003037902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1789</v>
      </c>
      <c r="C31" s="959" t="s">
        <v>2265</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6710</v>
      </c>
      <c r="N48" s="281">
        <f>K48*M48</f>
        <v>8723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8723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1532.016156183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10255.016156182999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2051.0032312365997</v>
      </c>
      <c r="M84" s="853"/>
      <c r="N84" s="57"/>
    </row>
    <row r="85" spans="1:14">
      <c r="B85" s="95" t="s">
        <v>1057</v>
      </c>
      <c r="C85" s="96"/>
      <c r="D85" s="96"/>
      <c r="E85" s="96"/>
      <c r="F85" s="96"/>
      <c r="G85" s="96"/>
      <c r="H85" s="96"/>
      <c r="I85" s="93"/>
      <c r="J85" s="94"/>
      <c r="K85" s="313">
        <v>0.05</v>
      </c>
      <c r="L85" s="852">
        <f>N79*K85</f>
        <v>512.75080780914993</v>
      </c>
      <c r="M85" s="853"/>
      <c r="N85" s="57"/>
    </row>
    <row r="86" spans="1:14" ht="15" thickBot="1">
      <c r="B86" s="97" t="s">
        <v>1058</v>
      </c>
      <c r="C86" s="98"/>
      <c r="D86" s="98"/>
      <c r="E86" s="98"/>
      <c r="F86" s="98"/>
      <c r="G86" s="98"/>
      <c r="H86" s="98"/>
      <c r="I86" s="99"/>
      <c r="J86" s="100"/>
      <c r="K86" s="314">
        <v>0.05</v>
      </c>
      <c r="L86" s="854">
        <f>N79*K86</f>
        <v>512.75080780914993</v>
      </c>
      <c r="M86" s="855"/>
      <c r="N86" s="57"/>
    </row>
    <row r="87" spans="1:14" ht="15" thickBot="1">
      <c r="B87" s="817" t="s">
        <v>1037</v>
      </c>
      <c r="C87" s="818"/>
      <c r="D87" s="818"/>
      <c r="E87" s="818"/>
      <c r="F87" s="818"/>
      <c r="G87" s="818"/>
      <c r="H87" s="818"/>
      <c r="I87" s="818"/>
      <c r="J87" s="818"/>
      <c r="K87" s="818"/>
      <c r="L87" s="818"/>
      <c r="M87" s="819"/>
      <c r="N87" s="58">
        <f>L84+L85+L86</f>
        <v>3076.5048468548998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13331.521003037898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 customHeight="1" thickBot="1">
      <c r="A31" t="s">
        <v>1929</v>
      </c>
      <c r="B31" s="86" t="s">
        <v>1790</v>
      </c>
      <c r="C31" s="959" t="s">
        <v>2266</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12077</v>
      </c>
      <c r="N48" s="281">
        <f>K48*M48</f>
        <v>15700.1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15700.1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1532.016156183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17232.116156183001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3446.4232312366003</v>
      </c>
      <c r="M84" s="853"/>
      <c r="N84" s="57"/>
    </row>
    <row r="85" spans="1:14">
      <c r="B85" s="95" t="s">
        <v>1057</v>
      </c>
      <c r="C85" s="96"/>
      <c r="D85" s="96"/>
      <c r="E85" s="96"/>
      <c r="F85" s="96"/>
      <c r="G85" s="96"/>
      <c r="H85" s="96"/>
      <c r="I85" s="93"/>
      <c r="J85" s="94"/>
      <c r="K85" s="313">
        <v>0.05</v>
      </c>
      <c r="L85" s="852">
        <f>N79*K85</f>
        <v>861.60580780915006</v>
      </c>
      <c r="M85" s="853"/>
      <c r="N85" s="57"/>
    </row>
    <row r="86" spans="1:14" ht="15" thickBot="1">
      <c r="B86" s="97" t="s">
        <v>1058</v>
      </c>
      <c r="C86" s="98"/>
      <c r="D86" s="98"/>
      <c r="E86" s="98"/>
      <c r="F86" s="98"/>
      <c r="G86" s="98"/>
      <c r="H86" s="98"/>
      <c r="I86" s="99"/>
      <c r="J86" s="100"/>
      <c r="K86" s="314">
        <v>0.05</v>
      </c>
      <c r="L86" s="854">
        <f>N79*K86</f>
        <v>861.60580780915006</v>
      </c>
      <c r="M86" s="855"/>
      <c r="N86" s="57"/>
    </row>
    <row r="87" spans="1:14" ht="15" thickBot="1">
      <c r="B87" s="817" t="s">
        <v>1037</v>
      </c>
      <c r="C87" s="818"/>
      <c r="D87" s="818"/>
      <c r="E87" s="818"/>
      <c r="F87" s="818"/>
      <c r="G87" s="818"/>
      <c r="H87" s="818"/>
      <c r="I87" s="818"/>
      <c r="J87" s="818"/>
      <c r="K87" s="818"/>
      <c r="L87" s="818"/>
      <c r="M87" s="819"/>
      <c r="N87" s="58">
        <f>L84+L85+L86</f>
        <v>5169.6348468549004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22401.751003037902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65073</v>
      </c>
      <c r="L36" s="279"/>
      <c r="M36" s="345">
        <v>15</v>
      </c>
      <c r="N36" s="281">
        <f>K36/M36</f>
        <v>4338.2</v>
      </c>
    </row>
    <row r="37" spans="1:14">
      <c r="A37" s="119" t="s">
        <v>174</v>
      </c>
      <c r="B37" s="866" t="str">
        <f>VLOOKUP(A37,EQUIPOS!A7:D154,3,FALSE)</f>
        <v>Compactador vibratorio tipo DD-20</v>
      </c>
      <c r="C37" s="867"/>
      <c r="D37" s="867"/>
      <c r="E37" s="867"/>
      <c r="F37" s="867"/>
      <c r="G37" s="867"/>
      <c r="H37" s="868"/>
      <c r="I37" s="430"/>
      <c r="J37" s="431"/>
      <c r="K37" s="278">
        <f>VLOOKUP(A37,EQUIPOS!A7:D164,4,FALSE)</f>
        <v>71683</v>
      </c>
      <c r="L37" s="344"/>
      <c r="M37" s="345">
        <v>15</v>
      </c>
      <c r="N37" s="281">
        <f>K37/M37</f>
        <v>4778.8666666666668</v>
      </c>
    </row>
    <row r="38" spans="1:14">
      <c r="A38" s="119" t="s">
        <v>269</v>
      </c>
      <c r="B38" s="866" t="str">
        <f>VLOOKUP(A38,EQUIPOS!A8:D154,3,FALSE)</f>
        <v>Motoniveladora  potencia 215 HP, ancho de cuchilla 4,27 m, peso 18 ton.</v>
      </c>
      <c r="C38" s="867"/>
      <c r="D38" s="867"/>
      <c r="E38" s="867"/>
      <c r="F38" s="867"/>
      <c r="G38" s="867"/>
      <c r="H38" s="868"/>
      <c r="I38" s="337"/>
      <c r="J38" s="339"/>
      <c r="K38" s="278">
        <f>VLOOKUP(A38,EQUIPOS!A8:D165,4,FALSE)</f>
        <v>174767</v>
      </c>
      <c r="L38" s="432"/>
      <c r="M38" s="433">
        <v>15</v>
      </c>
      <c r="N38" s="281">
        <f>K38/M38</f>
        <v>11651.133333333333</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N75*M41</f>
        <v>42.556004338416663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SUM(N36:N41)</f>
        <v>20810.756004338415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22850</v>
      </c>
      <c r="N48" s="281">
        <f>K48*M48</f>
        <v>29705</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65</v>
      </c>
      <c r="N49" s="281">
        <f>K49*M49</f>
        <v>1950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906" t="s">
        <v>1037</v>
      </c>
      <c r="C53" s="860"/>
      <c r="D53" s="860"/>
      <c r="E53" s="860"/>
      <c r="F53" s="860"/>
      <c r="G53" s="860"/>
      <c r="H53" s="860"/>
      <c r="I53" s="860"/>
      <c r="J53" s="860"/>
      <c r="K53" s="860"/>
      <c r="L53" s="860"/>
      <c r="M53" s="861"/>
      <c r="N53" s="110">
        <f>SUM(N48:N52)</f>
        <v>31655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4">
        <f>VLOOKUP(A58,TRANSPORTE!A1:D117,4,FALSE)</f>
        <v>1369</v>
      </c>
      <c r="M58" s="905"/>
      <c r="N58" s="296">
        <f>K58*L58</f>
        <v>1779.7</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1779.7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2127.800216920833</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56373.256221259246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11274.651244251851</v>
      </c>
      <c r="M82" s="853"/>
      <c r="N82" s="57"/>
    </row>
    <row r="83" spans="1:14">
      <c r="B83" s="95" t="s">
        <v>1057</v>
      </c>
      <c r="C83" s="96"/>
      <c r="D83" s="96"/>
      <c r="E83" s="96"/>
      <c r="F83" s="96"/>
      <c r="G83" s="96"/>
      <c r="H83" s="96"/>
      <c r="I83" s="93"/>
      <c r="J83" s="94"/>
      <c r="K83" s="313">
        <v>0.05</v>
      </c>
      <c r="L83" s="852">
        <f>N77*K83</f>
        <v>2818.6628110629626</v>
      </c>
      <c r="M83" s="853"/>
      <c r="N83" s="57"/>
    </row>
    <row r="84" spans="1:14" ht="15" thickBot="1">
      <c r="B84" s="97" t="s">
        <v>1058</v>
      </c>
      <c r="C84" s="98"/>
      <c r="D84" s="98"/>
      <c r="E84" s="98"/>
      <c r="F84" s="98"/>
      <c r="G84" s="98"/>
      <c r="H84" s="98"/>
      <c r="I84" s="99"/>
      <c r="J84" s="100"/>
      <c r="K84" s="314">
        <v>0.05</v>
      </c>
      <c r="L84" s="854">
        <f>N77*K84</f>
        <v>2818.6628110629626</v>
      </c>
      <c r="M84" s="855"/>
      <c r="N84" s="57"/>
    </row>
    <row r="85" spans="1:14" ht="15" thickBot="1">
      <c r="B85" s="817" t="s">
        <v>1037</v>
      </c>
      <c r="C85" s="818"/>
      <c r="D85" s="818"/>
      <c r="E85" s="818"/>
      <c r="F85" s="818"/>
      <c r="G85" s="818"/>
      <c r="H85" s="818"/>
      <c r="I85" s="818"/>
      <c r="J85" s="818"/>
      <c r="K85" s="818"/>
      <c r="L85" s="818"/>
      <c r="M85" s="819"/>
      <c r="N85" s="58">
        <f>L82+L83+L84</f>
        <v>16911.976866377776</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73285.233087637025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102.1344104122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10126.9</v>
      </c>
      <c r="N48" s="281">
        <f>K48*M48</f>
        <v>7088.829999999999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7088.829999999999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2042.688208244</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9233.6526186561987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1846.7305237312398</v>
      </c>
      <c r="M84" s="853"/>
      <c r="N84" s="57"/>
    </row>
    <row r="85" spans="1:14">
      <c r="B85" s="95" t="s">
        <v>1057</v>
      </c>
      <c r="C85" s="96"/>
      <c r="D85" s="96"/>
      <c r="E85" s="96"/>
      <c r="F85" s="96"/>
      <c r="G85" s="96"/>
      <c r="H85" s="96"/>
      <c r="I85" s="93"/>
      <c r="J85" s="94"/>
      <c r="K85" s="313">
        <v>0.05</v>
      </c>
      <c r="L85" s="852">
        <f>N79*K85</f>
        <v>461.68263093280996</v>
      </c>
      <c r="M85" s="853"/>
      <c r="N85" s="57"/>
    </row>
    <row r="86" spans="1:14" ht="15" thickBot="1">
      <c r="B86" s="97" t="s">
        <v>1058</v>
      </c>
      <c r="C86" s="98"/>
      <c r="D86" s="98"/>
      <c r="E86" s="98"/>
      <c r="F86" s="98"/>
      <c r="G86" s="98"/>
      <c r="H86" s="98"/>
      <c r="I86" s="99"/>
      <c r="J86" s="100"/>
      <c r="K86" s="314">
        <v>0.05</v>
      </c>
      <c r="L86" s="854">
        <f>N79*K86</f>
        <v>461.68263093280996</v>
      </c>
      <c r="M86" s="855"/>
      <c r="N86" s="57"/>
    </row>
    <row r="87" spans="1:14" ht="15" thickBot="1">
      <c r="B87" s="817" t="s">
        <v>1037</v>
      </c>
      <c r="C87" s="818"/>
      <c r="D87" s="818"/>
      <c r="E87" s="818"/>
      <c r="F87" s="818"/>
      <c r="G87" s="818"/>
      <c r="H87" s="818"/>
      <c r="I87" s="818"/>
      <c r="J87" s="818"/>
      <c r="K87" s="818"/>
      <c r="L87" s="818"/>
      <c r="M87" s="819"/>
      <c r="N87" s="58">
        <f>L84+L85+L86</f>
        <v>2770.0957855968595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58">
        <f>N79+N87</f>
        <v>12003.748404253058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510.67205206099999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4036.7774999999997</v>
      </c>
      <c r="N48" s="281">
        <f>K48*M48</f>
        <v>807.35550000000001</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2612</v>
      </c>
      <c r="N49" s="281">
        <f>K49*M49</f>
        <v>2742.6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3549.9555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10213.44104122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14274.068593280999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2854.8137186561999</v>
      </c>
      <c r="M84" s="853"/>
      <c r="N84" s="57"/>
    </row>
    <row r="85" spans="1:14">
      <c r="B85" s="95" t="s">
        <v>1057</v>
      </c>
      <c r="C85" s="96"/>
      <c r="D85" s="96"/>
      <c r="E85" s="96"/>
      <c r="F85" s="96"/>
      <c r="G85" s="96"/>
      <c r="H85" s="96"/>
      <c r="I85" s="93"/>
      <c r="J85" s="94"/>
      <c r="K85" s="313">
        <v>0.05</v>
      </c>
      <c r="L85" s="852">
        <f>N79*K85</f>
        <v>713.70342966404996</v>
      </c>
      <c r="M85" s="853"/>
      <c r="N85" s="57"/>
    </row>
    <row r="86" spans="1:14" ht="15" thickBot="1">
      <c r="B86" s="97" t="s">
        <v>1058</v>
      </c>
      <c r="C86" s="98"/>
      <c r="D86" s="98"/>
      <c r="E86" s="98"/>
      <c r="F86" s="98"/>
      <c r="G86" s="98"/>
      <c r="H86" s="98"/>
      <c r="I86" s="99"/>
      <c r="J86" s="100"/>
      <c r="K86" s="314">
        <v>0.05</v>
      </c>
      <c r="L86" s="854">
        <f>N79*K86</f>
        <v>713.70342966404996</v>
      </c>
      <c r="M86" s="855"/>
      <c r="N86" s="57"/>
    </row>
    <row r="87" spans="1:14" ht="15" thickBot="1">
      <c r="B87" s="817" t="s">
        <v>1037</v>
      </c>
      <c r="C87" s="818"/>
      <c r="D87" s="818"/>
      <c r="E87" s="818"/>
      <c r="F87" s="818"/>
      <c r="G87" s="818"/>
      <c r="H87" s="818"/>
      <c r="I87" s="818"/>
      <c r="J87" s="818"/>
      <c r="K87" s="818"/>
      <c r="L87" s="818"/>
      <c r="M87" s="819"/>
      <c r="N87" s="58">
        <f>L84+L85+L86</f>
        <v>4282.2205779842998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18556.2891712653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8.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1500</v>
      </c>
      <c r="N36" s="281">
        <f>K36/M36</f>
        <v>36.185333333333332</v>
      </c>
    </row>
    <row r="37" spans="1:14">
      <c r="A37" s="119" t="s">
        <v>361</v>
      </c>
      <c r="B37" s="866" t="str">
        <f>VLOOKUP(A37,EQUIPOS!A7:D154,3,FALSE)</f>
        <v>Vehículo delineador</v>
      </c>
      <c r="C37" s="867"/>
      <c r="D37" s="867"/>
      <c r="E37" s="867"/>
      <c r="F37" s="867"/>
      <c r="G37" s="867"/>
      <c r="H37" s="868"/>
      <c r="I37" s="430"/>
      <c r="J37" s="431"/>
      <c r="K37" s="278">
        <f>VLOOKUP(A37,EQUIPOS!A7:D164,4,FALSE)</f>
        <v>144047</v>
      </c>
      <c r="L37" s="344"/>
      <c r="M37" s="345">
        <v>1500</v>
      </c>
      <c r="N37" s="281">
        <f>K37/M37</f>
        <v>96.031333333333336</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0.21278002169208332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132.42944668835875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3615</v>
      </c>
      <c r="N48" s="281">
        <f>K48*M48</f>
        <v>166.29</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0</v>
      </c>
      <c r="N49" s="281">
        <f>K49*M49</f>
        <v>0</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28500</v>
      </c>
      <c r="N50" s="281">
        <f>K50*M50</f>
        <v>12.254999999999999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178.54499999999999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21.278002169208332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332.25244885756706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66.450489771513418</v>
      </c>
      <c r="M84" s="853"/>
      <c r="N84" s="57"/>
    </row>
    <row r="85" spans="1:14">
      <c r="B85" s="95" t="s">
        <v>1057</v>
      </c>
      <c r="C85" s="96"/>
      <c r="D85" s="96"/>
      <c r="E85" s="96"/>
      <c r="F85" s="96"/>
      <c r="G85" s="96"/>
      <c r="H85" s="96"/>
      <c r="I85" s="93"/>
      <c r="J85" s="94"/>
      <c r="K85" s="313">
        <v>0.05</v>
      </c>
      <c r="L85" s="852">
        <f>N79*K85</f>
        <v>16.612622442878354</v>
      </c>
      <c r="M85" s="853"/>
      <c r="N85" s="57"/>
    </row>
    <row r="86" spans="1:14" ht="15" thickBot="1">
      <c r="B86" s="97" t="s">
        <v>1058</v>
      </c>
      <c r="C86" s="98"/>
      <c r="D86" s="98"/>
      <c r="E86" s="98"/>
      <c r="F86" s="98"/>
      <c r="G86" s="98"/>
      <c r="H86" s="98"/>
      <c r="I86" s="99"/>
      <c r="J86" s="100"/>
      <c r="K86" s="314">
        <v>0.05</v>
      </c>
      <c r="L86" s="854">
        <f>N79*K86</f>
        <v>16.612622442878354</v>
      </c>
      <c r="M86" s="855"/>
      <c r="N86" s="57"/>
    </row>
    <row r="87" spans="1:14" ht="15" thickBot="1">
      <c r="B87" s="817" t="s">
        <v>1037</v>
      </c>
      <c r="C87" s="818"/>
      <c r="D87" s="818"/>
      <c r="E87" s="818"/>
      <c r="F87" s="818"/>
      <c r="G87" s="818"/>
      <c r="H87" s="818"/>
      <c r="I87" s="818"/>
      <c r="J87" s="818"/>
      <c r="K87" s="818"/>
      <c r="L87" s="818"/>
      <c r="M87" s="819"/>
      <c r="N87" s="58">
        <f>L84+L85+L86</f>
        <v>99.675734657270112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431.9281835148372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1200</v>
      </c>
      <c r="N36" s="281">
        <f>K36/M36</f>
        <v>45.231666666666669</v>
      </c>
    </row>
    <row r="37" spans="1:14">
      <c r="A37" s="119" t="s">
        <v>201</v>
      </c>
      <c r="B37" s="866" t="str">
        <f>VLOOKUP(A37,EQUIPOS!A7:D154,3,FALSE)</f>
        <v>Equipo autopropulsado para pintura termoplástica</v>
      </c>
      <c r="C37" s="867"/>
      <c r="D37" s="867"/>
      <c r="E37" s="867"/>
      <c r="F37" s="867"/>
      <c r="G37" s="867"/>
      <c r="H37" s="868"/>
      <c r="I37" s="430"/>
      <c r="J37" s="431"/>
      <c r="K37" s="278">
        <f>VLOOKUP(A37,EQUIPOS!A7:D164,4,FALSE)</f>
        <v>106187</v>
      </c>
      <c r="L37" s="344"/>
      <c r="M37" s="345">
        <v>1200</v>
      </c>
      <c r="N37" s="281">
        <f>K37/M37</f>
        <v>88.489166666666662</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0.37236503796114584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134.09319837129448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3615</v>
      </c>
      <c r="N48" s="281">
        <f>K48*M48</f>
        <v>390.42</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6714</v>
      </c>
      <c r="N49" s="281">
        <f>K49*M49</f>
        <v>523.69200000000001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914.11200000000008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37.236503796114583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1085.4417021674092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217.08834043348185</v>
      </c>
      <c r="M84" s="853"/>
      <c r="N84" s="57"/>
    </row>
    <row r="85" spans="1:14">
      <c r="B85" s="95" t="s">
        <v>1057</v>
      </c>
      <c r="C85" s="96"/>
      <c r="D85" s="96"/>
      <c r="E85" s="96"/>
      <c r="F85" s="96"/>
      <c r="G85" s="96"/>
      <c r="H85" s="96"/>
      <c r="I85" s="93"/>
      <c r="J85" s="94"/>
      <c r="K85" s="313">
        <v>0.05</v>
      </c>
      <c r="L85" s="852">
        <f>N79*K85</f>
        <v>54.272085108370462</v>
      </c>
      <c r="M85" s="853"/>
      <c r="N85" s="57"/>
    </row>
    <row r="86" spans="1:14" ht="15" thickBot="1">
      <c r="B86" s="97" t="s">
        <v>1058</v>
      </c>
      <c r="C86" s="98"/>
      <c r="D86" s="98"/>
      <c r="E86" s="98"/>
      <c r="F86" s="98"/>
      <c r="G86" s="98"/>
      <c r="H86" s="98"/>
      <c r="I86" s="99"/>
      <c r="J86" s="100"/>
      <c r="K86" s="314">
        <v>0.05</v>
      </c>
      <c r="L86" s="854">
        <f>N79*K86</f>
        <v>54.272085108370462</v>
      </c>
      <c r="M86" s="855"/>
      <c r="N86" s="57"/>
    </row>
    <row r="87" spans="1:14" ht="15" thickBot="1">
      <c r="B87" s="817" t="s">
        <v>1037</v>
      </c>
      <c r="C87" s="818"/>
      <c r="D87" s="818"/>
      <c r="E87" s="818"/>
      <c r="F87" s="818"/>
      <c r="G87" s="818"/>
      <c r="H87" s="818"/>
      <c r="I87" s="818"/>
      <c r="J87" s="818"/>
      <c r="K87" s="818"/>
      <c r="L87" s="818"/>
      <c r="M87" s="819"/>
      <c r="N87" s="58">
        <f>L84+L85+L86</f>
        <v>325.63251065022274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1411.0742128176319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199</v>
      </c>
      <c r="B36" s="866" t="str">
        <f>VLOOKUP(A36,EQUIPOS!A6:D154,3,FALSE)</f>
        <v xml:space="preserve">Equipo de pintura (Compresor), Presión máxima de trabajo 3300 psi.
</v>
      </c>
      <c r="C36" s="867"/>
      <c r="D36" s="867"/>
      <c r="E36" s="867"/>
      <c r="F36" s="867"/>
      <c r="G36" s="867"/>
      <c r="H36" s="868"/>
      <c r="I36" s="276"/>
      <c r="J36" s="277"/>
      <c r="K36" s="278">
        <f>VLOOKUP(A36,EQUIPOS!A6:D163,4,FALSE)</f>
        <v>16701</v>
      </c>
      <c r="L36" s="279"/>
      <c r="M36" s="345">
        <v>6.1</v>
      </c>
      <c r="N36" s="281">
        <f>K36/M36</f>
        <v>2737.8688524590166</v>
      </c>
    </row>
    <row r="37" spans="1:14">
      <c r="A37" s="119" t="s">
        <v>138</v>
      </c>
      <c r="B37" s="866" t="str">
        <f>VLOOKUP(A37,EQUIPOS!A7:D154,3,FALSE)</f>
        <v>Camioneta D-300</v>
      </c>
      <c r="C37" s="867"/>
      <c r="D37" s="867"/>
      <c r="E37" s="867"/>
      <c r="F37" s="867"/>
      <c r="G37" s="867"/>
      <c r="H37" s="868"/>
      <c r="I37" s="430"/>
      <c r="J37" s="431"/>
      <c r="K37" s="278">
        <f>VLOOKUP(A37,EQUIPOS!A7:D164,4,FALSE)</f>
        <v>54278</v>
      </c>
      <c r="L37" s="344"/>
      <c r="M37" s="345">
        <v>6.1</v>
      </c>
      <c r="N37" s="281">
        <f>K37/M37</f>
        <v>8898.0327868852455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73.252138615307373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11709.153777959569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3615</v>
      </c>
      <c r="N48" s="281">
        <f>K48*M48</f>
        <v>1380.93</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28500</v>
      </c>
      <c r="N49" s="281">
        <f>K49*M49</f>
        <v>1425</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0</v>
      </c>
      <c r="N50" s="281">
        <f>K50*M50</f>
        <v>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2805.9300000000003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7325.2138615307376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21840.297639490309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4368.0595278980618</v>
      </c>
      <c r="M84" s="853"/>
      <c r="N84" s="57"/>
    </row>
    <row r="85" spans="1:14">
      <c r="B85" s="95" t="s">
        <v>1057</v>
      </c>
      <c r="C85" s="96"/>
      <c r="D85" s="96"/>
      <c r="E85" s="96"/>
      <c r="F85" s="96"/>
      <c r="G85" s="96"/>
      <c r="H85" s="96"/>
      <c r="I85" s="93"/>
      <c r="J85" s="94"/>
      <c r="K85" s="313">
        <v>0.05</v>
      </c>
      <c r="L85" s="852">
        <f>N79*K85</f>
        <v>1092.0148819745154</v>
      </c>
      <c r="M85" s="853"/>
      <c r="N85" s="57"/>
    </row>
    <row r="86" spans="1:14" ht="15" thickBot="1">
      <c r="B86" s="97" t="s">
        <v>1058</v>
      </c>
      <c r="C86" s="98"/>
      <c r="D86" s="98"/>
      <c r="E86" s="98"/>
      <c r="F86" s="98"/>
      <c r="G86" s="98"/>
      <c r="H86" s="98"/>
      <c r="I86" s="99"/>
      <c r="J86" s="100"/>
      <c r="K86" s="314">
        <v>0.05</v>
      </c>
      <c r="L86" s="854">
        <f>N79*K86</f>
        <v>1092.0148819745154</v>
      </c>
      <c r="M86" s="855"/>
      <c r="N86" s="57"/>
    </row>
    <row r="87" spans="1:14" ht="15" thickBot="1">
      <c r="B87" s="817" t="s">
        <v>1037</v>
      </c>
      <c r="C87" s="818"/>
      <c r="D87" s="818"/>
      <c r="E87" s="818"/>
      <c r="F87" s="818"/>
      <c r="G87" s="818"/>
      <c r="H87" s="818"/>
      <c r="I87" s="818"/>
      <c r="J87" s="818"/>
      <c r="K87" s="818"/>
      <c r="L87" s="818"/>
      <c r="M87" s="819"/>
      <c r="N87" s="58">
        <f>L84+L85+L86</f>
        <v>6552.0892918470927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28392.386931337402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6</v>
      </c>
      <c r="N36" s="281">
        <f>K36/M36</f>
        <v>9046.3333333333339</v>
      </c>
    </row>
    <row r="37" spans="1:14">
      <c r="A37" s="119" t="s">
        <v>1795</v>
      </c>
      <c r="B37" s="866" t="str">
        <f>VLOOKUP(A37,EQUIPOS!A7:D154,3,FALSE)</f>
        <v>Caldera para pintura termoplástica</v>
      </c>
      <c r="C37" s="867"/>
      <c r="D37" s="867"/>
      <c r="E37" s="867"/>
      <c r="F37" s="867"/>
      <c r="G37" s="867"/>
      <c r="H37" s="868"/>
      <c r="I37" s="430"/>
      <c r="J37" s="431"/>
      <c r="K37" s="278">
        <f>VLOOKUP(A37,EQUIPOS!A7:D164,4,FALSE)</f>
        <v>64717</v>
      </c>
      <c r="L37" s="344"/>
      <c r="M37" s="345">
        <v>6</v>
      </c>
      <c r="N37" s="281">
        <f>K37/M37</f>
        <v>10786.166666666666</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85.112008676833327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19917.612008676835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3615</v>
      </c>
      <c r="N48" s="281">
        <f>K48*M48</f>
        <v>3253.5</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6714</v>
      </c>
      <c r="N49" s="281">
        <f>K49*M49</f>
        <v>4364.1000000000004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7617.6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8511.200867683332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36046.412876360162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7209.2825752720328</v>
      </c>
      <c r="M84" s="853"/>
      <c r="N84" s="57"/>
    </row>
    <row r="85" spans="1:14">
      <c r="B85" s="95" t="s">
        <v>1057</v>
      </c>
      <c r="C85" s="96"/>
      <c r="D85" s="96"/>
      <c r="E85" s="96"/>
      <c r="F85" s="96"/>
      <c r="G85" s="96"/>
      <c r="H85" s="96"/>
      <c r="I85" s="93"/>
      <c r="J85" s="94"/>
      <c r="K85" s="313">
        <v>0.05</v>
      </c>
      <c r="L85" s="852">
        <f>N79*K85</f>
        <v>1802.3206438180082</v>
      </c>
      <c r="M85" s="853"/>
      <c r="N85" s="57"/>
    </row>
    <row r="86" spans="1:14" ht="15" thickBot="1">
      <c r="B86" s="97" t="s">
        <v>1058</v>
      </c>
      <c r="C86" s="98"/>
      <c r="D86" s="98"/>
      <c r="E86" s="98"/>
      <c r="F86" s="98"/>
      <c r="G86" s="98"/>
      <c r="H86" s="98"/>
      <c r="I86" s="99"/>
      <c r="J86" s="100"/>
      <c r="K86" s="314">
        <v>0.05</v>
      </c>
      <c r="L86" s="854">
        <f>N79*K86</f>
        <v>1802.3206438180082</v>
      </c>
      <c r="M86" s="855"/>
      <c r="N86" s="57"/>
    </row>
    <row r="87" spans="1:14" ht="15" thickBot="1">
      <c r="B87" s="817" t="s">
        <v>1037</v>
      </c>
      <c r="C87" s="818"/>
      <c r="D87" s="818"/>
      <c r="E87" s="818"/>
      <c r="F87" s="818"/>
      <c r="G87" s="818"/>
      <c r="H87" s="818"/>
      <c r="I87" s="818"/>
      <c r="J87" s="818"/>
      <c r="K87" s="818"/>
      <c r="L87" s="818"/>
      <c r="M87" s="819"/>
      <c r="N87" s="58">
        <f>L84+L85+L86</f>
        <v>10813.923862908048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46860.336739268212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250</v>
      </c>
      <c r="N36" s="281">
        <f>K36/M36</f>
        <v>217.11199999999999</v>
      </c>
    </row>
    <row r="37" spans="1:14">
      <c r="A37" s="119" t="s">
        <v>251</v>
      </c>
      <c r="B37" s="866" t="str">
        <f>VLOOKUP(A37,EQUIPOS!A7:D154,3,FALSE)</f>
        <v>Maquina térmica pegatachas</v>
      </c>
      <c r="C37" s="867"/>
      <c r="D37" s="867"/>
      <c r="E37" s="867"/>
      <c r="F37" s="867"/>
      <c r="G37" s="867"/>
      <c r="H37" s="868"/>
      <c r="I37" s="430"/>
      <c r="J37" s="431"/>
      <c r="K37" s="278">
        <f>VLOOKUP(A37,EQUIPOS!A7:D164,4,FALSE)</f>
        <v>26095</v>
      </c>
      <c r="L37" s="344"/>
      <c r="M37" s="345">
        <v>250</v>
      </c>
      <c r="N37" s="281">
        <f>K37/M37</f>
        <v>104.38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1.0213441041219999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322.51334410412198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6714</v>
      </c>
      <c r="N48" s="281">
        <f>K48*M48</f>
        <v>537.12</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4917</v>
      </c>
      <c r="N49" s="281">
        <f>K49*M49</f>
        <v>4917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5454.12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102.1344104122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5878.7677545163215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1175.7535509032643</v>
      </c>
      <c r="M84" s="853"/>
      <c r="N84" s="57"/>
    </row>
    <row r="85" spans="1:14">
      <c r="B85" s="95" t="s">
        <v>1057</v>
      </c>
      <c r="C85" s="96"/>
      <c r="D85" s="96"/>
      <c r="E85" s="96"/>
      <c r="F85" s="96"/>
      <c r="G85" s="96"/>
      <c r="H85" s="96"/>
      <c r="I85" s="93"/>
      <c r="J85" s="94"/>
      <c r="K85" s="313">
        <v>0.05</v>
      </c>
      <c r="L85" s="852">
        <f>N79*K85</f>
        <v>293.93838772581609</v>
      </c>
      <c r="M85" s="853"/>
      <c r="N85" s="57"/>
    </row>
    <row r="86" spans="1:14" ht="15" thickBot="1">
      <c r="B86" s="97" t="s">
        <v>1058</v>
      </c>
      <c r="C86" s="98"/>
      <c r="D86" s="98"/>
      <c r="E86" s="98"/>
      <c r="F86" s="98"/>
      <c r="G86" s="98"/>
      <c r="H86" s="98"/>
      <c r="I86" s="99"/>
      <c r="J86" s="100"/>
      <c r="K86" s="314">
        <v>0.05</v>
      </c>
      <c r="L86" s="854">
        <f>N79*K86</f>
        <v>293.93838772581609</v>
      </c>
      <c r="M86" s="855"/>
      <c r="N86" s="57"/>
    </row>
    <row r="87" spans="1:14" ht="15" thickBot="1">
      <c r="B87" s="817" t="s">
        <v>1037</v>
      </c>
      <c r="C87" s="818"/>
      <c r="D87" s="818"/>
      <c r="E87" s="818"/>
      <c r="F87" s="818"/>
      <c r="G87" s="818"/>
      <c r="H87" s="818"/>
      <c r="I87" s="818"/>
      <c r="J87" s="818"/>
      <c r="K87" s="818"/>
      <c r="L87" s="818"/>
      <c r="M87" s="819"/>
      <c r="N87" s="58">
        <f>L84+L85+L86</f>
        <v>1763.6303263548964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7642.3980808712176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3.75</v>
      </c>
      <c r="N36" s="281">
        <f>K36/M36</f>
        <v>14474.133333333333</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85.112008676833327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14559.245342010166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92961</v>
      </c>
      <c r="N48" s="281">
        <f>K48*M48</f>
        <v>92961</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294377</v>
      </c>
      <c r="N49" s="281">
        <f>K49*M49</f>
        <v>294377</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353469</v>
      </c>
      <c r="N50" s="281">
        <f>K50*M50</f>
        <v>10604.07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397942.07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8511.200867683332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421012.51620969351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84202.503241938713</v>
      </c>
      <c r="M84" s="853"/>
      <c r="N84" s="57"/>
    </row>
    <row r="85" spans="1:14">
      <c r="B85" s="95" t="s">
        <v>1057</v>
      </c>
      <c r="C85" s="96"/>
      <c r="D85" s="96"/>
      <c r="E85" s="96"/>
      <c r="F85" s="96"/>
      <c r="G85" s="96"/>
      <c r="H85" s="96"/>
      <c r="I85" s="93"/>
      <c r="J85" s="94"/>
      <c r="K85" s="313">
        <v>0.05</v>
      </c>
      <c r="L85" s="852">
        <f>N79*K85</f>
        <v>21050.625810484678</v>
      </c>
      <c r="M85" s="853"/>
      <c r="N85" s="57"/>
    </row>
    <row r="86" spans="1:14" ht="15" thickBot="1">
      <c r="B86" s="97" t="s">
        <v>1058</v>
      </c>
      <c r="C86" s="98"/>
      <c r="D86" s="98"/>
      <c r="E86" s="98"/>
      <c r="F86" s="98"/>
      <c r="G86" s="98"/>
      <c r="H86" s="98"/>
      <c r="I86" s="99"/>
      <c r="J86" s="100"/>
      <c r="K86" s="314">
        <v>0.05</v>
      </c>
      <c r="L86" s="854">
        <f>N79*K86</f>
        <v>21050.625810484678</v>
      </c>
      <c r="M86" s="855"/>
      <c r="N86" s="57"/>
    </row>
    <row r="87" spans="1:14" ht="15" thickBot="1">
      <c r="B87" s="817" t="s">
        <v>1037</v>
      </c>
      <c r="C87" s="818"/>
      <c r="D87" s="818"/>
      <c r="E87" s="818"/>
      <c r="F87" s="818"/>
      <c r="G87" s="818"/>
      <c r="H87" s="818"/>
      <c r="I87" s="818"/>
      <c r="J87" s="818"/>
      <c r="K87" s="818"/>
      <c r="L87" s="818"/>
      <c r="M87" s="819"/>
      <c r="N87" s="58">
        <f>L84+L85+L86</f>
        <v>126303.75486290807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547316.27107260155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8.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3.75</v>
      </c>
      <c r="N36" s="281">
        <f>K36/M36</f>
        <v>14474.133333333333</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85.112008676833327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14559.245342010166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92961</v>
      </c>
      <c r="N48" s="281">
        <f>K48*M48</f>
        <v>92961</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239684</v>
      </c>
      <c r="N49" s="281">
        <f>K49*M49</f>
        <v>239684</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353469</v>
      </c>
      <c r="N50" s="281">
        <f>K50*M50</f>
        <v>10604.07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343249.07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8511.200867683332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366319.51620969351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73263.903241938708</v>
      </c>
      <c r="M84" s="853"/>
      <c r="N84" s="57"/>
    </row>
    <row r="85" spans="1:14">
      <c r="B85" s="95" t="s">
        <v>1057</v>
      </c>
      <c r="C85" s="96"/>
      <c r="D85" s="96"/>
      <c r="E85" s="96"/>
      <c r="F85" s="96"/>
      <c r="G85" s="96"/>
      <c r="H85" s="96"/>
      <c r="I85" s="93"/>
      <c r="J85" s="94"/>
      <c r="K85" s="313">
        <v>0.05</v>
      </c>
      <c r="L85" s="852">
        <f>N79*K85</f>
        <v>18315.975810484677</v>
      </c>
      <c r="M85" s="853"/>
      <c r="N85" s="57"/>
    </row>
    <row r="86" spans="1:14" ht="15" thickBot="1">
      <c r="B86" s="97" t="s">
        <v>1058</v>
      </c>
      <c r="C86" s="98"/>
      <c r="D86" s="98"/>
      <c r="E86" s="98"/>
      <c r="F86" s="98"/>
      <c r="G86" s="98"/>
      <c r="H86" s="98"/>
      <c r="I86" s="99"/>
      <c r="J86" s="100"/>
      <c r="K86" s="314">
        <v>0.05</v>
      </c>
      <c r="L86" s="854">
        <f>N79*K86</f>
        <v>18315.975810484677</v>
      </c>
      <c r="M86" s="855"/>
      <c r="N86" s="57"/>
    </row>
    <row r="87" spans="1:14" ht="15" thickBot="1">
      <c r="B87" s="817" t="s">
        <v>1037</v>
      </c>
      <c r="C87" s="818"/>
      <c r="D87" s="818"/>
      <c r="E87" s="818"/>
      <c r="F87" s="818"/>
      <c r="G87" s="818"/>
      <c r="H87" s="818"/>
      <c r="I87" s="818"/>
      <c r="J87" s="818"/>
      <c r="K87" s="818"/>
      <c r="L87" s="818"/>
      <c r="M87" s="819"/>
      <c r="N87" s="58">
        <f>L84+L85+L86</f>
        <v>109895.85486290805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476215.37107260153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43" zoomScale="76" zoomScaleNormal="76" workbookViewId="0">
      <selection activeCell="O73" sqref="O73"/>
    </sheetView>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3"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3</v>
      </c>
      <c r="N36" s="281">
        <f>K36/M36</f>
        <v>18092.666666666668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42.55600433841667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18135.222671005085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104747</v>
      </c>
      <c r="N48" s="281">
        <f>K48*M48</f>
        <v>104747</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353469</v>
      </c>
      <c r="N49" s="281">
        <f>K49*M49</f>
        <v>21208.14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125955.14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f>+I71/2</f>
        <v>27603.894705999999</v>
      </c>
    </row>
    <row r="72" spans="1:15">
      <c r="A72" s="173"/>
      <c r="B72" s="55"/>
      <c r="C72" s="53"/>
      <c r="D72" s="53"/>
      <c r="E72" s="53"/>
      <c r="F72" s="53"/>
      <c r="G72" s="53"/>
      <c r="H72" s="53"/>
      <c r="I72" s="301"/>
      <c r="J72" s="302"/>
      <c r="K72" s="303"/>
      <c r="L72" s="56"/>
      <c r="M72" s="443"/>
      <c r="N72" s="404"/>
      <c r="O72">
        <v>24590.566666666666</v>
      </c>
    </row>
    <row r="73" spans="1:15">
      <c r="B73" s="55"/>
      <c r="C73" s="53"/>
      <c r="D73" s="53"/>
      <c r="E73" s="53"/>
      <c r="F73" s="53"/>
      <c r="G73" s="53"/>
      <c r="H73" s="53"/>
      <c r="I73" s="301"/>
      <c r="J73" s="302"/>
      <c r="K73" s="303"/>
      <c r="L73" s="56"/>
      <c r="M73" s="441"/>
      <c r="N73" s="404"/>
      <c r="O73">
        <f>+O71/O72</f>
        <v>1.1225400000000001</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4255.6004338416669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148345.96310484674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29669.192620969348</v>
      </c>
      <c r="M84" s="853"/>
      <c r="N84" s="57"/>
    </row>
    <row r="85" spans="1:14">
      <c r="B85" s="95" t="s">
        <v>1057</v>
      </c>
      <c r="C85" s="96"/>
      <c r="D85" s="96"/>
      <c r="E85" s="96"/>
      <c r="F85" s="96"/>
      <c r="G85" s="96"/>
      <c r="H85" s="96"/>
      <c r="I85" s="93"/>
      <c r="J85" s="94"/>
      <c r="K85" s="313">
        <v>0.05</v>
      </c>
      <c r="L85" s="852">
        <f>N79*K85</f>
        <v>7417.2981552423371</v>
      </c>
      <c r="M85" s="853"/>
      <c r="N85" s="57"/>
    </row>
    <row r="86" spans="1:14" ht="15" thickBot="1">
      <c r="B86" s="97" t="s">
        <v>1058</v>
      </c>
      <c r="C86" s="98"/>
      <c r="D86" s="98"/>
      <c r="E86" s="98"/>
      <c r="F86" s="98"/>
      <c r="G86" s="98"/>
      <c r="H86" s="98"/>
      <c r="I86" s="99"/>
      <c r="J86" s="100"/>
      <c r="K86" s="314">
        <v>0.05</v>
      </c>
      <c r="L86" s="854">
        <f>N79*K86</f>
        <v>7417.2981552423371</v>
      </c>
      <c r="M86" s="855"/>
      <c r="N86" s="57"/>
    </row>
    <row r="87" spans="1:14" ht="15" thickBot="1">
      <c r="B87" s="817" t="s">
        <v>1037</v>
      </c>
      <c r="C87" s="818"/>
      <c r="D87" s="818"/>
      <c r="E87" s="818"/>
      <c r="F87" s="818"/>
      <c r="G87" s="818"/>
      <c r="H87" s="818"/>
      <c r="I87" s="818"/>
      <c r="J87" s="818"/>
      <c r="K87" s="818"/>
      <c r="L87" s="818"/>
      <c r="M87" s="819"/>
      <c r="N87" s="58">
        <f>L84+L85+L86</f>
        <v>44503.788931454023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192849.75203630078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135</v>
      </c>
      <c r="B36" s="866" t="str">
        <f>VLOOKUP(A36,EQUIPOS!A6:D154,3,FALSE)</f>
        <v>Camión 350</v>
      </c>
      <c r="C36" s="867"/>
      <c r="D36" s="867"/>
      <c r="E36" s="867"/>
      <c r="F36" s="867"/>
      <c r="G36" s="867"/>
      <c r="H36" s="868"/>
      <c r="I36" s="276"/>
      <c r="J36" s="277"/>
      <c r="K36" s="278">
        <f>VLOOKUP(A36,EQUIPOS!A6:D163,4,FALSE)</f>
        <v>57326</v>
      </c>
      <c r="L36" s="279"/>
      <c r="M36" s="345">
        <v>6.25</v>
      </c>
      <c r="N36" s="281">
        <f>K36/M36</f>
        <v>9172.16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306.40323123659999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9478.5632312365997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174467</v>
      </c>
      <c r="N48" s="281">
        <f>K48*M48</f>
        <v>43616.75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222074</v>
      </c>
      <c r="N49" s="281">
        <f>K49*M49</f>
        <v>53770.944309927363</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97387.694309927363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6128.0646247320001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112994.32216589597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22598.864433179195</v>
      </c>
      <c r="M84" s="853"/>
      <c r="N84" s="57"/>
    </row>
    <row r="85" spans="1:14">
      <c r="B85" s="95" t="s">
        <v>1057</v>
      </c>
      <c r="C85" s="96"/>
      <c r="D85" s="96"/>
      <c r="E85" s="96"/>
      <c r="F85" s="96"/>
      <c r="G85" s="96"/>
      <c r="H85" s="96"/>
      <c r="I85" s="93"/>
      <c r="J85" s="94"/>
      <c r="K85" s="313">
        <v>0.05</v>
      </c>
      <c r="L85" s="852">
        <f>N79*K85</f>
        <v>5649.7161082947987</v>
      </c>
      <c r="M85" s="853"/>
      <c r="N85" s="57"/>
    </row>
    <row r="86" spans="1:14" ht="15" thickBot="1">
      <c r="B86" s="97" t="s">
        <v>1058</v>
      </c>
      <c r="C86" s="98"/>
      <c r="D86" s="98"/>
      <c r="E86" s="98"/>
      <c r="F86" s="98"/>
      <c r="G86" s="98"/>
      <c r="H86" s="98"/>
      <c r="I86" s="99"/>
      <c r="J86" s="100"/>
      <c r="K86" s="314">
        <v>0.05</v>
      </c>
      <c r="L86" s="854">
        <f>N79*K86</f>
        <v>5649.7161082947987</v>
      </c>
      <c r="M86" s="855"/>
      <c r="N86" s="57"/>
    </row>
    <row r="87" spans="1:14" ht="15" thickBot="1">
      <c r="B87" s="817" t="s">
        <v>1037</v>
      </c>
      <c r="C87" s="818"/>
      <c r="D87" s="818"/>
      <c r="E87" s="818"/>
      <c r="F87" s="818"/>
      <c r="G87" s="818"/>
      <c r="H87" s="818"/>
      <c r="I87" s="818"/>
      <c r="J87" s="818"/>
      <c r="K87" s="818"/>
      <c r="L87" s="818"/>
      <c r="M87" s="819"/>
      <c r="N87" s="58">
        <f>L84+L85+L86</f>
        <v>33898.296649768796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146892.61881566475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34.044803470733335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44929</v>
      </c>
      <c r="N48" s="281">
        <f>K48*M48</f>
        <v>44929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44929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3404.4803470733332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48367.525150544068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9673.505030108814</v>
      </c>
      <c r="M84" s="853"/>
      <c r="N84" s="57"/>
    </row>
    <row r="85" spans="1:14">
      <c r="B85" s="95" t="s">
        <v>1057</v>
      </c>
      <c r="C85" s="96"/>
      <c r="D85" s="96"/>
      <c r="E85" s="96"/>
      <c r="F85" s="96"/>
      <c r="G85" s="96"/>
      <c r="H85" s="96"/>
      <c r="I85" s="93"/>
      <c r="J85" s="94"/>
      <c r="K85" s="313">
        <v>0.05</v>
      </c>
      <c r="L85" s="852">
        <f>N79*K85</f>
        <v>2418.3762575272035</v>
      </c>
      <c r="M85" s="853"/>
      <c r="N85" s="57"/>
    </row>
    <row r="86" spans="1:14" ht="15" thickBot="1">
      <c r="B86" s="97" t="s">
        <v>1058</v>
      </c>
      <c r="C86" s="98"/>
      <c r="D86" s="98"/>
      <c r="E86" s="98"/>
      <c r="F86" s="98"/>
      <c r="G86" s="98"/>
      <c r="H86" s="98"/>
      <c r="I86" s="99"/>
      <c r="J86" s="100"/>
      <c r="K86" s="314">
        <v>0.05</v>
      </c>
      <c r="L86" s="854">
        <f>N79*K86</f>
        <v>2418.3762575272035</v>
      </c>
      <c r="M86" s="855"/>
      <c r="N86" s="57"/>
    </row>
    <row r="87" spans="1:14" ht="15" thickBot="1">
      <c r="B87" s="817" t="s">
        <v>1037</v>
      </c>
      <c r="C87" s="818"/>
      <c r="D87" s="818"/>
      <c r="E87" s="818"/>
      <c r="F87" s="818"/>
      <c r="G87" s="818"/>
      <c r="H87" s="818"/>
      <c r="I87" s="818"/>
      <c r="J87" s="818"/>
      <c r="K87" s="818"/>
      <c r="L87" s="818"/>
      <c r="M87" s="819"/>
      <c r="N87" s="58">
        <f>L84+L85+L86</f>
        <v>14510.25754516322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62877.78269570729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35.218762211103453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53528</v>
      </c>
      <c r="N48" s="281">
        <f>K48*M48</f>
        <v>53528</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53528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3521.8762211103449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57085.094983321447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11417.01899666429</v>
      </c>
      <c r="M84" s="853"/>
      <c r="N84" s="57"/>
    </row>
    <row r="85" spans="1:14">
      <c r="B85" s="95" t="s">
        <v>1057</v>
      </c>
      <c r="C85" s="96"/>
      <c r="D85" s="96"/>
      <c r="E85" s="96"/>
      <c r="F85" s="96"/>
      <c r="G85" s="96"/>
      <c r="H85" s="96"/>
      <c r="I85" s="93"/>
      <c r="J85" s="94"/>
      <c r="K85" s="313">
        <v>0.05</v>
      </c>
      <c r="L85" s="852">
        <f>N79*K85</f>
        <v>2854.2547491660725</v>
      </c>
      <c r="M85" s="853"/>
      <c r="N85" s="57"/>
    </row>
    <row r="86" spans="1:14" ht="15" thickBot="1">
      <c r="B86" s="97" t="s">
        <v>1058</v>
      </c>
      <c r="C86" s="98"/>
      <c r="D86" s="98"/>
      <c r="E86" s="98"/>
      <c r="F86" s="98"/>
      <c r="G86" s="98"/>
      <c r="H86" s="98"/>
      <c r="I86" s="99"/>
      <c r="J86" s="100"/>
      <c r="K86" s="314">
        <v>0.05</v>
      </c>
      <c r="L86" s="854">
        <f>N79*K86</f>
        <v>2854.2547491660725</v>
      </c>
      <c r="M86" s="855"/>
      <c r="N86" s="57"/>
    </row>
    <row r="87" spans="1:14" ht="15" thickBot="1">
      <c r="B87" s="817" t="s">
        <v>1037</v>
      </c>
      <c r="C87" s="818"/>
      <c r="D87" s="818"/>
      <c r="E87" s="818"/>
      <c r="F87" s="818"/>
      <c r="G87" s="818"/>
      <c r="H87" s="818"/>
      <c r="I87" s="818"/>
      <c r="J87" s="818"/>
      <c r="K87" s="818"/>
      <c r="L87" s="818"/>
      <c r="M87" s="819"/>
      <c r="N87" s="58">
        <f>L84+L85+L86</f>
        <v>17125.528494996437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74210.623478317881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35.218762211103453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36410</v>
      </c>
      <c r="N48" s="281">
        <f>K48*M48</f>
        <v>36410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36410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3521.8762211103449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39967.094983321447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7993.4189966642898</v>
      </c>
      <c r="M84" s="853"/>
      <c r="N84" s="57"/>
    </row>
    <row r="85" spans="1:14">
      <c r="B85" s="95" t="s">
        <v>1057</v>
      </c>
      <c r="C85" s="96"/>
      <c r="D85" s="96"/>
      <c r="E85" s="96"/>
      <c r="F85" s="96"/>
      <c r="G85" s="96"/>
      <c r="H85" s="96"/>
      <c r="I85" s="93"/>
      <c r="J85" s="94"/>
      <c r="K85" s="313">
        <v>0.05</v>
      </c>
      <c r="L85" s="852">
        <f>N79*K85</f>
        <v>1998.3547491660725</v>
      </c>
      <c r="M85" s="853"/>
      <c r="N85" s="57"/>
    </row>
    <row r="86" spans="1:14" ht="15" thickBot="1">
      <c r="B86" s="97" t="s">
        <v>1058</v>
      </c>
      <c r="C86" s="98"/>
      <c r="D86" s="98"/>
      <c r="E86" s="98"/>
      <c r="F86" s="98"/>
      <c r="G86" s="98"/>
      <c r="H86" s="98"/>
      <c r="I86" s="99"/>
      <c r="J86" s="100"/>
      <c r="K86" s="314">
        <v>0.05</v>
      </c>
      <c r="L86" s="854">
        <f>N79*K86</f>
        <v>1998.3547491660725</v>
      </c>
      <c r="M86" s="855"/>
      <c r="N86" s="57"/>
    </row>
    <row r="87" spans="1:14" ht="15" thickBot="1">
      <c r="B87" s="817" t="s">
        <v>1037</v>
      </c>
      <c r="C87" s="818"/>
      <c r="D87" s="818"/>
      <c r="E87" s="818"/>
      <c r="F87" s="818"/>
      <c r="G87" s="818"/>
      <c r="H87" s="818"/>
      <c r="I87" s="818"/>
      <c r="J87" s="818"/>
      <c r="K87" s="818"/>
      <c r="L87" s="818"/>
      <c r="M87" s="819"/>
      <c r="N87" s="58">
        <f>L84+L85+L86</f>
        <v>11990.128494996434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51957.223478317879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363</v>
      </c>
      <c r="B36" s="866" t="str">
        <f>VLOOKUP(A36,EQUIPOS!A6:D154,3,FALSE)</f>
        <v>Vibrador de concreto, Motor de 3 hp a 18.000 rpm Mangueras de 4 mt</v>
      </c>
      <c r="C36" s="867"/>
      <c r="D36" s="867"/>
      <c r="E36" s="867"/>
      <c r="F36" s="867"/>
      <c r="G36" s="867"/>
      <c r="H36" s="868"/>
      <c r="I36" s="276"/>
      <c r="J36" s="277"/>
      <c r="K36" s="278">
        <f>VLOOKUP(A36,EQUIPOS!A6:D163,4,FALSE)</f>
        <v>7450</v>
      </c>
      <c r="L36" s="279"/>
      <c r="M36" s="345">
        <v>1.25</v>
      </c>
      <c r="N36" s="281">
        <f>K36/M36</f>
        <v>5960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N77*M41</f>
        <v>510.67205206099999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6470.6720520609997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3423</v>
      </c>
      <c r="N48" s="281">
        <f>K48*M48</f>
        <v>32860.799999999996</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379116</v>
      </c>
      <c r="N49" s="281">
        <f>K49*M49</f>
        <v>45493.919999999998</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31230</v>
      </c>
      <c r="N50" s="281">
        <f>K50*M50</f>
        <v>15615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93969.72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25533.60260305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125973.99465511099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25194.7989310222</v>
      </c>
      <c r="M84" s="853"/>
      <c r="N84" s="57"/>
    </row>
    <row r="85" spans="1:14">
      <c r="B85" s="95" t="s">
        <v>1057</v>
      </c>
      <c r="C85" s="96"/>
      <c r="D85" s="96"/>
      <c r="E85" s="96"/>
      <c r="F85" s="96"/>
      <c r="G85" s="96"/>
      <c r="H85" s="96"/>
      <c r="I85" s="93"/>
      <c r="J85" s="94"/>
      <c r="K85" s="313">
        <v>0.05</v>
      </c>
      <c r="L85" s="852">
        <f>N79*K85</f>
        <v>6298.69973275555</v>
      </c>
      <c r="M85" s="853"/>
      <c r="N85" s="57"/>
    </row>
    <row r="86" spans="1:14" ht="15" thickBot="1">
      <c r="B86" s="97" t="s">
        <v>1058</v>
      </c>
      <c r="C86" s="98"/>
      <c r="D86" s="98"/>
      <c r="E86" s="98"/>
      <c r="F86" s="98"/>
      <c r="G86" s="98"/>
      <c r="H86" s="98"/>
      <c r="I86" s="99"/>
      <c r="J86" s="100"/>
      <c r="K86" s="314">
        <v>0.05</v>
      </c>
      <c r="L86" s="854">
        <f>N79*K86</f>
        <v>6298.69973275555</v>
      </c>
      <c r="M86" s="855"/>
      <c r="N86" s="57"/>
    </row>
    <row r="87" spans="1:14" ht="15" thickBot="1">
      <c r="B87" s="817" t="s">
        <v>1037</v>
      </c>
      <c r="C87" s="818"/>
      <c r="D87" s="818"/>
      <c r="E87" s="818"/>
      <c r="F87" s="818"/>
      <c r="G87" s="818"/>
      <c r="H87" s="818"/>
      <c r="I87" s="818"/>
      <c r="J87" s="818"/>
      <c r="K87" s="818"/>
      <c r="L87" s="818"/>
      <c r="M87" s="819"/>
      <c r="N87" s="58">
        <f>L84+L85+L86</f>
        <v>37792.198396533298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163766.19305164428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7.2953150294428575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8521</v>
      </c>
      <c r="N48" s="281">
        <f>K48*M48</f>
        <v>8521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8521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729.53150294428576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9257.8268179737297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1851.565363594746</v>
      </c>
      <c r="M84" s="853"/>
      <c r="N84" s="57"/>
    </row>
    <row r="85" spans="1:14">
      <c r="B85" s="95" t="s">
        <v>1057</v>
      </c>
      <c r="C85" s="96"/>
      <c r="D85" s="96"/>
      <c r="E85" s="96"/>
      <c r="F85" s="96"/>
      <c r="G85" s="96"/>
      <c r="H85" s="96"/>
      <c r="I85" s="93"/>
      <c r="J85" s="94"/>
      <c r="K85" s="313">
        <v>0.05</v>
      </c>
      <c r="L85" s="852">
        <f>N79*K85</f>
        <v>462.89134089868651</v>
      </c>
      <c r="M85" s="853"/>
      <c r="N85" s="57"/>
    </row>
    <row r="86" spans="1:14" ht="15" thickBot="1">
      <c r="B86" s="97" t="s">
        <v>1058</v>
      </c>
      <c r="C86" s="98"/>
      <c r="D86" s="98"/>
      <c r="E86" s="98"/>
      <c r="F86" s="98"/>
      <c r="G86" s="98"/>
      <c r="H86" s="98"/>
      <c r="I86" s="99"/>
      <c r="J86" s="100"/>
      <c r="K86" s="314">
        <v>0.05</v>
      </c>
      <c r="L86" s="854">
        <f>N79*K86</f>
        <v>462.89134089868651</v>
      </c>
      <c r="M86" s="855"/>
      <c r="N86" s="57"/>
    </row>
    <row r="87" spans="1:14" ht="15" thickBot="1">
      <c r="B87" s="817" t="s">
        <v>1037</v>
      </c>
      <c r="C87" s="818"/>
      <c r="D87" s="818"/>
      <c r="E87" s="818"/>
      <c r="F87" s="818"/>
      <c r="G87" s="818"/>
      <c r="H87" s="818"/>
      <c r="I87" s="818"/>
      <c r="J87" s="818"/>
      <c r="K87" s="818"/>
      <c r="L87" s="818"/>
      <c r="M87" s="819"/>
      <c r="N87" s="58">
        <f>L84+L85+L86</f>
        <v>2777.3480453921188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12035.174863365848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1"/>
      <c r="C1" s="923"/>
      <c r="D1" s="924"/>
      <c r="E1" s="924"/>
      <c r="F1" s="924"/>
      <c r="G1" s="924"/>
      <c r="H1" s="924"/>
      <c r="I1" s="924"/>
      <c r="J1" s="925"/>
      <c r="K1" s="926" t="s">
        <v>1017</v>
      </c>
      <c r="L1" s="928" t="s">
        <v>2304</v>
      </c>
      <c r="M1" s="929"/>
      <c r="N1" s="930"/>
    </row>
    <row r="2" spans="2:14" ht="24.7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160</v>
      </c>
      <c r="N36" s="281">
        <f>K36/M36</f>
        <v>339.23750000000001</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19.1502019522875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358.3877019522875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87797</v>
      </c>
      <c r="N48" s="281">
        <f>K48*M48</f>
        <v>87797</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353469</v>
      </c>
      <c r="N49" s="281">
        <f>K49*M49</f>
        <v>10604.07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98401.07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1915.0201952287498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100674.47789718104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20134.895579436212</v>
      </c>
      <c r="M84" s="853"/>
      <c r="N84" s="57"/>
    </row>
    <row r="85" spans="1:14">
      <c r="B85" s="95" t="s">
        <v>1057</v>
      </c>
      <c r="C85" s="96"/>
      <c r="D85" s="96"/>
      <c r="E85" s="96"/>
      <c r="F85" s="96"/>
      <c r="G85" s="96"/>
      <c r="H85" s="96"/>
      <c r="I85" s="93"/>
      <c r="J85" s="94"/>
      <c r="K85" s="313">
        <v>0.05</v>
      </c>
      <c r="L85" s="852">
        <f>N79*K85</f>
        <v>5033.723894859053</v>
      </c>
      <c r="M85" s="853"/>
      <c r="N85" s="57"/>
    </row>
    <row r="86" spans="1:14" ht="15" thickBot="1">
      <c r="B86" s="97" t="s">
        <v>1058</v>
      </c>
      <c r="C86" s="98"/>
      <c r="D86" s="98"/>
      <c r="E86" s="98"/>
      <c r="F86" s="98"/>
      <c r="G86" s="98"/>
      <c r="H86" s="98"/>
      <c r="I86" s="99"/>
      <c r="J86" s="100"/>
      <c r="K86" s="314">
        <v>0.05</v>
      </c>
      <c r="L86" s="854">
        <f>N79*K86</f>
        <v>5033.723894859053</v>
      </c>
      <c r="M86" s="855"/>
      <c r="N86" s="57"/>
    </row>
    <row r="87" spans="1:14" ht="15" thickBot="1">
      <c r="B87" s="817" t="s">
        <v>1037</v>
      </c>
      <c r="C87" s="818"/>
      <c r="D87" s="818"/>
      <c r="E87" s="818"/>
      <c r="F87" s="818"/>
      <c r="G87" s="818"/>
      <c r="H87" s="818"/>
      <c r="I87" s="818"/>
      <c r="J87" s="818"/>
      <c r="K87" s="818"/>
      <c r="L87" s="818"/>
      <c r="M87" s="819"/>
      <c r="N87" s="58">
        <f>L84+L85+L86</f>
        <v>30202.343369154318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130876.82126633536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68.08960694146667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6094</v>
      </c>
      <c r="N48" s="281">
        <f>K48*M48</f>
        <v>243.76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10038</v>
      </c>
      <c r="N49" s="281">
        <f>K49*M49</f>
        <v>4015.2000000000003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443</v>
      </c>
      <c r="N50" s="281">
        <f>K50*M50</f>
        <v>1329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5587.96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680.89606941466661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6336.9456763561329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1267.3891352712267</v>
      </c>
      <c r="M84" s="853"/>
      <c r="N84" s="57"/>
    </row>
    <row r="85" spans="1:14">
      <c r="B85" s="95" t="s">
        <v>1057</v>
      </c>
      <c r="C85" s="96"/>
      <c r="D85" s="96"/>
      <c r="E85" s="96"/>
      <c r="F85" s="96"/>
      <c r="G85" s="96"/>
      <c r="H85" s="96"/>
      <c r="I85" s="93"/>
      <c r="J85" s="94"/>
      <c r="K85" s="313">
        <v>0.05</v>
      </c>
      <c r="L85" s="852">
        <f>N79*K85</f>
        <v>316.84728381780667</v>
      </c>
      <c r="M85" s="853"/>
      <c r="N85" s="57"/>
    </row>
    <row r="86" spans="1:14" ht="15" thickBot="1">
      <c r="B86" s="97" t="s">
        <v>1058</v>
      </c>
      <c r="C86" s="98"/>
      <c r="D86" s="98"/>
      <c r="E86" s="98"/>
      <c r="F86" s="98"/>
      <c r="G86" s="98"/>
      <c r="H86" s="98"/>
      <c r="I86" s="99"/>
      <c r="J86" s="100"/>
      <c r="K86" s="314">
        <v>0.05</v>
      </c>
      <c r="L86" s="854">
        <f>N79*K86</f>
        <v>316.84728381780667</v>
      </c>
      <c r="M86" s="855"/>
      <c r="N86" s="57"/>
    </row>
    <row r="87" spans="1:14" ht="15" thickBot="1">
      <c r="B87" s="817" t="s">
        <v>1037</v>
      </c>
      <c r="C87" s="818"/>
      <c r="D87" s="818"/>
      <c r="E87" s="818"/>
      <c r="F87" s="818"/>
      <c r="G87" s="818"/>
      <c r="H87" s="818"/>
      <c r="I87" s="818"/>
      <c r="J87" s="818"/>
      <c r="K87" s="818"/>
      <c r="L87" s="818"/>
      <c r="M87" s="819"/>
      <c r="N87" s="58">
        <f>L84+L85+L86</f>
        <v>1901.0837029068402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8238.0293792629727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68.08960694146667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20682</v>
      </c>
      <c r="N48" s="281">
        <f>K48*M48</f>
        <v>8272.8000000000011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443</v>
      </c>
      <c r="N49" s="281">
        <f>K49*M49</f>
        <v>1329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9601.8000000000011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680.89606941466661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10350.785676356134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2070.1571352712267</v>
      </c>
      <c r="M84" s="853"/>
      <c r="N84" s="57"/>
    </row>
    <row r="85" spans="1:14">
      <c r="B85" s="95" t="s">
        <v>1057</v>
      </c>
      <c r="C85" s="96"/>
      <c r="D85" s="96"/>
      <c r="E85" s="96"/>
      <c r="F85" s="96"/>
      <c r="G85" s="96"/>
      <c r="H85" s="96"/>
      <c r="I85" s="93"/>
      <c r="J85" s="94"/>
      <c r="K85" s="313">
        <v>0.05</v>
      </c>
      <c r="L85" s="852">
        <f>N79*K85</f>
        <v>517.53928381780668</v>
      </c>
      <c r="M85" s="853"/>
      <c r="N85" s="57"/>
    </row>
    <row r="86" spans="1:14" ht="15" thickBot="1">
      <c r="B86" s="97" t="s">
        <v>1058</v>
      </c>
      <c r="C86" s="98"/>
      <c r="D86" s="98"/>
      <c r="E86" s="98"/>
      <c r="F86" s="98"/>
      <c r="G86" s="98"/>
      <c r="H86" s="98"/>
      <c r="I86" s="99"/>
      <c r="J86" s="100"/>
      <c r="K86" s="314">
        <v>0.05</v>
      </c>
      <c r="L86" s="854">
        <f>N79*K86</f>
        <v>517.53928381780668</v>
      </c>
      <c r="M86" s="855"/>
      <c r="N86" s="57"/>
    </row>
    <row r="87" spans="1:14" ht="15" thickBot="1">
      <c r="B87" s="817" t="s">
        <v>1037</v>
      </c>
      <c r="C87" s="818"/>
      <c r="D87" s="818"/>
      <c r="E87" s="818"/>
      <c r="F87" s="818"/>
      <c r="G87" s="818"/>
      <c r="H87" s="818"/>
      <c r="I87" s="818"/>
      <c r="J87" s="818"/>
      <c r="K87" s="818"/>
      <c r="L87" s="818"/>
      <c r="M87" s="819"/>
      <c r="N87" s="58">
        <f>L84+L85+L86</f>
        <v>3105.2357029068403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13456.021379262975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272.35842776586668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6094</v>
      </c>
      <c r="N48" s="281">
        <f>K48*M48</f>
        <v>487.52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10038</v>
      </c>
      <c r="N49" s="281">
        <f>K49*M49</f>
        <v>4015.2000000000003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443</v>
      </c>
      <c r="N50" s="281">
        <f>K50*M50</f>
        <v>1329</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14000</v>
      </c>
      <c r="N51" s="281">
        <f>K51*M51</f>
        <v>21000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26831.72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17" t="s">
        <v>1037</v>
      </c>
      <c r="C77" s="818"/>
      <c r="D77" s="818"/>
      <c r="E77" s="818"/>
      <c r="F77" s="818"/>
      <c r="G77" s="818"/>
      <c r="H77" s="818"/>
      <c r="I77" s="818"/>
      <c r="J77" s="818"/>
      <c r="K77" s="818"/>
      <c r="L77" s="818"/>
      <c r="M77" s="819"/>
      <c r="N77" s="310">
        <f>SUM(N71:N76)</f>
        <v>2723.5842776586665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29827.662705424533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5965.5325410849073</v>
      </c>
      <c r="M84" s="853"/>
      <c r="N84" s="57"/>
    </row>
    <row r="85" spans="1:14">
      <c r="B85" s="95" t="s">
        <v>1057</v>
      </c>
      <c r="C85" s="96"/>
      <c r="D85" s="96"/>
      <c r="E85" s="96"/>
      <c r="F85" s="96"/>
      <c r="G85" s="96"/>
      <c r="H85" s="96"/>
      <c r="I85" s="93"/>
      <c r="J85" s="94"/>
      <c r="K85" s="313">
        <v>0.05</v>
      </c>
      <c r="L85" s="852">
        <f>N79*K85</f>
        <v>1491.3831352712268</v>
      </c>
      <c r="M85" s="853"/>
      <c r="N85" s="57"/>
    </row>
    <row r="86" spans="1:14" ht="15" thickBot="1">
      <c r="B86" s="97" t="s">
        <v>1058</v>
      </c>
      <c r="C86" s="98"/>
      <c r="D86" s="98"/>
      <c r="E86" s="98"/>
      <c r="F86" s="98"/>
      <c r="G86" s="98"/>
      <c r="H86" s="98"/>
      <c r="I86" s="99"/>
      <c r="J86" s="100"/>
      <c r="K86" s="314">
        <v>0.05</v>
      </c>
      <c r="L86" s="854">
        <f>N79*K86</f>
        <v>1491.3831352712268</v>
      </c>
      <c r="M86" s="855"/>
      <c r="N86" s="57"/>
    </row>
    <row r="87" spans="1:14" ht="15" thickBot="1">
      <c r="B87" s="817" t="s">
        <v>1037</v>
      </c>
      <c r="C87" s="818"/>
      <c r="D87" s="818"/>
      <c r="E87" s="818"/>
      <c r="F87" s="818"/>
      <c r="G87" s="818"/>
      <c r="H87" s="818"/>
      <c r="I87" s="818"/>
      <c r="J87" s="818"/>
      <c r="K87" s="818"/>
      <c r="L87" s="818"/>
      <c r="M87" s="819"/>
      <c r="N87" s="58">
        <f>L84+L85+L86</f>
        <v>8948.2988116273609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38775.961517051895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272.35842776586668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20682</v>
      </c>
      <c r="N48" s="281">
        <f>K48*M48</f>
        <v>8272.8000000000011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443</v>
      </c>
      <c r="N49" s="281">
        <f>K49*M49</f>
        <v>1329</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14000</v>
      </c>
      <c r="N50" s="281">
        <f>K50*M50</f>
        <v>21000</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30601.800000000003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2723.5842776586665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33597.742705424535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6719.5485410849069</v>
      </c>
      <c r="M84" s="853"/>
      <c r="N84" s="57"/>
    </row>
    <row r="85" spans="1:14">
      <c r="B85" s="95" t="s">
        <v>1057</v>
      </c>
      <c r="C85" s="96"/>
      <c r="D85" s="96"/>
      <c r="E85" s="96"/>
      <c r="F85" s="96"/>
      <c r="G85" s="96"/>
      <c r="H85" s="96"/>
      <c r="I85" s="93"/>
      <c r="J85" s="94"/>
      <c r="K85" s="313">
        <v>0.05</v>
      </c>
      <c r="L85" s="852">
        <f>N79*K85</f>
        <v>1679.8871352712267</v>
      </c>
      <c r="M85" s="853"/>
      <c r="N85" s="57"/>
    </row>
    <row r="86" spans="1:14" ht="15" thickBot="1">
      <c r="B86" s="97" t="s">
        <v>1058</v>
      </c>
      <c r="C86" s="98"/>
      <c r="D86" s="98"/>
      <c r="E86" s="98"/>
      <c r="F86" s="98"/>
      <c r="G86" s="98"/>
      <c r="H86" s="98"/>
      <c r="I86" s="99"/>
      <c r="J86" s="100"/>
      <c r="K86" s="314">
        <v>0.05</v>
      </c>
      <c r="L86" s="854">
        <f>N79*K86</f>
        <v>1679.8871352712267</v>
      </c>
      <c r="M86" s="855"/>
      <c r="N86" s="57"/>
    </row>
    <row r="87" spans="1:14" ht="15" thickBot="1">
      <c r="B87" s="817" t="s">
        <v>1037</v>
      </c>
      <c r="C87" s="818"/>
      <c r="D87" s="818"/>
      <c r="E87" s="818"/>
      <c r="F87" s="818"/>
      <c r="G87" s="818"/>
      <c r="H87" s="818"/>
      <c r="I87" s="818"/>
      <c r="J87" s="818"/>
      <c r="K87" s="818"/>
      <c r="L87" s="818"/>
      <c r="M87" s="819"/>
      <c r="N87" s="58">
        <f>L84+L85+L86</f>
        <v>10079.32281162736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43677.065517051895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241</v>
      </c>
      <c r="B36" s="866" t="str">
        <f>VLOOKUP(A36,EQUIPOS!A6:D154,3,FALSE)</f>
        <v>Grúa (capacidad 15 ton)</v>
      </c>
      <c r="C36" s="867"/>
      <c r="D36" s="867"/>
      <c r="E36" s="867"/>
      <c r="F36" s="867"/>
      <c r="G36" s="867"/>
      <c r="H36" s="868"/>
      <c r="I36" s="276"/>
      <c r="J36" s="277"/>
      <c r="K36" s="278">
        <f>VLOOKUP(A36,EQUIPOS!A6:D163,4,FALSE)</f>
        <v>110436</v>
      </c>
      <c r="L36" s="279"/>
      <c r="M36" s="345">
        <v>0.75</v>
      </c>
      <c r="N36" s="281">
        <f>K36/M36</f>
        <v>147248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0.2</v>
      </c>
      <c r="N41" s="353">
        <f>N77*M41</f>
        <v>8511.2008676833339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155759.20086768334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13746</v>
      </c>
      <c r="N48" s="281">
        <f>K48*M48</f>
        <v>13746</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13746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42556.004338416664</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212061.20520610001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42412.241041220004</v>
      </c>
      <c r="M84" s="853"/>
      <c r="N84" s="57"/>
    </row>
    <row r="85" spans="1:14">
      <c r="B85" s="95" t="s">
        <v>1057</v>
      </c>
      <c r="C85" s="96"/>
      <c r="D85" s="96"/>
      <c r="E85" s="96"/>
      <c r="F85" s="96"/>
      <c r="G85" s="96"/>
      <c r="H85" s="96"/>
      <c r="I85" s="93"/>
      <c r="J85" s="94"/>
      <c r="K85" s="313">
        <v>0.05</v>
      </c>
      <c r="L85" s="852">
        <f>N79*K85</f>
        <v>10603.060260305001</v>
      </c>
      <c r="M85" s="853"/>
      <c r="N85" s="57"/>
    </row>
    <row r="86" spans="1:14" ht="15" thickBot="1">
      <c r="B86" s="97" t="s">
        <v>1058</v>
      </c>
      <c r="C86" s="98"/>
      <c r="D86" s="98"/>
      <c r="E86" s="98"/>
      <c r="F86" s="98"/>
      <c r="G86" s="98"/>
      <c r="H86" s="98"/>
      <c r="I86" s="99"/>
      <c r="J86" s="100"/>
      <c r="K86" s="314">
        <v>0.05</v>
      </c>
      <c r="L86" s="854">
        <f>N79*K86</f>
        <v>10603.060260305001</v>
      </c>
      <c r="M86" s="855"/>
      <c r="N86" s="57"/>
    </row>
    <row r="87" spans="1:14" ht="15" thickBot="1">
      <c r="B87" s="817" t="s">
        <v>1037</v>
      </c>
      <c r="C87" s="818"/>
      <c r="D87" s="818"/>
      <c r="E87" s="818"/>
      <c r="F87" s="818"/>
      <c r="G87" s="818"/>
      <c r="H87" s="818"/>
      <c r="I87" s="818"/>
      <c r="J87" s="818"/>
      <c r="K87" s="818"/>
      <c r="L87" s="818"/>
      <c r="M87" s="819"/>
      <c r="N87" s="58">
        <f>L84+L85+L86</f>
        <v>63618.361561830003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275679.56676792999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0.2</v>
      </c>
      <c r="N41" s="353">
        <f>N77*M41</f>
        <v>6383.4006507624999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13746</v>
      </c>
      <c r="N48" s="281">
        <f>K48*M48</f>
        <v>13746</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13746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17" t="s">
        <v>1037</v>
      </c>
      <c r="C77" s="818"/>
      <c r="D77" s="818"/>
      <c r="E77" s="818"/>
      <c r="F77" s="818"/>
      <c r="G77" s="818"/>
      <c r="H77" s="818"/>
      <c r="I77" s="818"/>
      <c r="J77" s="818"/>
      <c r="K77" s="818"/>
      <c r="L77" s="818"/>
      <c r="M77" s="819"/>
      <c r="N77" s="310">
        <f>SUM(N71:N76)</f>
        <v>31917.003253812498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52046.403904574996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10409.280780915</v>
      </c>
      <c r="M84" s="853"/>
      <c r="N84" s="57"/>
    </row>
    <row r="85" spans="1:14">
      <c r="B85" s="95" t="s">
        <v>1057</v>
      </c>
      <c r="C85" s="96"/>
      <c r="D85" s="96"/>
      <c r="E85" s="96"/>
      <c r="F85" s="96"/>
      <c r="G85" s="96"/>
      <c r="H85" s="96"/>
      <c r="I85" s="93"/>
      <c r="J85" s="94"/>
      <c r="K85" s="313">
        <v>0.05</v>
      </c>
      <c r="L85" s="852">
        <f>N79*K85</f>
        <v>2602.32019522875</v>
      </c>
      <c r="M85" s="853"/>
      <c r="N85" s="57"/>
    </row>
    <row r="86" spans="1:14" ht="15" thickBot="1">
      <c r="B86" s="97" t="s">
        <v>1058</v>
      </c>
      <c r="C86" s="98"/>
      <c r="D86" s="98"/>
      <c r="E86" s="98"/>
      <c r="F86" s="98"/>
      <c r="G86" s="98"/>
      <c r="H86" s="98"/>
      <c r="I86" s="99"/>
      <c r="J86" s="100"/>
      <c r="K86" s="314">
        <v>0.05</v>
      </c>
      <c r="L86" s="854">
        <f>N79*K86</f>
        <v>2602.32019522875</v>
      </c>
      <c r="M86" s="855"/>
      <c r="N86" s="57"/>
    </row>
    <row r="87" spans="1:14" ht="15" thickBot="1">
      <c r="B87" s="817" t="s">
        <v>1037</v>
      </c>
      <c r="C87" s="818"/>
      <c r="D87" s="818"/>
      <c r="E87" s="818"/>
      <c r="F87" s="818"/>
      <c r="G87" s="818"/>
      <c r="H87" s="818"/>
      <c r="I87" s="818"/>
      <c r="J87" s="818"/>
      <c r="K87" s="818"/>
      <c r="L87" s="818"/>
      <c r="M87" s="819"/>
      <c r="N87" s="58">
        <f>L84+L85+L86</f>
        <v>15613.921171372498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67660.32507594749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2553.3602603049999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13746</v>
      </c>
      <c r="N48" s="281">
        <f>K48*M48</f>
        <v>13746</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13746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17" t="s">
        <v>1037</v>
      </c>
      <c r="C77" s="818"/>
      <c r="D77" s="818"/>
      <c r="E77" s="818"/>
      <c r="F77" s="818"/>
      <c r="G77" s="818"/>
      <c r="H77" s="818"/>
      <c r="I77" s="818"/>
      <c r="J77" s="818"/>
      <c r="K77" s="818"/>
      <c r="L77" s="818"/>
      <c r="M77" s="819"/>
      <c r="N77" s="310">
        <f>SUM(N71:N76)</f>
        <v>17022.401735366668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33321.761995671666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6664.3523991343336</v>
      </c>
      <c r="M84" s="853"/>
      <c r="N84" s="57"/>
    </row>
    <row r="85" spans="1:14">
      <c r="B85" s="95" t="s">
        <v>1057</v>
      </c>
      <c r="C85" s="96"/>
      <c r="D85" s="96"/>
      <c r="E85" s="96"/>
      <c r="F85" s="96"/>
      <c r="G85" s="96"/>
      <c r="H85" s="96"/>
      <c r="I85" s="93"/>
      <c r="J85" s="94"/>
      <c r="K85" s="313">
        <v>0.05</v>
      </c>
      <c r="L85" s="852">
        <f>N79*K85</f>
        <v>1666.0880997835834</v>
      </c>
      <c r="M85" s="853"/>
      <c r="N85" s="57"/>
    </row>
    <row r="86" spans="1:14" ht="15" thickBot="1">
      <c r="B86" s="97" t="s">
        <v>1058</v>
      </c>
      <c r="C86" s="98"/>
      <c r="D86" s="98"/>
      <c r="E86" s="98"/>
      <c r="F86" s="98"/>
      <c r="G86" s="98"/>
      <c r="H86" s="98"/>
      <c r="I86" s="99"/>
      <c r="J86" s="100"/>
      <c r="K86" s="314">
        <v>0.05</v>
      </c>
      <c r="L86" s="854">
        <f>N79*K86</f>
        <v>1666.0880997835834</v>
      </c>
      <c r="M86" s="855"/>
      <c r="N86" s="57"/>
    </row>
    <row r="87" spans="1:14" ht="15" thickBot="1">
      <c r="B87" s="817" t="s">
        <v>1037</v>
      </c>
      <c r="C87" s="818"/>
      <c r="D87" s="818"/>
      <c r="E87" s="818"/>
      <c r="F87" s="818"/>
      <c r="G87" s="818"/>
      <c r="H87" s="818"/>
      <c r="I87" s="818"/>
      <c r="J87" s="818"/>
      <c r="K87" s="818"/>
      <c r="L87" s="818"/>
      <c r="M87" s="819"/>
      <c r="N87" s="58">
        <f>L84+L85+L86</f>
        <v>9996.5285987014995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43318.290594373168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1915.0201952287498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13746</v>
      </c>
      <c r="N48" s="281">
        <f>K48*M48</f>
        <v>13746</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13746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12766.801301525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28427.82149675375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5685.5642993507499</v>
      </c>
      <c r="M84" s="853"/>
      <c r="N84" s="57"/>
    </row>
    <row r="85" spans="1:14">
      <c r="B85" s="95" t="s">
        <v>1057</v>
      </c>
      <c r="C85" s="96"/>
      <c r="D85" s="96"/>
      <c r="E85" s="96"/>
      <c r="F85" s="96"/>
      <c r="G85" s="96"/>
      <c r="H85" s="96"/>
      <c r="I85" s="93"/>
      <c r="J85" s="94"/>
      <c r="K85" s="313">
        <v>0.05</v>
      </c>
      <c r="L85" s="852">
        <f>N79*K85</f>
        <v>1421.3910748376875</v>
      </c>
      <c r="M85" s="853"/>
      <c r="N85" s="57"/>
    </row>
    <row r="86" spans="1:14" ht="15" thickBot="1">
      <c r="B86" s="97" t="s">
        <v>1058</v>
      </c>
      <c r="C86" s="98"/>
      <c r="D86" s="98"/>
      <c r="E86" s="98"/>
      <c r="F86" s="98"/>
      <c r="G86" s="98"/>
      <c r="H86" s="98"/>
      <c r="I86" s="99"/>
      <c r="J86" s="100"/>
      <c r="K86" s="314">
        <v>0.05</v>
      </c>
      <c r="L86" s="854">
        <f>N79*K86</f>
        <v>1421.3910748376875</v>
      </c>
      <c r="M86" s="855"/>
      <c r="N86" s="57"/>
    </row>
    <row r="87" spans="1:14" ht="15" thickBot="1">
      <c r="B87" s="817" t="s">
        <v>1037</v>
      </c>
      <c r="C87" s="818"/>
      <c r="D87" s="818"/>
      <c r="E87" s="818"/>
      <c r="F87" s="818"/>
      <c r="G87" s="818"/>
      <c r="H87" s="818"/>
      <c r="I87" s="818"/>
      <c r="J87" s="818"/>
      <c r="K87" s="818"/>
      <c r="L87" s="818"/>
      <c r="M87" s="819"/>
      <c r="N87" s="58">
        <f>L84+L85+L86</f>
        <v>8528.3464490261249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36956.167945779875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61" zoomScale="76" zoomScaleNormal="76" workbookViewId="0">
      <selection activeCell="O75" sqref="O75"/>
    </sheetView>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5">
      <c r="B33" s="64" t="s">
        <v>1031</v>
      </c>
      <c r="C33" s="65"/>
      <c r="D33" s="65"/>
      <c r="E33" s="65"/>
      <c r="F33" s="65"/>
      <c r="G33" s="65"/>
      <c r="H33" s="65"/>
      <c r="I33" s="65"/>
      <c r="J33" s="65"/>
      <c r="K33" s="65"/>
      <c r="L33" s="65"/>
      <c r="M33" s="65"/>
      <c r="N33" s="66"/>
    </row>
    <row r="34" spans="1:15" ht="15" thickBot="1">
      <c r="B34" s="275"/>
      <c r="C34" s="67"/>
      <c r="D34" s="67"/>
      <c r="E34" s="67"/>
      <c r="F34" s="67"/>
      <c r="G34" s="67"/>
      <c r="H34" s="67"/>
      <c r="I34" s="68"/>
      <c r="J34" s="68"/>
      <c r="K34" s="67"/>
      <c r="L34" s="67"/>
      <c r="M34" s="67"/>
      <c r="N34" s="69"/>
    </row>
    <row r="35" spans="1:15">
      <c r="B35" s="887" t="s">
        <v>1028</v>
      </c>
      <c r="C35" s="888"/>
      <c r="D35" s="888"/>
      <c r="E35" s="888"/>
      <c r="F35" s="888"/>
      <c r="G35" s="888"/>
      <c r="H35" s="889"/>
      <c r="I35" s="890" t="s">
        <v>1032</v>
      </c>
      <c r="J35" s="891"/>
      <c r="K35" s="75" t="s">
        <v>1033</v>
      </c>
      <c r="L35" s="892" t="s">
        <v>1034</v>
      </c>
      <c r="M35" s="889"/>
      <c r="N35" s="76" t="s">
        <v>1035</v>
      </c>
    </row>
    <row r="36" spans="1:15">
      <c r="A36" s="119"/>
      <c r="B36" s="866"/>
      <c r="C36" s="867"/>
      <c r="D36" s="867"/>
      <c r="E36" s="867"/>
      <c r="F36" s="867"/>
      <c r="G36" s="867"/>
      <c r="H36" s="868"/>
      <c r="I36" s="276"/>
      <c r="J36" s="277"/>
      <c r="K36" s="278"/>
      <c r="L36" s="279"/>
      <c r="M36" s="345"/>
      <c r="N36" s="281"/>
    </row>
    <row r="37" spans="1:15">
      <c r="A37" s="119"/>
      <c r="B37" s="866"/>
      <c r="C37" s="867"/>
      <c r="D37" s="867"/>
      <c r="E37" s="867"/>
      <c r="F37" s="867"/>
      <c r="G37" s="867"/>
      <c r="H37" s="868"/>
      <c r="I37" s="430"/>
      <c r="J37" s="431"/>
      <c r="K37" s="278"/>
      <c r="L37" s="344"/>
      <c r="M37" s="345"/>
      <c r="N37" s="281"/>
    </row>
    <row r="38" spans="1:15">
      <c r="A38" s="119"/>
      <c r="B38" s="866"/>
      <c r="C38" s="867"/>
      <c r="D38" s="867"/>
      <c r="E38" s="867"/>
      <c r="F38" s="867"/>
      <c r="G38" s="867"/>
      <c r="H38" s="868"/>
      <c r="I38" s="337"/>
      <c r="J38" s="339"/>
      <c r="K38" s="278"/>
      <c r="L38" s="432"/>
      <c r="M38" s="433"/>
      <c r="N38" s="281"/>
    </row>
    <row r="39" spans="1:15">
      <c r="B39" s="866"/>
      <c r="C39" s="867"/>
      <c r="D39" s="867"/>
      <c r="E39" s="867"/>
      <c r="F39" s="867"/>
      <c r="G39" s="867"/>
      <c r="H39" s="868"/>
      <c r="I39" s="42"/>
      <c r="J39" s="43"/>
      <c r="K39" s="278"/>
      <c r="L39" s="285"/>
      <c r="M39" s="345"/>
      <c r="N39" s="281"/>
    </row>
    <row r="40" spans="1:15">
      <c r="B40" s="329"/>
      <c r="C40" s="330"/>
      <c r="D40" s="330"/>
      <c r="E40" s="330"/>
      <c r="F40" s="332"/>
      <c r="G40" s="332"/>
      <c r="H40" s="131"/>
      <c r="I40" s="42"/>
      <c r="J40" s="43"/>
      <c r="K40" s="278"/>
      <c r="L40" s="285"/>
      <c r="M40" s="286"/>
      <c r="N40" s="282"/>
    </row>
    <row r="41" spans="1:15">
      <c r="B41" s="874" t="s">
        <v>1036</v>
      </c>
      <c r="C41" s="875"/>
      <c r="D41" s="875"/>
      <c r="E41" s="44"/>
      <c r="F41" s="45"/>
      <c r="G41" s="45"/>
      <c r="H41" s="46"/>
      <c r="I41" s="42"/>
      <c r="J41" s="43"/>
      <c r="K41" s="288"/>
      <c r="L41" s="285"/>
      <c r="M41" s="410">
        <v>0.15</v>
      </c>
      <c r="N41" s="353">
        <f>N77*M41</f>
        <v>10728.404455063024</v>
      </c>
    </row>
    <row r="42" spans="1:15" ht="15" thickBot="1">
      <c r="B42" s="866"/>
      <c r="C42" s="867"/>
      <c r="D42" s="867"/>
      <c r="E42" s="867"/>
      <c r="F42" s="867"/>
      <c r="G42" s="867"/>
      <c r="H42" s="868"/>
      <c r="I42" s="876"/>
      <c r="J42" s="877"/>
      <c r="K42" s="47"/>
      <c r="L42" s="878"/>
      <c r="M42" s="879"/>
      <c r="N42" s="111"/>
    </row>
    <row r="43" spans="1:15" ht="15" thickBot="1">
      <c r="B43" s="817" t="s">
        <v>1037</v>
      </c>
      <c r="C43" s="818"/>
      <c r="D43" s="818"/>
      <c r="E43" s="818"/>
      <c r="F43" s="818"/>
      <c r="G43" s="818"/>
      <c r="H43" s="818"/>
      <c r="I43" s="818"/>
      <c r="J43" s="818"/>
      <c r="K43" s="818"/>
      <c r="L43" s="818"/>
      <c r="M43" s="819"/>
      <c r="N43" s="403">
        <f>SUM(N36:N42)</f>
        <v>10728.404455063024</v>
      </c>
    </row>
    <row r="44" spans="1:15">
      <c r="B44" s="289"/>
      <c r="C44" s="40"/>
      <c r="D44" s="40"/>
      <c r="E44" s="40"/>
      <c r="F44" s="40"/>
      <c r="G44" s="40"/>
      <c r="H44" s="40"/>
      <c r="I44" s="40"/>
      <c r="J44" s="40"/>
      <c r="K44" s="40"/>
      <c r="L44" s="40"/>
      <c r="M44" s="40"/>
      <c r="N44" s="41"/>
    </row>
    <row r="45" spans="1:15">
      <c r="B45" s="70" t="s">
        <v>1038</v>
      </c>
      <c r="C45" s="71"/>
      <c r="D45" s="71"/>
      <c r="E45" s="71"/>
      <c r="F45" s="71"/>
      <c r="G45" s="71"/>
      <c r="H45" s="71"/>
      <c r="I45" s="71"/>
      <c r="J45" s="71"/>
      <c r="K45" s="71"/>
      <c r="L45" s="71"/>
      <c r="M45" s="71"/>
      <c r="N45" s="72"/>
    </row>
    <row r="46" spans="1:15" ht="15" thickBot="1">
      <c r="B46" s="73"/>
      <c r="C46" s="68"/>
      <c r="D46" s="68"/>
      <c r="E46" s="68"/>
      <c r="F46" s="68"/>
      <c r="G46" s="68"/>
      <c r="H46" s="68"/>
      <c r="I46" s="68"/>
      <c r="J46" s="67"/>
      <c r="K46" s="67"/>
      <c r="L46" s="67"/>
      <c r="M46" s="67"/>
      <c r="N46" s="69"/>
    </row>
    <row r="47" spans="1:15">
      <c r="B47" s="862" t="s">
        <v>1028</v>
      </c>
      <c r="C47" s="863"/>
      <c r="D47" s="863"/>
      <c r="E47" s="863"/>
      <c r="F47" s="863"/>
      <c r="G47" s="863"/>
      <c r="H47" s="863"/>
      <c r="I47" s="897"/>
      <c r="J47" s="324" t="s">
        <v>1029</v>
      </c>
      <c r="K47" s="91" t="s">
        <v>1030</v>
      </c>
      <c r="L47" s="898" t="s">
        <v>1039</v>
      </c>
      <c r="M47" s="897"/>
      <c r="N47" s="92" t="s">
        <v>1035</v>
      </c>
    </row>
    <row r="48" spans="1:15">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28957</v>
      </c>
      <c r="N48" s="281">
        <f>K48*M48</f>
        <v>60809.700000000004</v>
      </c>
      <c r="O48">
        <v>28410.92</v>
      </c>
    </row>
    <row r="49" spans="1:15">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13746</v>
      </c>
      <c r="N49" s="281">
        <f>K49*M49</f>
        <v>13746</v>
      </c>
      <c r="O49" s="657">
        <f>+O48/M48</f>
        <v>0.98114169285492281</v>
      </c>
    </row>
    <row r="50" spans="1:15">
      <c r="A50" s="176"/>
      <c r="B50" s="49"/>
      <c r="C50" s="434"/>
      <c r="D50" s="434"/>
      <c r="E50" s="434"/>
      <c r="F50" s="434"/>
      <c r="G50" s="434"/>
      <c r="H50" s="434"/>
      <c r="I50" s="434"/>
      <c r="J50" s="320"/>
      <c r="K50" s="406"/>
      <c r="L50" s="430"/>
      <c r="M50" s="411"/>
      <c r="N50" s="281"/>
    </row>
    <row r="51" spans="1:15">
      <c r="A51" s="176"/>
      <c r="B51" s="49"/>
      <c r="C51" s="434"/>
      <c r="D51" s="434"/>
      <c r="E51" s="434"/>
      <c r="F51" s="434"/>
      <c r="G51" s="434"/>
      <c r="H51" s="434"/>
      <c r="I51" s="434"/>
      <c r="J51" s="320"/>
      <c r="K51" s="406"/>
      <c r="L51" s="430"/>
      <c r="M51" s="411"/>
      <c r="N51" s="281"/>
      <c r="O51">
        <v>12680.95</v>
      </c>
    </row>
    <row r="52" spans="1:15">
      <c r="B52" s="329"/>
      <c r="C52" s="53"/>
      <c r="D52" s="53"/>
      <c r="E52" s="53"/>
      <c r="F52" s="53"/>
      <c r="G52" s="53"/>
      <c r="H52" s="53"/>
      <c r="I52" s="53"/>
      <c r="J52" s="297"/>
      <c r="K52" s="175"/>
      <c r="L52" s="327"/>
      <c r="M52" s="435"/>
      <c r="N52" s="282"/>
      <c r="O52">
        <f>+M49/O51</f>
        <v>1.0839881870049168</v>
      </c>
    </row>
    <row r="53" spans="1:15">
      <c r="B53" s="174"/>
      <c r="C53" s="326"/>
      <c r="D53" s="326"/>
      <c r="E53" s="326"/>
      <c r="F53" s="326"/>
      <c r="G53" s="326"/>
      <c r="H53" s="326"/>
      <c r="I53" s="326"/>
      <c r="J53" s="320"/>
      <c r="K53" s="50"/>
      <c r="L53" s="327"/>
      <c r="M53" s="435"/>
      <c r="N53" s="282"/>
    </row>
    <row r="54" spans="1:15" ht="15" thickBot="1">
      <c r="B54" s="487"/>
      <c r="C54" s="53"/>
      <c r="D54" s="53"/>
      <c r="E54" s="53"/>
      <c r="F54" s="53"/>
      <c r="G54" s="53"/>
      <c r="H54" s="53"/>
      <c r="I54" s="53"/>
      <c r="J54" s="297"/>
      <c r="K54" s="175"/>
      <c r="L54" s="488"/>
      <c r="M54" s="489"/>
      <c r="N54" s="490"/>
    </row>
    <row r="55" spans="1:15" ht="15" thickBot="1">
      <c r="B55" s="817" t="s">
        <v>1037</v>
      </c>
      <c r="C55" s="818"/>
      <c r="D55" s="818"/>
      <c r="E55" s="818"/>
      <c r="F55" s="818"/>
      <c r="G55" s="818"/>
      <c r="H55" s="818"/>
      <c r="I55" s="818"/>
      <c r="J55" s="818"/>
      <c r="K55" s="818"/>
      <c r="L55" s="818"/>
      <c r="M55" s="819"/>
      <c r="N55" s="403">
        <f>SUM(N48:N54)</f>
        <v>74555.700000000012</v>
      </c>
    </row>
    <row r="56" spans="1:15">
      <c r="B56" s="39"/>
      <c r="C56" s="40"/>
      <c r="D56" s="40"/>
      <c r="E56" s="40"/>
      <c r="F56" s="40"/>
      <c r="G56" s="40"/>
      <c r="H56" s="40"/>
      <c r="I56" s="40"/>
      <c r="J56" s="40"/>
      <c r="K56" s="40"/>
      <c r="L56" s="40"/>
      <c r="M56" s="40"/>
      <c r="N56" s="41"/>
    </row>
    <row r="57" spans="1:15">
      <c r="B57" s="70" t="s">
        <v>1040</v>
      </c>
      <c r="C57" s="71"/>
      <c r="D57" s="71"/>
      <c r="E57" s="71"/>
      <c r="F57" s="71"/>
      <c r="G57" s="71"/>
      <c r="H57" s="71"/>
      <c r="I57" s="71"/>
      <c r="J57" s="71"/>
      <c r="K57" s="71"/>
      <c r="L57" s="71"/>
      <c r="M57" s="71"/>
      <c r="N57" s="72"/>
    </row>
    <row r="58" spans="1:15" ht="15" thickBot="1">
      <c r="B58" s="74"/>
      <c r="C58" s="67"/>
      <c r="D58" s="67"/>
      <c r="E58" s="67"/>
      <c r="F58" s="67"/>
      <c r="G58" s="67"/>
      <c r="H58" s="67"/>
      <c r="I58" s="67"/>
      <c r="J58" s="67"/>
      <c r="K58" s="67"/>
      <c r="L58" s="67"/>
      <c r="M58" s="67"/>
      <c r="N58" s="69"/>
    </row>
    <row r="59" spans="1:15" ht="26.4">
      <c r="B59" s="322" t="s">
        <v>1041</v>
      </c>
      <c r="C59" s="323"/>
      <c r="D59" s="323"/>
      <c r="E59" s="323"/>
      <c r="F59" s="323"/>
      <c r="G59" s="323"/>
      <c r="H59" s="79" t="s">
        <v>1029</v>
      </c>
      <c r="I59" s="80" t="s">
        <v>1042</v>
      </c>
      <c r="J59" s="81" t="s">
        <v>1043</v>
      </c>
      <c r="K59" s="79" t="s">
        <v>1044</v>
      </c>
      <c r="L59" s="903" t="s">
        <v>1045</v>
      </c>
      <c r="M59" s="882"/>
      <c r="N59" s="82" t="s">
        <v>1035</v>
      </c>
    </row>
    <row r="60" spans="1:15">
      <c r="B60" s="52"/>
      <c r="C60" s="326"/>
      <c r="D60" s="326"/>
      <c r="E60" s="326"/>
      <c r="F60" s="326"/>
      <c r="G60" s="326"/>
      <c r="H60" s="320"/>
      <c r="I60" s="288"/>
      <c r="J60" s="295"/>
      <c r="K60" s="288"/>
      <c r="L60" s="904"/>
      <c r="M60" s="905"/>
      <c r="N60" s="296"/>
    </row>
    <row r="61" spans="1:15">
      <c r="B61" s="52"/>
      <c r="C61" s="53"/>
      <c r="D61" s="53"/>
      <c r="E61" s="53"/>
      <c r="F61" s="53"/>
      <c r="G61" s="53"/>
      <c r="H61" s="320"/>
      <c r="I61" s="288"/>
      <c r="J61" s="295"/>
      <c r="K61" s="288"/>
      <c r="L61" s="904"/>
      <c r="M61" s="905"/>
      <c r="N61" s="296"/>
    </row>
    <row r="62" spans="1:15">
      <c r="B62" s="52"/>
      <c r="C62" s="53"/>
      <c r="D62" s="53"/>
      <c r="E62" s="53"/>
      <c r="F62" s="53"/>
      <c r="G62" s="53"/>
      <c r="H62" s="320"/>
      <c r="I62" s="288"/>
      <c r="J62" s="295"/>
      <c r="K62" s="288"/>
      <c r="L62" s="904"/>
      <c r="M62" s="905"/>
      <c r="N62" s="296"/>
    </row>
    <row r="63" spans="1:15">
      <c r="B63" s="52"/>
      <c r="C63" s="53"/>
      <c r="D63" s="53"/>
      <c r="E63" s="53"/>
      <c r="F63" s="53"/>
      <c r="G63" s="53"/>
      <c r="H63" s="320"/>
      <c r="I63" s="288"/>
      <c r="J63" s="295"/>
      <c r="K63" s="288"/>
      <c r="L63" s="904"/>
      <c r="M63" s="905"/>
      <c r="N63" s="296"/>
    </row>
    <row r="64" spans="1:15">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c r="O72">
        <f>+I72/3</f>
        <v>27603.894705999995</v>
      </c>
    </row>
    <row r="73" spans="1:15">
      <c r="B73" s="55"/>
      <c r="C73" s="53"/>
      <c r="D73" s="53"/>
      <c r="E73" s="53"/>
      <c r="F73" s="53"/>
      <c r="G73" s="53"/>
      <c r="H73" s="53"/>
      <c r="I73" s="301"/>
      <c r="J73" s="302"/>
      <c r="K73" s="303"/>
      <c r="L73" s="56"/>
      <c r="M73" s="441"/>
      <c r="N73" s="404"/>
      <c r="O73">
        <v>73771.7</v>
      </c>
    </row>
    <row r="74" spans="1:15">
      <c r="B74" s="55"/>
      <c r="C74" s="53"/>
      <c r="D74" s="53"/>
      <c r="E74" s="53"/>
      <c r="F74" s="53"/>
      <c r="G74" s="53"/>
      <c r="H74" s="53"/>
      <c r="I74" s="288"/>
      <c r="J74" s="306"/>
      <c r="K74" s="307"/>
      <c r="L74" s="327"/>
      <c r="M74" s="309"/>
      <c r="N74" s="305"/>
      <c r="O74">
        <f>+O72/O73</f>
        <v>0.37417999999999996</v>
      </c>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71522.696367086828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156806.80082214985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31361.360164429971</v>
      </c>
      <c r="M84" s="853"/>
      <c r="N84" s="57"/>
    </row>
    <row r="85" spans="1:14">
      <c r="B85" s="95" t="s">
        <v>1057</v>
      </c>
      <c r="C85" s="96"/>
      <c r="D85" s="96"/>
      <c r="E85" s="96"/>
      <c r="F85" s="96"/>
      <c r="G85" s="96"/>
      <c r="H85" s="96"/>
      <c r="I85" s="93"/>
      <c r="J85" s="94"/>
      <c r="K85" s="313">
        <v>0.05</v>
      </c>
      <c r="L85" s="852">
        <f>N79*K85</f>
        <v>7840.3400411074927</v>
      </c>
      <c r="M85" s="853"/>
      <c r="N85" s="57"/>
    </row>
    <row r="86" spans="1:14" ht="15" thickBot="1">
      <c r="B86" s="97" t="s">
        <v>1058</v>
      </c>
      <c r="C86" s="98"/>
      <c r="D86" s="98"/>
      <c r="E86" s="98"/>
      <c r="F86" s="98"/>
      <c r="G86" s="98"/>
      <c r="H86" s="98"/>
      <c r="I86" s="99"/>
      <c r="J86" s="100"/>
      <c r="K86" s="314">
        <v>0.05</v>
      </c>
      <c r="L86" s="854">
        <f>N79*K86</f>
        <v>7840.3400411074927</v>
      </c>
      <c r="M86" s="855"/>
      <c r="N86" s="57"/>
    </row>
    <row r="87" spans="1:14" ht="15" thickBot="1">
      <c r="B87" s="817" t="s">
        <v>1037</v>
      </c>
      <c r="C87" s="818"/>
      <c r="D87" s="818"/>
      <c r="E87" s="818"/>
      <c r="F87" s="818"/>
      <c r="G87" s="818"/>
      <c r="H87" s="818"/>
      <c r="I87" s="818"/>
      <c r="J87" s="818"/>
      <c r="K87" s="818"/>
      <c r="L87" s="818"/>
      <c r="M87" s="819"/>
      <c r="N87" s="58">
        <f>L84+L85+L86</f>
        <v>47042.040246644952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203848.84106879481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10728.404455063024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28957</v>
      </c>
      <c r="N48" s="281">
        <f>K48*M48</f>
        <v>57914</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13746</v>
      </c>
      <c r="N49" s="281">
        <f>K49*M49</f>
        <v>13746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71660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71522.696367086828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153911.10082214983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30782.220164429968</v>
      </c>
      <c r="M84" s="853"/>
      <c r="N84" s="57"/>
    </row>
    <row r="85" spans="1:14">
      <c r="B85" s="95" t="s">
        <v>1057</v>
      </c>
      <c r="C85" s="96"/>
      <c r="D85" s="96"/>
      <c r="E85" s="96"/>
      <c r="F85" s="96"/>
      <c r="G85" s="96"/>
      <c r="H85" s="96"/>
      <c r="I85" s="93"/>
      <c r="J85" s="94"/>
      <c r="K85" s="313">
        <v>0.05</v>
      </c>
      <c r="L85" s="852">
        <f>N79*K85</f>
        <v>7695.5550411074919</v>
      </c>
      <c r="M85" s="853"/>
      <c r="N85" s="57"/>
    </row>
    <row r="86" spans="1:14" ht="15" thickBot="1">
      <c r="B86" s="97" t="s">
        <v>1058</v>
      </c>
      <c r="C86" s="98"/>
      <c r="D86" s="98"/>
      <c r="E86" s="98"/>
      <c r="F86" s="98"/>
      <c r="G86" s="98"/>
      <c r="H86" s="98"/>
      <c r="I86" s="99"/>
      <c r="J86" s="100"/>
      <c r="K86" s="314">
        <v>0.05</v>
      </c>
      <c r="L86" s="854">
        <f>N79*K86</f>
        <v>7695.5550411074919</v>
      </c>
      <c r="M86" s="855"/>
      <c r="N86" s="57"/>
    </row>
    <row r="87" spans="1:14" ht="15" thickBot="1">
      <c r="B87" s="817" t="s">
        <v>1037</v>
      </c>
      <c r="C87" s="818"/>
      <c r="D87" s="818"/>
      <c r="E87" s="818"/>
      <c r="F87" s="818"/>
      <c r="G87" s="818"/>
      <c r="H87" s="818"/>
      <c r="I87" s="818"/>
      <c r="J87" s="818"/>
      <c r="K87" s="818"/>
      <c r="L87" s="818"/>
      <c r="M87" s="819"/>
      <c r="N87" s="58">
        <f>L84+L85+L86</f>
        <v>46173.330246644953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200084.4310687948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4479.5794040438586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28957</v>
      </c>
      <c r="N48" s="281">
        <f>K48*M48</f>
        <v>37933.67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13746</v>
      </c>
      <c r="N49" s="281">
        <f>K49*M49</f>
        <v>13746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51679.67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44795.794040438588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100955.04344448244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20191.008688896487</v>
      </c>
      <c r="M84" s="853"/>
      <c r="N84" s="57"/>
    </row>
    <row r="85" spans="1:14">
      <c r="B85" s="95" t="s">
        <v>1057</v>
      </c>
      <c r="C85" s="96"/>
      <c r="D85" s="96"/>
      <c r="E85" s="96"/>
      <c r="F85" s="96"/>
      <c r="G85" s="96"/>
      <c r="H85" s="96"/>
      <c r="I85" s="93"/>
      <c r="J85" s="94"/>
      <c r="K85" s="313">
        <v>0.05</v>
      </c>
      <c r="L85" s="852">
        <f>N79*K85</f>
        <v>5047.7521722241218</v>
      </c>
      <c r="M85" s="853"/>
      <c r="N85" s="57"/>
    </row>
    <row r="86" spans="1:14" ht="15" thickBot="1">
      <c r="B86" s="97" t="s">
        <v>1058</v>
      </c>
      <c r="C86" s="98"/>
      <c r="D86" s="98"/>
      <c r="E86" s="98"/>
      <c r="F86" s="98"/>
      <c r="G86" s="98"/>
      <c r="H86" s="98"/>
      <c r="I86" s="99"/>
      <c r="J86" s="100"/>
      <c r="K86" s="314">
        <v>0.05</v>
      </c>
      <c r="L86" s="854">
        <f>N79*K86</f>
        <v>5047.7521722241218</v>
      </c>
      <c r="M86" s="855"/>
      <c r="N86" s="57"/>
    </row>
    <row r="87" spans="1:14" ht="15" thickBot="1">
      <c r="B87" s="817" t="s">
        <v>1037</v>
      </c>
      <c r="C87" s="818"/>
      <c r="D87" s="818"/>
      <c r="E87" s="818"/>
      <c r="F87" s="818"/>
      <c r="G87" s="818"/>
      <c r="H87" s="818"/>
      <c r="I87" s="818"/>
      <c r="J87" s="818"/>
      <c r="K87" s="818"/>
      <c r="L87" s="818"/>
      <c r="M87" s="819"/>
      <c r="N87" s="58">
        <f>L84+L85+L86</f>
        <v>30286.513033344731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131241.55647782717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3754.9415592720588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28957</v>
      </c>
      <c r="N48" s="281">
        <f>K48*M48</f>
        <v>31852.700000000004</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13746</v>
      </c>
      <c r="N49" s="281">
        <f>K49*M49</f>
        <v>13746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45598.700000000004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37549.415592720587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86903.05715199266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17380.611430398534</v>
      </c>
      <c r="M84" s="853"/>
      <c r="N84" s="57"/>
    </row>
    <row r="85" spans="1:14">
      <c r="B85" s="95" t="s">
        <v>1057</v>
      </c>
      <c r="C85" s="96"/>
      <c r="D85" s="96"/>
      <c r="E85" s="96"/>
      <c r="F85" s="96"/>
      <c r="G85" s="96"/>
      <c r="H85" s="96"/>
      <c r="I85" s="93"/>
      <c r="J85" s="94"/>
      <c r="K85" s="313">
        <v>0.05</v>
      </c>
      <c r="L85" s="852">
        <f>N79*K85</f>
        <v>4345.1528575996335</v>
      </c>
      <c r="M85" s="853"/>
      <c r="N85" s="57"/>
    </row>
    <row r="86" spans="1:14" ht="15" thickBot="1">
      <c r="B86" s="97" t="s">
        <v>1058</v>
      </c>
      <c r="C86" s="98"/>
      <c r="D86" s="98"/>
      <c r="E86" s="98"/>
      <c r="F86" s="98"/>
      <c r="G86" s="98"/>
      <c r="H86" s="98"/>
      <c r="I86" s="99"/>
      <c r="J86" s="100"/>
      <c r="K86" s="314">
        <v>0.05</v>
      </c>
      <c r="L86" s="854">
        <f>N79*K86</f>
        <v>4345.1528575996335</v>
      </c>
      <c r="M86" s="855"/>
      <c r="N86" s="57"/>
    </row>
    <row r="87" spans="1:14" ht="15" thickBot="1">
      <c r="B87" s="817" t="s">
        <v>1037</v>
      </c>
      <c r="C87" s="818"/>
      <c r="D87" s="818"/>
      <c r="E87" s="818"/>
      <c r="F87" s="818"/>
      <c r="G87" s="818"/>
      <c r="H87" s="818"/>
      <c r="I87" s="818"/>
      <c r="J87" s="818"/>
      <c r="K87" s="818"/>
      <c r="L87" s="818"/>
      <c r="M87" s="819"/>
      <c r="N87" s="58">
        <f>L84+L85+L86</f>
        <v>26070.917145597803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112973.97429759047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255.33602603049999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28957</v>
      </c>
      <c r="N48" s="281">
        <f>K48*M48</f>
        <v>1447.8500000000001</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65</v>
      </c>
      <c r="N49" s="281">
        <f>K49*M49</f>
        <v>325</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8032</v>
      </c>
      <c r="N50" s="281">
        <f>K50*M50</f>
        <v>8032</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9804.85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2553.3602603049999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12613.546286335501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2522.7092572671004</v>
      </c>
      <c r="M84" s="853"/>
      <c r="N84" s="57"/>
    </row>
    <row r="85" spans="1:14">
      <c r="B85" s="95" t="s">
        <v>1057</v>
      </c>
      <c r="C85" s="96"/>
      <c r="D85" s="96"/>
      <c r="E85" s="96"/>
      <c r="F85" s="96"/>
      <c r="G85" s="96"/>
      <c r="H85" s="96"/>
      <c r="I85" s="93"/>
      <c r="J85" s="94"/>
      <c r="K85" s="313">
        <v>0.05</v>
      </c>
      <c r="L85" s="852">
        <f>N79*K85</f>
        <v>630.6773143167751</v>
      </c>
      <c r="M85" s="853"/>
      <c r="N85" s="57"/>
    </row>
    <row r="86" spans="1:14" ht="15" thickBot="1">
      <c r="B86" s="97" t="s">
        <v>1058</v>
      </c>
      <c r="C86" s="98"/>
      <c r="D86" s="98"/>
      <c r="E86" s="98"/>
      <c r="F86" s="98"/>
      <c r="G86" s="98"/>
      <c r="H86" s="98"/>
      <c r="I86" s="99"/>
      <c r="J86" s="100"/>
      <c r="K86" s="314">
        <v>0.05</v>
      </c>
      <c r="L86" s="854">
        <f>N79*K86</f>
        <v>630.6773143167751</v>
      </c>
      <c r="M86" s="855"/>
      <c r="N86" s="57"/>
    </row>
    <row r="87" spans="1:14" ht="15" thickBot="1">
      <c r="B87" s="817" t="s">
        <v>1037</v>
      </c>
      <c r="C87" s="818"/>
      <c r="D87" s="818"/>
      <c r="E87" s="818"/>
      <c r="F87" s="818"/>
      <c r="G87" s="818"/>
      <c r="H87" s="818"/>
      <c r="I87" s="818"/>
      <c r="J87" s="818"/>
      <c r="K87" s="818"/>
      <c r="L87" s="818"/>
      <c r="M87" s="819"/>
      <c r="N87" s="58">
        <f>L84+L85+L86</f>
        <v>3784.0638859006508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16397.610172236153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102.1344104122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826</v>
      </c>
      <c r="N48" s="281">
        <f>K48*M48</f>
        <v>826</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34569</v>
      </c>
      <c r="N49" s="281">
        <f>K49*M49</f>
        <v>1728.45</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28957</v>
      </c>
      <c r="N50" s="281">
        <f>K50*M50</f>
        <v>2171.7750000000001</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65</v>
      </c>
      <c r="N51" s="281">
        <f>K51*M51</f>
        <v>325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5051.2250000000004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1021.344104122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6174.7035145342006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1234.9407029068402</v>
      </c>
      <c r="M84" s="853"/>
      <c r="N84" s="57"/>
    </row>
    <row r="85" spans="1:14">
      <c r="B85" s="95" t="s">
        <v>1057</v>
      </c>
      <c r="C85" s="96"/>
      <c r="D85" s="96"/>
      <c r="E85" s="96"/>
      <c r="F85" s="96"/>
      <c r="G85" s="96"/>
      <c r="H85" s="96"/>
      <c r="I85" s="93"/>
      <c r="J85" s="94"/>
      <c r="K85" s="313">
        <v>0.05</v>
      </c>
      <c r="L85" s="852">
        <f>N79*K85</f>
        <v>308.73517572671005</v>
      </c>
      <c r="M85" s="853"/>
      <c r="N85" s="57"/>
    </row>
    <row r="86" spans="1:14" ht="15" thickBot="1">
      <c r="B86" s="97" t="s">
        <v>1058</v>
      </c>
      <c r="C86" s="98"/>
      <c r="D86" s="98"/>
      <c r="E86" s="98"/>
      <c r="F86" s="98"/>
      <c r="G86" s="98"/>
      <c r="H86" s="98"/>
      <c r="I86" s="99"/>
      <c r="J86" s="100"/>
      <c r="K86" s="314">
        <v>0.05</v>
      </c>
      <c r="L86" s="854">
        <f>N79*K86</f>
        <v>308.73517572671005</v>
      </c>
      <c r="M86" s="855"/>
      <c r="N86" s="57"/>
    </row>
    <row r="87" spans="1:14" ht="15" thickBot="1">
      <c r="B87" s="817" t="s">
        <v>1037</v>
      </c>
      <c r="C87" s="818"/>
      <c r="D87" s="818"/>
      <c r="E87" s="818"/>
      <c r="F87" s="818"/>
      <c r="G87" s="818"/>
      <c r="H87" s="818"/>
      <c r="I87" s="818"/>
      <c r="J87" s="818"/>
      <c r="K87" s="818"/>
      <c r="L87" s="818"/>
      <c r="M87" s="819"/>
      <c r="N87" s="58">
        <f>L84+L85+L86</f>
        <v>1852.4110543602606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8027.1145688944616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253</v>
      </c>
      <c r="B36" s="866" t="str">
        <f>VLOOKUP(A36,EQUIPOS!A6:D154,3,FALSE)</f>
        <v>Máquina hidrosembradora</v>
      </c>
      <c r="C36" s="867"/>
      <c r="D36" s="867"/>
      <c r="E36" s="867"/>
      <c r="F36" s="867"/>
      <c r="G36" s="867"/>
      <c r="H36" s="868"/>
      <c r="I36" s="276"/>
      <c r="J36" s="277"/>
      <c r="K36" s="278">
        <f>VLOOKUP(A36,EQUIPOS!A6:D163,4,FALSE)</f>
        <v>22615</v>
      </c>
      <c r="L36" s="279"/>
      <c r="M36" s="345">
        <v>350</v>
      </c>
      <c r="N36" s="281">
        <f>K36/M36</f>
        <v>64.614285714285714</v>
      </c>
    </row>
    <row r="37" spans="1:14">
      <c r="A37" s="119" t="s">
        <v>138</v>
      </c>
      <c r="B37" s="866" t="str">
        <f>VLOOKUP(A37,EQUIPOS!A7:D154,3,FALSE)</f>
        <v>Camioneta D-300</v>
      </c>
      <c r="C37" s="867"/>
      <c r="D37" s="867"/>
      <c r="E37" s="867"/>
      <c r="F37" s="867"/>
      <c r="G37" s="867"/>
      <c r="H37" s="868"/>
      <c r="I37" s="430"/>
      <c r="J37" s="431"/>
      <c r="K37" s="278">
        <f>VLOOKUP(A37,EQUIPOS!A7:D164,4,FALSE)</f>
        <v>54278</v>
      </c>
      <c r="L37" s="344"/>
      <c r="M37" s="345">
        <v>350</v>
      </c>
      <c r="N37" s="281">
        <f>K37/M37</f>
        <v>155.08000000000001</v>
      </c>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4.5595718934017855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224.25385760768754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826</v>
      </c>
      <c r="N48" s="281">
        <f>K48*M48</f>
        <v>826</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3014</v>
      </c>
      <c r="N49" s="281">
        <f>K49*M49</f>
        <v>1205.6000000000001</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65</v>
      </c>
      <c r="N50" s="281">
        <f>K50*M50</f>
        <v>325</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34569</v>
      </c>
      <c r="N51" s="281">
        <f>K51*M51</f>
        <v>1728.45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4085.05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91.191437868035706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4400.4952954757237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880.09905909514475</v>
      </c>
      <c r="M84" s="853"/>
      <c r="N84" s="57"/>
    </row>
    <row r="85" spans="1:14">
      <c r="B85" s="95" t="s">
        <v>1057</v>
      </c>
      <c r="C85" s="96"/>
      <c r="D85" s="96"/>
      <c r="E85" s="96"/>
      <c r="F85" s="96"/>
      <c r="G85" s="96"/>
      <c r="H85" s="96"/>
      <c r="I85" s="93"/>
      <c r="J85" s="94"/>
      <c r="K85" s="313">
        <v>0.05</v>
      </c>
      <c r="L85" s="852">
        <f>N79*K85</f>
        <v>220.02476477378619</v>
      </c>
      <c r="M85" s="853"/>
      <c r="N85" s="57"/>
    </row>
    <row r="86" spans="1:14" ht="15" thickBot="1">
      <c r="B86" s="97" t="s">
        <v>1058</v>
      </c>
      <c r="C86" s="98"/>
      <c r="D86" s="98"/>
      <c r="E86" s="98"/>
      <c r="F86" s="98"/>
      <c r="G86" s="98"/>
      <c r="H86" s="98"/>
      <c r="I86" s="99"/>
      <c r="J86" s="100"/>
      <c r="K86" s="314">
        <v>0.05</v>
      </c>
      <c r="L86" s="854">
        <f>N79*K86</f>
        <v>220.02476477378619</v>
      </c>
      <c r="M86" s="855"/>
      <c r="N86" s="57"/>
    </row>
    <row r="87" spans="1:14" ht="15" thickBot="1">
      <c r="B87" s="817" t="s">
        <v>1037</v>
      </c>
      <c r="C87" s="818"/>
      <c r="D87" s="818"/>
      <c r="E87" s="818"/>
      <c r="F87" s="818"/>
      <c r="G87" s="818"/>
      <c r="H87" s="818"/>
      <c r="I87" s="818"/>
      <c r="J87" s="818"/>
      <c r="K87" s="818"/>
      <c r="L87" s="818"/>
      <c r="M87" s="819"/>
      <c r="N87" s="58">
        <f>L84+L85+L86</f>
        <v>1320.1485886427172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5720.6438841184408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1810</v>
      </c>
      <c r="C31" s="959" t="s">
        <v>2155</v>
      </c>
      <c r="D31" s="960"/>
      <c r="E31" s="960"/>
      <c r="F31" s="960"/>
      <c r="G31" s="960"/>
      <c r="H31" s="960"/>
      <c r="I31" s="960"/>
      <c r="J31" s="960"/>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8000</v>
      </c>
      <c r="N36" s="281">
        <f>K36/M36</f>
        <v>6.7847499999999998</v>
      </c>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25.533602603049999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32.318352603050002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5084</v>
      </c>
      <c r="N48" s="281">
        <f>K48*M48</f>
        <v>5338.2</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13345</v>
      </c>
      <c r="N49" s="281">
        <f>K49*M49</f>
        <v>13345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900</v>
      </c>
      <c r="N50" s="281">
        <f>K50*M50</f>
        <v>1800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20483.2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2553.3602603049999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23068.878612908051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4613.7757225816104</v>
      </c>
      <c r="M84" s="853"/>
      <c r="N84" s="57"/>
    </row>
    <row r="85" spans="1:14">
      <c r="B85" s="95" t="s">
        <v>1057</v>
      </c>
      <c r="C85" s="96"/>
      <c r="D85" s="96"/>
      <c r="E85" s="96"/>
      <c r="F85" s="96"/>
      <c r="G85" s="96"/>
      <c r="H85" s="96"/>
      <c r="I85" s="93"/>
      <c r="J85" s="94"/>
      <c r="K85" s="313">
        <v>0.05</v>
      </c>
      <c r="L85" s="852">
        <f>N79*K85</f>
        <v>1153.4439306454026</v>
      </c>
      <c r="M85" s="853"/>
      <c r="N85" s="57"/>
    </row>
    <row r="86" spans="1:14" ht="15" thickBot="1">
      <c r="B86" s="97" t="s">
        <v>1058</v>
      </c>
      <c r="C86" s="98"/>
      <c r="D86" s="98"/>
      <c r="E86" s="98"/>
      <c r="F86" s="98"/>
      <c r="G86" s="98"/>
      <c r="H86" s="98"/>
      <c r="I86" s="99"/>
      <c r="J86" s="100"/>
      <c r="K86" s="314">
        <v>0.05</v>
      </c>
      <c r="L86" s="854">
        <f>N79*K86</f>
        <v>1153.4439306454026</v>
      </c>
      <c r="M86" s="855"/>
      <c r="N86" s="57"/>
    </row>
    <row r="87" spans="1:14" ht="15" thickBot="1">
      <c r="B87" s="817" t="s">
        <v>1037</v>
      </c>
      <c r="C87" s="818"/>
      <c r="D87" s="818"/>
      <c r="E87" s="818"/>
      <c r="F87" s="818"/>
      <c r="G87" s="818"/>
      <c r="H87" s="818"/>
      <c r="I87" s="818"/>
      <c r="J87" s="818"/>
      <c r="K87" s="818"/>
      <c r="L87" s="818"/>
      <c r="M87" s="819"/>
      <c r="N87" s="58">
        <f>L84+L85+L86</f>
        <v>6920.6635838724151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29989.542196780465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8.5" customHeight="1" thickBot="1">
      <c r="A31" t="s">
        <v>1929</v>
      </c>
      <c r="B31" s="86" t="s">
        <v>1811</v>
      </c>
      <c r="C31" s="959" t="s">
        <v>2158</v>
      </c>
      <c r="D31" s="960"/>
      <c r="E31" s="960"/>
      <c r="F31" s="960"/>
      <c r="G31" s="960"/>
      <c r="H31" s="960"/>
      <c r="I31" s="960"/>
      <c r="J31" s="960"/>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54278</v>
      </c>
      <c r="L36" s="279"/>
      <c r="M36" s="345">
        <v>8000</v>
      </c>
      <c r="N36" s="281">
        <f>K36/M36</f>
        <v>6.7847499999999998</v>
      </c>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25.533602603049999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32.318352603050002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12430</v>
      </c>
      <c r="N48" s="281">
        <f>K48*M48</f>
        <v>13051.5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13345</v>
      </c>
      <c r="N49" s="281">
        <f>K49*M49</f>
        <v>13345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900</v>
      </c>
      <c r="N50" s="281">
        <f>K50*M50</f>
        <v>1800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28196.5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2553.3602603049999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30782.17861290805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6156.4357225816102</v>
      </c>
      <c r="M84" s="853"/>
      <c r="N84" s="57"/>
    </row>
    <row r="85" spans="1:14">
      <c r="B85" s="95" t="s">
        <v>1057</v>
      </c>
      <c r="C85" s="96"/>
      <c r="D85" s="96"/>
      <c r="E85" s="96"/>
      <c r="F85" s="96"/>
      <c r="G85" s="96"/>
      <c r="H85" s="96"/>
      <c r="I85" s="93"/>
      <c r="J85" s="94"/>
      <c r="K85" s="313">
        <v>0.05</v>
      </c>
      <c r="L85" s="852">
        <f>N79*K85</f>
        <v>1539.1089306454026</v>
      </c>
      <c r="M85" s="853"/>
      <c r="N85" s="57"/>
    </row>
    <row r="86" spans="1:14" ht="15" thickBot="1">
      <c r="B86" s="97" t="s">
        <v>1058</v>
      </c>
      <c r="C86" s="98"/>
      <c r="D86" s="98"/>
      <c r="E86" s="98"/>
      <c r="F86" s="98"/>
      <c r="G86" s="98"/>
      <c r="H86" s="98"/>
      <c r="I86" s="99"/>
      <c r="J86" s="100"/>
      <c r="K86" s="314">
        <v>0.05</v>
      </c>
      <c r="L86" s="854">
        <f>N79*K86</f>
        <v>1539.1089306454026</v>
      </c>
      <c r="M86" s="855"/>
      <c r="N86" s="57"/>
    </row>
    <row r="87" spans="1:14" ht="15" thickBot="1">
      <c r="B87" s="817" t="s">
        <v>1037</v>
      </c>
      <c r="C87" s="818"/>
      <c r="D87" s="818"/>
      <c r="E87" s="818"/>
      <c r="F87" s="818"/>
      <c r="G87" s="818"/>
      <c r="H87" s="818"/>
      <c r="I87" s="818"/>
      <c r="J87" s="818"/>
      <c r="K87" s="818"/>
      <c r="L87" s="818"/>
      <c r="M87" s="819"/>
      <c r="N87" s="58">
        <f>L84+L85+L86</f>
        <v>9234.6535838724158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40016.832196780466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119</v>
      </c>
      <c r="B36" s="866" t="str">
        <f>VLOOKUP(A36,EQUIPOS!A6:D154,3,FALSE)</f>
        <v xml:space="preserve">Bomba de concreto, Producción: 30 m3/h, POTENCIA: 67 HP, MAX PRESION DE CONCRETO: 1150 PSI
</v>
      </c>
      <c r="C36" s="867"/>
      <c r="D36" s="867"/>
      <c r="E36" s="867"/>
      <c r="F36" s="867"/>
      <c r="G36" s="867"/>
      <c r="H36" s="868"/>
      <c r="I36" s="276"/>
      <c r="J36" s="277"/>
      <c r="K36" s="278">
        <f>VLOOKUP(A36,EQUIPOS!A6:D163,4,FALSE)</f>
        <v>44884</v>
      </c>
      <c r="L36" s="279"/>
      <c r="M36" s="345">
        <v>100</v>
      </c>
      <c r="N36" s="281">
        <f>K36/M36</f>
        <v>448.84</v>
      </c>
    </row>
    <row r="37" spans="1:14">
      <c r="A37" s="119" t="s">
        <v>138</v>
      </c>
      <c r="B37" s="866" t="str">
        <f>VLOOKUP(A37,EQUIPOS!A7:D154,3,FALSE)</f>
        <v>Camioneta D-300</v>
      </c>
      <c r="C37" s="867"/>
      <c r="D37" s="867"/>
      <c r="E37" s="867"/>
      <c r="F37" s="867"/>
      <c r="G37" s="867"/>
      <c r="H37" s="868"/>
      <c r="I37" s="430"/>
      <c r="J37" s="431"/>
      <c r="K37" s="278">
        <f>VLOOKUP(A37,EQUIPOS!A7:D164,4,FALSE)</f>
        <v>54278</v>
      </c>
      <c r="L37" s="344"/>
      <c r="M37" s="345">
        <v>1000</v>
      </c>
      <c r="N37" s="281">
        <f>K37/M37</f>
        <v>54.277999999999999</v>
      </c>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3.8300403904575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506.94804039045749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379116</v>
      </c>
      <c r="N48" s="281">
        <f>K48*M48</f>
        <v>37911.599999999999</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4666</v>
      </c>
      <c r="N49" s="281">
        <f>K49*M49</f>
        <v>5132.6000000000004</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5247</v>
      </c>
      <c r="N50" s="281">
        <f>K50*M50</f>
        <v>5247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48291.199999999997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383.00403904575001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49181.152079436208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9836.230415887243</v>
      </c>
      <c r="M84" s="853"/>
      <c r="N84" s="57"/>
    </row>
    <row r="85" spans="1:14">
      <c r="B85" s="95" t="s">
        <v>1057</v>
      </c>
      <c r="C85" s="96"/>
      <c r="D85" s="96"/>
      <c r="E85" s="96"/>
      <c r="F85" s="96"/>
      <c r="G85" s="96"/>
      <c r="H85" s="96"/>
      <c r="I85" s="93"/>
      <c r="J85" s="94"/>
      <c r="K85" s="313">
        <v>0.05</v>
      </c>
      <c r="L85" s="852">
        <f>N79*K85</f>
        <v>2459.0576039718107</v>
      </c>
      <c r="M85" s="853"/>
      <c r="N85" s="57"/>
    </row>
    <row r="86" spans="1:14" ht="15" thickBot="1">
      <c r="B86" s="97" t="s">
        <v>1058</v>
      </c>
      <c r="C86" s="98"/>
      <c r="D86" s="98"/>
      <c r="E86" s="98"/>
      <c r="F86" s="98"/>
      <c r="G86" s="98"/>
      <c r="H86" s="98"/>
      <c r="I86" s="99"/>
      <c r="J86" s="100"/>
      <c r="K86" s="314">
        <v>0.05</v>
      </c>
      <c r="L86" s="854">
        <f>N79*K86</f>
        <v>2459.0576039718107</v>
      </c>
      <c r="M86" s="855"/>
      <c r="N86" s="57"/>
    </row>
    <row r="87" spans="1:14" ht="15" thickBot="1">
      <c r="B87" s="817" t="s">
        <v>1037</v>
      </c>
      <c r="C87" s="818"/>
      <c r="D87" s="818"/>
      <c r="E87" s="818"/>
      <c r="F87" s="818"/>
      <c r="G87" s="818"/>
      <c r="H87" s="818"/>
      <c r="I87" s="818"/>
      <c r="J87" s="818"/>
      <c r="K87" s="818"/>
      <c r="L87" s="818"/>
      <c r="M87" s="819"/>
      <c r="N87" s="58">
        <f>L84+L85+L86</f>
        <v>14754.345623830864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63935.497703267072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255.33602603049999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28957</v>
      </c>
      <c r="N48" s="281">
        <f>K48*M48</f>
        <v>14478.5</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16173</v>
      </c>
      <c r="N49" s="281">
        <f>K49*M49</f>
        <v>16173</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30651.5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5106.7205206099998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36013.556546640502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7202.7113093281005</v>
      </c>
      <c r="M84" s="853"/>
      <c r="N84" s="57"/>
    </row>
    <row r="85" spans="1:14">
      <c r="B85" s="95" t="s">
        <v>1057</v>
      </c>
      <c r="C85" s="96"/>
      <c r="D85" s="96"/>
      <c r="E85" s="96"/>
      <c r="F85" s="96"/>
      <c r="G85" s="96"/>
      <c r="H85" s="96"/>
      <c r="I85" s="93"/>
      <c r="J85" s="94"/>
      <c r="K85" s="313">
        <v>0.05</v>
      </c>
      <c r="L85" s="852">
        <f>N79*K85</f>
        <v>1800.6778273320251</v>
      </c>
      <c r="M85" s="853"/>
      <c r="N85" s="57"/>
    </row>
    <row r="86" spans="1:14" ht="15" thickBot="1">
      <c r="B86" s="97" t="s">
        <v>1058</v>
      </c>
      <c r="C86" s="98"/>
      <c r="D86" s="98"/>
      <c r="E86" s="98"/>
      <c r="F86" s="98"/>
      <c r="G86" s="98"/>
      <c r="H86" s="98"/>
      <c r="I86" s="99"/>
      <c r="J86" s="100"/>
      <c r="K86" s="314">
        <v>0.05</v>
      </c>
      <c r="L86" s="854">
        <f>N79*K86</f>
        <v>1800.6778273320251</v>
      </c>
      <c r="M86" s="855"/>
      <c r="N86" s="57"/>
    </row>
    <row r="87" spans="1:14" ht="15" thickBot="1">
      <c r="B87" s="817" t="s">
        <v>1037</v>
      </c>
      <c r="C87" s="818"/>
      <c r="D87" s="818"/>
      <c r="E87" s="818"/>
      <c r="F87" s="818"/>
      <c r="G87" s="818"/>
      <c r="H87" s="818"/>
      <c r="I87" s="818"/>
      <c r="J87" s="818"/>
      <c r="K87" s="818"/>
      <c r="L87" s="818"/>
      <c r="M87" s="819"/>
      <c r="N87" s="58">
        <f>L84+L85+L86</f>
        <v>10804.066963992151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46817.623510632649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N76*M41</f>
        <v>85112.008676833342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640</v>
      </c>
      <c r="N48" s="281">
        <f>K48*M48</f>
        <v>704000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17" t="s">
        <v>1037</v>
      </c>
      <c r="C54" s="818"/>
      <c r="D54" s="818"/>
      <c r="E54" s="818"/>
      <c r="F54" s="818"/>
      <c r="G54" s="818"/>
      <c r="H54" s="818"/>
      <c r="I54" s="818"/>
      <c r="J54" s="818"/>
      <c r="K54" s="818"/>
      <c r="L54" s="818"/>
      <c r="M54" s="819"/>
      <c r="N54" s="403">
        <f>SUM(N48:N53)</f>
        <v>704000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87"/>
      <c r="M64" s="988"/>
      <c r="N64" s="494"/>
    </row>
    <row r="65" spans="1:15" ht="15" thickBot="1">
      <c r="B65" s="817" t="s">
        <v>1037</v>
      </c>
      <c r="C65" s="818"/>
      <c r="D65" s="818"/>
      <c r="E65" s="818"/>
      <c r="F65" s="818"/>
      <c r="G65" s="818"/>
      <c r="H65" s="818"/>
      <c r="I65" s="818"/>
      <c r="J65" s="818"/>
      <c r="K65" s="818"/>
      <c r="L65" s="818"/>
      <c r="M65" s="819"/>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971"/>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89"/>
      <c r="C75" s="990"/>
      <c r="D75" s="990"/>
      <c r="E75" s="990"/>
      <c r="F75" s="990"/>
      <c r="G75" s="990"/>
      <c r="H75" s="990"/>
      <c r="I75" s="175"/>
      <c r="J75" s="175"/>
      <c r="K75" s="175"/>
      <c r="L75" s="991"/>
      <c r="M75" s="992"/>
      <c r="N75" s="51"/>
    </row>
    <row r="76" spans="1:15" ht="15" thickBot="1">
      <c r="B76" s="817" t="s">
        <v>1037</v>
      </c>
      <c r="C76" s="818"/>
      <c r="D76" s="818"/>
      <c r="E76" s="818"/>
      <c r="F76" s="818"/>
      <c r="G76" s="818"/>
      <c r="H76" s="818"/>
      <c r="I76" s="818"/>
      <c r="J76" s="818"/>
      <c r="K76" s="818"/>
      <c r="L76" s="818"/>
      <c r="M76" s="819"/>
      <c r="N76" s="310">
        <f>SUM(N70:N75)</f>
        <v>1702240.1735366667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2491352.1822135001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498270.43644270004</v>
      </c>
      <c r="M83" s="853"/>
      <c r="N83" s="57"/>
    </row>
    <row r="84" spans="1:14">
      <c r="B84" s="95" t="s">
        <v>1057</v>
      </c>
      <c r="C84" s="96"/>
      <c r="D84" s="96"/>
      <c r="E84" s="96"/>
      <c r="F84" s="96"/>
      <c r="G84" s="96"/>
      <c r="H84" s="96"/>
      <c r="I84" s="93"/>
      <c r="J84" s="94"/>
      <c r="K84" s="313">
        <v>0.05</v>
      </c>
      <c r="L84" s="852">
        <f>N78*K84</f>
        <v>124567.60911067501</v>
      </c>
      <c r="M84" s="853"/>
      <c r="N84" s="57"/>
    </row>
    <row r="85" spans="1:14" ht="15" thickBot="1">
      <c r="B85" s="97" t="s">
        <v>1058</v>
      </c>
      <c r="C85" s="98"/>
      <c r="D85" s="98"/>
      <c r="E85" s="98"/>
      <c r="F85" s="98"/>
      <c r="G85" s="98"/>
      <c r="H85" s="98"/>
      <c r="I85" s="99"/>
      <c r="J85" s="100"/>
      <c r="K85" s="314">
        <v>0.05</v>
      </c>
      <c r="L85" s="854">
        <f>N78*K85</f>
        <v>124567.60911067501</v>
      </c>
      <c r="M85" s="855"/>
      <c r="N85" s="57"/>
    </row>
    <row r="86" spans="1:14" ht="15" thickBot="1">
      <c r="B86" s="817" t="s">
        <v>1037</v>
      </c>
      <c r="C86" s="818"/>
      <c r="D86" s="818"/>
      <c r="E86" s="818"/>
      <c r="F86" s="818"/>
      <c r="G86" s="818"/>
      <c r="H86" s="818"/>
      <c r="I86" s="818"/>
      <c r="J86" s="818"/>
      <c r="K86" s="818"/>
      <c r="L86" s="818"/>
      <c r="M86" s="819"/>
      <c r="N86" s="58">
        <f>L83+L84+L85</f>
        <v>747405.65466405009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3238757.83687755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28.5" customHeight="1" thickBot="1">
      <c r="A31" t="s">
        <v>1929</v>
      </c>
      <c r="B31" s="113" t="s">
        <v>1250</v>
      </c>
      <c r="C31" s="993" t="s">
        <v>2299</v>
      </c>
      <c r="D31" s="994"/>
      <c r="E31" s="994"/>
      <c r="F31" s="994"/>
      <c r="G31" s="994"/>
      <c r="H31" s="994"/>
      <c r="I31" s="994"/>
      <c r="J31" s="994"/>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77" t="s">
        <v>373</v>
      </c>
      <c r="B36" s="866" t="str">
        <f>VLOOKUP(A36,EQUIPOS!A6:D154,3,FALSE)</f>
        <v>Volqueta 6 m3</v>
      </c>
      <c r="C36" s="867"/>
      <c r="D36" s="867"/>
      <c r="E36" s="867"/>
      <c r="F36" s="867"/>
      <c r="G36" s="867"/>
      <c r="H36" s="868"/>
      <c r="I36" s="276"/>
      <c r="J36" s="277"/>
      <c r="K36" s="278">
        <f>VLOOKUP(A36,EQUIPOS!A6:D161,4,FALSE)</f>
        <v>50000</v>
      </c>
      <c r="L36" s="279"/>
      <c r="M36" s="464">
        <v>81</v>
      </c>
      <c r="N36" s="281">
        <f>K36/M36</f>
        <v>617.28395061728395</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105">
        <f>SUM(N36:N42)</f>
        <v>617.28395061728395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9"/>
      <c r="C53" s="900"/>
      <c r="D53" s="900"/>
      <c r="E53" s="900"/>
      <c r="F53" s="900"/>
      <c r="G53" s="900"/>
      <c r="H53" s="900"/>
      <c r="I53" s="870"/>
      <c r="J53" s="48"/>
      <c r="K53" s="50"/>
      <c r="L53" s="901"/>
      <c r="M53" s="902"/>
      <c r="N53" s="51"/>
    </row>
    <row r="54" spans="2:14" ht="1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7"/>
      <c r="M64" s="988"/>
      <c r="N64" s="494"/>
    </row>
    <row r="65" spans="2:15" ht="1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17" t="s">
        <v>1037</v>
      </c>
      <c r="C76" s="818"/>
      <c r="D76" s="818"/>
      <c r="E76" s="818"/>
      <c r="F76" s="818"/>
      <c r="G76" s="818"/>
      <c r="H76" s="818"/>
      <c r="I76" s="818"/>
      <c r="J76" s="818"/>
      <c r="K76" s="818"/>
      <c r="L76" s="818"/>
      <c r="M76" s="819"/>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617.28395061728395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123.4567901234568</v>
      </c>
      <c r="M83" s="853"/>
      <c r="N83" s="57"/>
    </row>
    <row r="84" spans="1:14">
      <c r="B84" s="95" t="s">
        <v>1057</v>
      </c>
      <c r="C84" s="96"/>
      <c r="D84" s="96"/>
      <c r="E84" s="96"/>
      <c r="F84" s="96"/>
      <c r="G84" s="96"/>
      <c r="H84" s="96"/>
      <c r="I84" s="93"/>
      <c r="J84" s="94"/>
      <c r="K84" s="313">
        <v>0.05</v>
      </c>
      <c r="L84" s="852">
        <f>N78*K84</f>
        <v>30.8641975308642</v>
      </c>
      <c r="M84" s="853"/>
      <c r="N84" s="57"/>
    </row>
    <row r="85" spans="1:14" ht="15" thickBot="1">
      <c r="B85" s="97" t="s">
        <v>1058</v>
      </c>
      <c r="C85" s="98"/>
      <c r="D85" s="98"/>
      <c r="E85" s="98"/>
      <c r="F85" s="98"/>
      <c r="G85" s="98"/>
      <c r="H85" s="98"/>
      <c r="I85" s="99"/>
      <c r="J85" s="100"/>
      <c r="K85" s="314">
        <v>0.05</v>
      </c>
      <c r="L85" s="854">
        <f>N78*K85</f>
        <v>30.8641975308642</v>
      </c>
      <c r="M85" s="855"/>
      <c r="N85" s="57"/>
    </row>
    <row r="86" spans="1:14" ht="15" thickBot="1">
      <c r="B86" s="817" t="s">
        <v>1037</v>
      </c>
      <c r="C86" s="818"/>
      <c r="D86" s="818"/>
      <c r="E86" s="818"/>
      <c r="F86" s="818"/>
      <c r="G86" s="818"/>
      <c r="H86" s="818"/>
      <c r="I86" s="818"/>
      <c r="J86" s="818"/>
      <c r="K86" s="818"/>
      <c r="L86" s="818"/>
      <c r="M86" s="819"/>
      <c r="N86" s="58">
        <f>L83+L84+L85</f>
        <v>185.18518518518519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802.46913580246917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41.25" customHeight="1" thickBot="1">
      <c r="A31" t="s">
        <v>1929</v>
      </c>
      <c r="B31" s="113" t="s">
        <v>1251</v>
      </c>
      <c r="C31" s="993" t="s">
        <v>2302</v>
      </c>
      <c r="D31" s="994"/>
      <c r="E31" s="994"/>
      <c r="F31" s="994"/>
      <c r="G31" s="994"/>
      <c r="H31" s="994"/>
      <c r="I31" s="994"/>
      <c r="J31" s="994"/>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373</v>
      </c>
      <c r="B36" s="866" t="str">
        <f>VLOOKUP(A36,EQUIPOS!A6:D154,3,FALSE)</f>
        <v>Volqueta 6 m3</v>
      </c>
      <c r="C36" s="867"/>
      <c r="D36" s="867"/>
      <c r="E36" s="867"/>
      <c r="F36" s="867"/>
      <c r="G36" s="867"/>
      <c r="H36" s="868"/>
      <c r="I36" s="276"/>
      <c r="J36" s="277"/>
      <c r="K36" s="278">
        <f>VLOOKUP(A36,EQUIPOS!A6:D161,4,FALSE)</f>
        <v>50000</v>
      </c>
      <c r="L36" s="279"/>
      <c r="M36" s="292">
        <v>66</v>
      </c>
      <c r="N36" s="281">
        <f>K36/M36</f>
        <v>757.57575757575762</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105">
        <f>SUM(N36:N42)</f>
        <v>757.57575757575762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9"/>
      <c r="C53" s="900"/>
      <c r="D53" s="900"/>
      <c r="E53" s="900"/>
      <c r="F53" s="900"/>
      <c r="G53" s="900"/>
      <c r="H53" s="900"/>
      <c r="I53" s="870"/>
      <c r="J53" s="48"/>
      <c r="K53" s="50"/>
      <c r="L53" s="901"/>
      <c r="M53" s="902"/>
      <c r="N53" s="51"/>
    </row>
    <row r="54" spans="2:14" ht="1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7"/>
      <c r="M64" s="988"/>
      <c r="N64" s="494"/>
    </row>
    <row r="65" spans="2:15" ht="1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17" t="s">
        <v>1037</v>
      </c>
      <c r="C76" s="818"/>
      <c r="D76" s="818"/>
      <c r="E76" s="818"/>
      <c r="F76" s="818"/>
      <c r="G76" s="818"/>
      <c r="H76" s="818"/>
      <c r="I76" s="818"/>
      <c r="J76" s="818"/>
      <c r="K76" s="818"/>
      <c r="L76" s="818"/>
      <c r="M76" s="819"/>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757.57575757575762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151.51515151515153</v>
      </c>
      <c r="M83" s="853"/>
      <c r="N83" s="57"/>
    </row>
    <row r="84" spans="1:14">
      <c r="B84" s="95" t="s">
        <v>1057</v>
      </c>
      <c r="C84" s="96"/>
      <c r="D84" s="96"/>
      <c r="E84" s="96"/>
      <c r="F84" s="96"/>
      <c r="G84" s="96"/>
      <c r="H84" s="96"/>
      <c r="I84" s="93"/>
      <c r="J84" s="94"/>
      <c r="K84" s="313">
        <v>0.05</v>
      </c>
      <c r="L84" s="852">
        <f>N78*K84</f>
        <v>37.878787878787882</v>
      </c>
      <c r="M84" s="853"/>
      <c r="N84" s="57"/>
    </row>
    <row r="85" spans="1:14" ht="15" thickBot="1">
      <c r="B85" s="97" t="s">
        <v>1058</v>
      </c>
      <c r="C85" s="98"/>
      <c r="D85" s="98"/>
      <c r="E85" s="98"/>
      <c r="F85" s="98"/>
      <c r="G85" s="98"/>
      <c r="H85" s="98"/>
      <c r="I85" s="99"/>
      <c r="J85" s="100"/>
      <c r="K85" s="314">
        <v>0.05</v>
      </c>
      <c r="L85" s="854">
        <f>N78*K85</f>
        <v>37.878787878787882</v>
      </c>
      <c r="M85" s="855"/>
      <c r="N85" s="57"/>
    </row>
    <row r="86" spans="1:14" ht="15" thickBot="1">
      <c r="B86" s="817" t="s">
        <v>1037</v>
      </c>
      <c r="C86" s="818"/>
      <c r="D86" s="818"/>
      <c r="E86" s="818"/>
      <c r="F86" s="818"/>
      <c r="G86" s="818"/>
      <c r="H86" s="818"/>
      <c r="I86" s="818"/>
      <c r="J86" s="818"/>
      <c r="K86" s="818"/>
      <c r="L86" s="818"/>
      <c r="M86" s="819"/>
      <c r="N86" s="58">
        <f>L83+L84+L85</f>
        <v>227.27272727272728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984.84848484848487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5" t="s">
        <v>1026</v>
      </c>
      <c r="C27" s="996"/>
      <c r="D27" s="996"/>
      <c r="E27" s="996"/>
      <c r="F27" s="996"/>
      <c r="G27" s="996"/>
      <c r="H27" s="996"/>
      <c r="I27" s="996"/>
      <c r="J27" s="996"/>
      <c r="K27" s="996"/>
      <c r="L27" s="996"/>
      <c r="M27" s="996"/>
      <c r="N27" s="997"/>
    </row>
    <row r="28" spans="1:14" ht="15" thickBot="1">
      <c r="B28" s="39"/>
      <c r="C28" s="40"/>
      <c r="D28" s="40"/>
      <c r="E28" s="40"/>
      <c r="F28" s="40"/>
      <c r="G28" s="40"/>
      <c r="H28" s="40"/>
      <c r="I28" s="40"/>
      <c r="J28" s="40"/>
      <c r="K28" s="40"/>
      <c r="L28" s="40"/>
      <c r="M28" s="40"/>
      <c r="N28" s="41"/>
    </row>
    <row r="29" spans="1:14" ht="27" thickBot="1">
      <c r="B29" s="77" t="s">
        <v>1027</v>
      </c>
      <c r="C29" s="1000" t="s">
        <v>1028</v>
      </c>
      <c r="D29" s="1001"/>
      <c r="E29" s="1001"/>
      <c r="F29" s="1001"/>
      <c r="G29" s="1001"/>
      <c r="H29" s="1001"/>
      <c r="I29" s="1001"/>
      <c r="J29" s="78"/>
      <c r="K29" s="351" t="s">
        <v>2321</v>
      </c>
      <c r="L29" s="998" t="s">
        <v>1029</v>
      </c>
      <c r="M29" s="999"/>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373</v>
      </c>
      <c r="B36" s="866" t="str">
        <f>VLOOKUP(A36,EQUIPOS!A6:D154,3,FALSE)</f>
        <v>Volqueta 6 m3</v>
      </c>
      <c r="C36" s="867"/>
      <c r="D36" s="867"/>
      <c r="E36" s="867"/>
      <c r="F36" s="867"/>
      <c r="G36" s="867"/>
      <c r="H36" s="868"/>
      <c r="I36" s="276"/>
      <c r="J36" s="277"/>
      <c r="K36" s="278">
        <f>VLOOKUP(A36,EQUIPOS!A6:D161,4,FALSE)</f>
        <v>50000</v>
      </c>
      <c r="L36" s="279"/>
      <c r="M36" s="292">
        <v>66</v>
      </c>
      <c r="N36" s="281">
        <f>K36/M36</f>
        <v>757.57575757575762</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105">
        <f>SUM(N36:N42)</f>
        <v>757.57575757575762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9"/>
      <c r="C53" s="900"/>
      <c r="D53" s="900"/>
      <c r="E53" s="900"/>
      <c r="F53" s="900"/>
      <c r="G53" s="900"/>
      <c r="H53" s="900"/>
      <c r="I53" s="870"/>
      <c r="J53" s="48"/>
      <c r="K53" s="50"/>
      <c r="L53" s="901"/>
      <c r="M53" s="902"/>
      <c r="N53" s="51"/>
    </row>
    <row r="54" spans="2:14" ht="1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7"/>
      <c r="M64" s="988"/>
      <c r="N64" s="494"/>
    </row>
    <row r="65" spans="2:15" ht="1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17" t="s">
        <v>1037</v>
      </c>
      <c r="C76" s="818"/>
      <c r="D76" s="818"/>
      <c r="E76" s="818"/>
      <c r="F76" s="818"/>
      <c r="G76" s="818"/>
      <c r="H76" s="818"/>
      <c r="I76" s="818"/>
      <c r="J76" s="818"/>
      <c r="K76" s="818"/>
      <c r="L76" s="818"/>
      <c r="M76" s="819"/>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757.57575757575762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151.51515151515153</v>
      </c>
      <c r="M83" s="853"/>
      <c r="N83" s="57"/>
    </row>
    <row r="84" spans="1:14">
      <c r="B84" s="95" t="s">
        <v>1057</v>
      </c>
      <c r="C84" s="96"/>
      <c r="D84" s="96"/>
      <c r="E84" s="96"/>
      <c r="F84" s="96"/>
      <c r="G84" s="96"/>
      <c r="H84" s="96"/>
      <c r="I84" s="93"/>
      <c r="J84" s="94"/>
      <c r="K84" s="313">
        <v>0.05</v>
      </c>
      <c r="L84" s="852">
        <f>N78*K84</f>
        <v>37.878787878787882</v>
      </c>
      <c r="M84" s="853"/>
      <c r="N84" s="57"/>
    </row>
    <row r="85" spans="1:14" ht="15" thickBot="1">
      <c r="B85" s="97" t="s">
        <v>1058</v>
      </c>
      <c r="C85" s="98"/>
      <c r="D85" s="98"/>
      <c r="E85" s="98"/>
      <c r="F85" s="98"/>
      <c r="G85" s="98"/>
      <c r="H85" s="98"/>
      <c r="I85" s="99"/>
      <c r="J85" s="100"/>
      <c r="K85" s="314">
        <v>0.05</v>
      </c>
      <c r="L85" s="854">
        <f>N78*K85</f>
        <v>37.878787878787882</v>
      </c>
      <c r="M85" s="855"/>
      <c r="N85" s="57"/>
    </row>
    <row r="86" spans="1:14" ht="15" thickBot="1">
      <c r="B86" s="817" t="s">
        <v>1037</v>
      </c>
      <c r="C86" s="818"/>
      <c r="D86" s="818"/>
      <c r="E86" s="818"/>
      <c r="F86" s="818"/>
      <c r="G86" s="818"/>
      <c r="H86" s="818"/>
      <c r="I86" s="818"/>
      <c r="J86" s="818"/>
      <c r="K86" s="818"/>
      <c r="L86" s="818"/>
      <c r="M86" s="819"/>
      <c r="N86" s="58">
        <f>L83+L84+L85</f>
        <v>227.27272727272728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984.84848484848487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MATERIALES</vt:lpstr>
      <vt:lpstr>EQUIPOS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2019-06-28T16:17:05Z</dcterms:modified>
</cp:coreProperties>
</file>