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1.xml" ContentType="application/vnd.openxmlformats-officedocument.spreadsheetml.comments+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D63D6356-E7D4-42AE-962B-475A2EA86187}" xr6:coauthVersionLast="40" xr6:coauthVersionMax="40" xr10:uidLastSave="{00000000-0000-0000-0000-000000000000}"/>
  <bookViews>
    <workbookView xWindow="0" yWindow="0" windowWidth="19200" windowHeight="7248"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N75" i="289" s="1"/>
  <c r="N41" i="289" s="1"/>
  <c r="N43"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N78" i="273" s="1"/>
  <c r="N41"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N72" i="227" s="1"/>
  <c r="N41"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N83" i="221" s="1"/>
  <c r="N46"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N76" i="144" s="1"/>
  <c r="N41"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N76" i="146" s="1"/>
  <c r="N41"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N76" i="137" s="1"/>
  <c r="N41"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N76" i="136" s="1"/>
  <c r="N41"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N76" i="92" s="1"/>
  <c r="N41"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N76" i="26" s="1"/>
  <c r="N42"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96" l="1"/>
  <c r="N41" i="96" s="1"/>
  <c r="N76" i="107"/>
  <c r="N41" i="107" s="1"/>
  <c r="N75" i="133"/>
  <c r="N41" i="133" s="1"/>
  <c r="N76" i="135"/>
  <c r="N41" i="135" s="1"/>
  <c r="N76" i="242"/>
  <c r="N40" i="242" s="1"/>
  <c r="N81" i="282"/>
  <c r="N44" i="282" s="1"/>
  <c r="N43" i="306"/>
  <c r="N81" i="280"/>
  <c r="N44" i="280" s="1"/>
  <c r="N75" i="293"/>
  <c r="N41" i="293" s="1"/>
  <c r="N43" i="293" s="1"/>
  <c r="N77" i="295"/>
  <c r="N41" i="295" s="1"/>
  <c r="N43" i="295" s="1"/>
  <c r="N75" i="325"/>
  <c r="N41" i="325" s="1"/>
  <c r="N77" i="329"/>
  <c r="N41" i="329" s="1"/>
  <c r="N79" i="50"/>
  <c r="N42" i="50" s="1"/>
  <c r="N76" i="82"/>
  <c r="N41" i="82" s="1"/>
  <c r="N76" i="88"/>
  <c r="N41" i="88" s="1"/>
  <c r="N43" i="88" s="1"/>
  <c r="N76" i="94"/>
  <c r="N41" i="94" s="1"/>
  <c r="N43" i="94" s="1"/>
  <c r="N76" i="105"/>
  <c r="N41" i="105" s="1"/>
  <c r="N76" i="108"/>
  <c r="N41" i="108" s="1"/>
  <c r="N77" i="333"/>
  <c r="N41" i="333" s="1"/>
  <c r="N76" i="67"/>
  <c r="N41" i="67" s="1"/>
  <c r="N76" i="68"/>
  <c r="N41" i="68" s="1"/>
  <c r="N75" i="75"/>
  <c r="N41" i="75" s="1"/>
  <c r="N76" i="80"/>
  <c r="N41" i="80" s="1"/>
  <c r="N43" i="80" s="1"/>
  <c r="N76" i="84"/>
  <c r="N41" i="84" s="1"/>
  <c r="N43" i="84" s="1"/>
  <c r="N76" i="86"/>
  <c r="N41" i="86" s="1"/>
  <c r="N76" i="90"/>
  <c r="N41" i="90" s="1"/>
  <c r="N76" i="102"/>
  <c r="N41" i="102" s="1"/>
  <c r="N80" i="164"/>
  <c r="N46" i="164" s="1"/>
  <c r="N83" i="165"/>
  <c r="N49" i="165" s="1"/>
  <c r="N81" i="170"/>
  <c r="N47" i="170" s="1"/>
  <c r="N81" i="176"/>
  <c r="N47" i="176" s="1"/>
  <c r="N49" i="176" s="1"/>
  <c r="N81" i="171"/>
  <c r="N47" i="171" s="1"/>
  <c r="N49" i="171" s="1"/>
  <c r="N81" i="178"/>
  <c r="N47" i="178" s="1"/>
  <c r="N80" i="179"/>
  <c r="N46" i="179" s="1"/>
  <c r="N80" i="180"/>
  <c r="N46" i="180" s="1"/>
  <c r="N80" i="177"/>
  <c r="N46" i="177" s="1"/>
  <c r="N80" i="181"/>
  <c r="N46" i="181" s="1"/>
  <c r="N77" i="337"/>
  <c r="N41" i="337" s="1"/>
  <c r="N77" i="193"/>
  <c r="N43" i="193" s="1"/>
  <c r="N45" i="193" s="1"/>
  <c r="N87" i="246"/>
  <c r="N45" i="246" s="1"/>
  <c r="N47" i="246" s="1"/>
  <c r="N77" i="250"/>
  <c r="N41" i="250" s="1"/>
  <c r="N91" i="260"/>
  <c r="N47" i="260" s="1"/>
  <c r="N78" i="232"/>
  <c r="N41" i="232" s="1"/>
  <c r="N76" i="234"/>
  <c r="N40" i="234" s="1"/>
  <c r="N81" i="244"/>
  <c r="N45" i="244" s="1"/>
  <c r="N77" i="254"/>
  <c r="N41" i="254" s="1"/>
  <c r="N81" i="266"/>
  <c r="N41" i="266" s="1"/>
  <c r="N43" i="266" s="1"/>
  <c r="N78" i="272"/>
  <c r="N41" i="272" s="1"/>
  <c r="N43" i="272" s="1"/>
  <c r="N75" i="290"/>
  <c r="N41" i="290" s="1"/>
  <c r="N43" i="290" s="1"/>
  <c r="N77" i="294"/>
  <c r="N41" i="294" s="1"/>
  <c r="N75" i="299"/>
  <c r="N41" i="299" s="1"/>
  <c r="N43" i="299" s="1"/>
  <c r="N77" i="321"/>
  <c r="N77" i="347"/>
  <c r="N41" i="347" s="1"/>
  <c r="N43" i="347" s="1"/>
  <c r="N77" i="364"/>
  <c r="N41" i="364" s="1"/>
  <c r="N61" i="221"/>
  <c r="N53" i="325"/>
  <c r="N76" i="24"/>
  <c r="N42" i="24" s="1"/>
  <c r="N43" i="50"/>
  <c r="N76" i="61"/>
  <c r="N42" i="61" s="1"/>
  <c r="N76" i="64"/>
  <c r="N41" i="64" s="1"/>
  <c r="N43" i="64" s="1"/>
  <c r="N75" i="72"/>
  <c r="N41" i="72" s="1"/>
  <c r="N75" i="74"/>
  <c r="N41" i="74" s="1"/>
  <c r="N76" i="79"/>
  <c r="N41" i="79" s="1"/>
  <c r="N43" i="79" s="1"/>
  <c r="N76" i="81"/>
  <c r="N41" i="81" s="1"/>
  <c r="N76" i="83"/>
  <c r="N41" i="83" s="1"/>
  <c r="N76" i="85"/>
  <c r="N41" i="85" s="1"/>
  <c r="N76" i="87"/>
  <c r="N41" i="87" s="1"/>
  <c r="N76" i="89"/>
  <c r="N41" i="89" s="1"/>
  <c r="N76" i="91"/>
  <c r="N41" i="91" s="1"/>
  <c r="N76" i="100"/>
  <c r="N41" i="100" s="1"/>
  <c r="N76" i="106"/>
  <c r="N41" i="106" s="1"/>
  <c r="N43" i="106" s="1"/>
  <c r="N80" i="160"/>
  <c r="N46" i="160" s="1"/>
  <c r="N48" i="160" s="1"/>
  <c r="N77" i="342"/>
  <c r="N41" i="342" s="1"/>
  <c r="N43" i="22"/>
  <c r="N76" i="25"/>
  <c r="N42" i="25" s="1"/>
  <c r="N43" i="31"/>
  <c r="N76" i="63"/>
  <c r="N41" i="63" s="1"/>
  <c r="N43" i="63" s="1"/>
  <c r="N76" i="95"/>
  <c r="N41" i="95" s="1"/>
  <c r="N76" i="97"/>
  <c r="N41" i="97" s="1"/>
  <c r="N43" i="97" s="1"/>
  <c r="N76" i="99"/>
  <c r="N41" i="99" s="1"/>
  <c r="N43" i="99" s="1"/>
  <c r="N76" i="103"/>
  <c r="N41" i="103" s="1"/>
  <c r="N81" i="154"/>
  <c r="N47" i="154" s="1"/>
  <c r="N73" i="229"/>
  <c r="N40" i="229" s="1"/>
  <c r="N77" i="258"/>
  <c r="N41"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77" i="365"/>
  <c r="N41" i="365" s="1"/>
  <c r="N80" i="183"/>
  <c r="N46" i="183" s="1"/>
  <c r="N48" i="183" s="1"/>
  <c r="N80" i="184"/>
  <c r="N46" i="184" s="1"/>
  <c r="N48" i="184" s="1"/>
  <c r="N81" i="185"/>
  <c r="N47" i="185" s="1"/>
  <c r="N81" i="186"/>
  <c r="N47" i="186" s="1"/>
  <c r="N80" i="188"/>
  <c r="N46" i="188" s="1"/>
  <c r="N81" i="187"/>
  <c r="N47" i="187" s="1"/>
  <c r="N76" i="231"/>
  <c r="N40" i="231" s="1"/>
  <c r="N77" i="233"/>
  <c r="N41" i="233" s="1"/>
  <c r="N76" i="243"/>
  <c r="N40" i="243" s="1"/>
  <c r="N42" i="243" s="1"/>
  <c r="N77" i="259"/>
  <c r="N41" i="259" s="1"/>
  <c r="N81" i="267"/>
  <c r="N41" i="267" s="1"/>
  <c r="N43" i="267" s="1"/>
  <c r="N83" i="279"/>
  <c r="N46" i="279" s="1"/>
  <c r="N75" i="283"/>
  <c r="N41" i="283" s="1"/>
  <c r="N75" i="292"/>
  <c r="N41" i="292" s="1"/>
  <c r="N43" i="292" s="1"/>
  <c r="N75" i="302"/>
  <c r="N41" i="302" s="1"/>
  <c r="N43" i="302" s="1"/>
  <c r="N77" i="308"/>
  <c r="N41" i="308" s="1"/>
  <c r="N77" i="323"/>
  <c r="N77" i="328"/>
  <c r="N41" i="328" s="1"/>
  <c r="N43" i="328" s="1"/>
  <c r="N77" i="362"/>
  <c r="N41" i="362" s="1"/>
  <c r="N76" i="19"/>
  <c r="N42" i="19" s="1"/>
  <c r="N76" i="56"/>
  <c r="N42" i="56" s="1"/>
  <c r="N43" i="56" s="1"/>
  <c r="N43" i="29"/>
  <c r="N43" i="236"/>
  <c r="N43" i="238"/>
  <c r="N43" i="27"/>
  <c r="N43" i="30"/>
  <c r="N43" i="235"/>
  <c r="L84" i="11"/>
  <c r="L57" i="227"/>
  <c r="L61" i="150"/>
  <c r="L64" i="188"/>
  <c r="N64" i="188" s="1"/>
  <c r="L58" i="75"/>
  <c r="N58" i="75" s="1"/>
  <c r="N64" i="75" s="1"/>
  <c r="L65" i="155"/>
  <c r="N65" i="155" s="1"/>
  <c r="L65" i="186"/>
  <c r="N65" i="186" s="1"/>
  <c r="L65" i="187"/>
  <c r="L65" i="154"/>
  <c r="N65" i="154" s="1"/>
  <c r="L65" i="170"/>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4" i="67" s="1"/>
  <c r="I70" i="67"/>
  <c r="I71" i="67"/>
  <c r="N43" i="68"/>
  <c r="N43" i="74"/>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87"/>
  <c r="N43" i="127"/>
  <c r="N77" i="127" s="1"/>
  <c r="N43" i="129"/>
  <c r="N78" i="129" s="1"/>
  <c r="N43" i="208"/>
  <c r="N78" i="208" s="1"/>
  <c r="L83" i="208" s="1"/>
  <c r="N43" i="128"/>
  <c r="N78" i="128" s="1"/>
  <c r="L84" i="128" s="1"/>
  <c r="N43" i="130"/>
  <c r="N78" i="130" s="1"/>
  <c r="N43" i="131"/>
  <c r="N78" i="131" s="1"/>
  <c r="L84" i="131" s="1"/>
  <c r="N43" i="132"/>
  <c r="N78" i="132" s="1"/>
  <c r="N55" i="50"/>
  <c r="N81" i="50" s="1"/>
  <c r="L87" i="50" s="1"/>
  <c r="I70" i="80"/>
  <c r="I71" i="80"/>
  <c r="I70" i="84"/>
  <c r="I71" i="84"/>
  <c r="N43" i="86"/>
  <c r="I70" i="86"/>
  <c r="I71" i="86"/>
  <c r="I70" i="90"/>
  <c r="I71" i="90"/>
  <c r="N43" i="92"/>
  <c r="N43" i="96"/>
  <c r="I70" i="96"/>
  <c r="I71" i="96"/>
  <c r="N43" i="100"/>
  <c r="N43" i="102"/>
  <c r="I70" i="106"/>
  <c r="I71" i="106"/>
  <c r="I70" i="107"/>
  <c r="I71" i="107"/>
  <c r="I70" i="108"/>
  <c r="I71" i="108"/>
  <c r="N43" i="134"/>
  <c r="N43" i="136"/>
  <c r="I69" i="149"/>
  <c r="I70" i="149"/>
  <c r="I70" i="148"/>
  <c r="I71" i="148"/>
  <c r="I69" i="145"/>
  <c r="I70" i="145"/>
  <c r="I69" i="144"/>
  <c r="I70" i="144"/>
  <c r="N61" i="150"/>
  <c r="N49" i="154"/>
  <c r="I75" i="154"/>
  <c r="I76" i="154"/>
  <c r="I77" i="154"/>
  <c r="N77" i="157"/>
  <c r="N81" i="157" s="1"/>
  <c r="N47" i="157" s="1"/>
  <c r="N49" i="157" s="1"/>
  <c r="I77" i="157"/>
  <c r="N49" i="170"/>
  <c r="N48" i="179"/>
  <c r="N48" i="177"/>
  <c r="N75" i="182"/>
  <c r="I75" i="182"/>
  <c r="N76" i="182"/>
  <c r="I76" i="182"/>
  <c r="N77" i="182"/>
  <c r="I77" i="182"/>
  <c r="N48" i="164"/>
  <c r="I74" i="164"/>
  <c r="I75" i="164"/>
  <c r="I76" i="164"/>
  <c r="N65" i="170"/>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5"/>
  <c r="N43" i="90"/>
  <c r="N43" i="91"/>
  <c r="N43" i="95"/>
  <c r="N43" i="98"/>
  <c r="N43" i="101"/>
  <c r="N43" i="103"/>
  <c r="N43" i="107"/>
  <c r="N43" i="108"/>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N77" i="74"/>
  <c r="L84" i="74" s="1"/>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8"/>
  <c r="N48" i="180"/>
  <c r="N48" i="181"/>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44"/>
  <c r="N81" i="248"/>
  <c r="N43" i="248" s="1"/>
  <c r="N45" i="248" s="1"/>
  <c r="N43" i="254"/>
  <c r="I75" i="186"/>
  <c r="I76" i="186"/>
  <c r="I77" i="186"/>
  <c r="N65" i="187"/>
  <c r="I75" i="187"/>
  <c r="I76" i="187"/>
  <c r="I77" i="187"/>
  <c r="N43" i="191"/>
  <c r="I70" i="192"/>
  <c r="N44" i="214"/>
  <c r="I70" i="231"/>
  <c r="I71" i="231"/>
  <c r="I72" i="232"/>
  <c r="I73" i="232"/>
  <c r="N54" i="234"/>
  <c r="N54" i="242"/>
  <c r="N59" i="242"/>
  <c r="N65" i="242" s="1"/>
  <c r="I70" i="242"/>
  <c r="I71" i="242"/>
  <c r="I72" i="242"/>
  <c r="N47" i="245"/>
  <c r="N65" i="245"/>
  <c r="I76" i="245"/>
  <c r="I77" i="245"/>
  <c r="I79" i="245"/>
  <c r="I80" i="245"/>
  <c r="N43" i="262"/>
  <c r="N81" i="268"/>
  <c r="N41" i="268" s="1"/>
  <c r="N43" i="268" s="1"/>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5" i="249"/>
  <c r="I76" i="249"/>
  <c r="I80" i="246"/>
  <c r="I81" i="246"/>
  <c r="I83" i="246"/>
  <c r="I84" i="246"/>
  <c r="N54" i="106"/>
  <c r="N54" i="34"/>
  <c r="N54" i="37"/>
  <c r="N78" i="37" s="1"/>
  <c r="L85" i="37" s="1"/>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3"/>
  <c r="N78" i="56"/>
  <c r="L85" i="56" s="1"/>
  <c r="I70" i="38"/>
  <c r="N43" i="38"/>
  <c r="L84" i="28"/>
  <c r="L83" i="28"/>
  <c r="L85" i="28"/>
  <c r="I70" i="15"/>
  <c r="L83" i="7"/>
  <c r="N76" i="12"/>
  <c r="N42" i="12" s="1"/>
  <c r="N43" i="12" s="1"/>
  <c r="I70" i="12"/>
  <c r="N79" i="306" l="1"/>
  <c r="L86" i="306" s="1"/>
  <c r="L83" i="289"/>
  <c r="L82" i="289"/>
  <c r="L86" i="323"/>
  <c r="L84" i="78"/>
  <c r="N79" i="328"/>
  <c r="L84" i="328" s="1"/>
  <c r="L82" i="74"/>
  <c r="N78" i="31"/>
  <c r="L83" i="31" s="1"/>
  <c r="L83" i="51"/>
  <c r="L85" i="51"/>
  <c r="N79" i="333"/>
  <c r="L84" i="333" s="1"/>
  <c r="L83" i="67"/>
  <c r="L85" i="67"/>
  <c r="N78" i="25"/>
  <c r="L85" i="25" s="1"/>
  <c r="L83" i="47"/>
  <c r="N78" i="43"/>
  <c r="L85" i="43" s="1"/>
  <c r="L84" i="65"/>
  <c r="L83" i="65"/>
  <c r="L86" i="253"/>
  <c r="L84" i="253"/>
  <c r="N80" i="275"/>
  <c r="L85" i="275" s="1"/>
  <c r="L83" i="78"/>
  <c r="L86" i="356"/>
  <c r="L84" i="226"/>
  <c r="N78" i="39"/>
  <c r="L85" i="39" s="1"/>
  <c r="L84" i="208"/>
  <c r="N93" i="260"/>
  <c r="L100" i="260" s="1"/>
  <c r="N78" i="42"/>
  <c r="L85" i="42" s="1"/>
  <c r="N78" i="34"/>
  <c r="L83" i="34" s="1"/>
  <c r="L83" i="74"/>
  <c r="N79" i="364"/>
  <c r="L86" i="364" s="1"/>
  <c r="N78" i="21"/>
  <c r="L84" i="21" s="1"/>
  <c r="L85" i="46"/>
  <c r="L83" i="46"/>
  <c r="N78" i="38"/>
  <c r="L85" i="38" s="1"/>
  <c r="L85" i="63"/>
  <c r="N86" i="63" s="1"/>
  <c r="N88" i="63" s="1"/>
  <c r="D54" i="5" s="1"/>
  <c r="L82" i="72"/>
  <c r="N79" i="363"/>
  <c r="L86" i="363" s="1"/>
  <c r="L86" i="340"/>
  <c r="L86" i="327"/>
  <c r="L84" i="303"/>
  <c r="N77" i="75"/>
  <c r="L84" i="75" s="1"/>
  <c r="N79" i="296"/>
  <c r="L84" i="340"/>
  <c r="L86" i="339"/>
  <c r="L84" i="327"/>
  <c r="L82" i="303"/>
  <c r="L84" i="123"/>
  <c r="N79" i="365"/>
  <c r="L85" i="365" s="1"/>
  <c r="L89" i="218"/>
  <c r="L85" i="356"/>
  <c r="L85" i="226"/>
  <c r="L84" i="224"/>
  <c r="N79" i="254"/>
  <c r="L84" i="254" s="1"/>
  <c r="L83" i="121"/>
  <c r="N86" i="121" s="1"/>
  <c r="N88" i="121" s="1"/>
  <c r="D111" i="5" s="1"/>
  <c r="L84" i="121"/>
  <c r="L85" i="123"/>
  <c r="L59" i="108"/>
  <c r="N59" i="108" s="1"/>
  <c r="N65" i="108" s="1"/>
  <c r="L59" i="107"/>
  <c r="N59" i="107" s="1"/>
  <c r="N65" i="107" s="1"/>
  <c r="L59" i="106"/>
  <c r="N59" i="106" s="1"/>
  <c r="N6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L63" i="181"/>
  <c r="N63" i="181" s="1"/>
  <c r="L63" i="177"/>
  <c r="N63" i="177" s="1"/>
  <c r="N69" i="177" s="1"/>
  <c r="N82" i="177" s="1"/>
  <c r="L89"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L64" i="177"/>
  <c r="N64" i="177" s="1"/>
  <c r="L64" i="180"/>
  <c r="N64" i="180" s="1"/>
  <c r="N69" i="180" s="1"/>
  <c r="N82" i="180" s="1"/>
  <c r="L65" i="171"/>
  <c r="N65" i="171" s="1"/>
  <c r="N70" i="171" s="1"/>
  <c r="N83" i="171" s="1"/>
  <c r="L90"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L58" i="147"/>
  <c r="N58" i="147" s="1"/>
  <c r="N64" i="147" s="1"/>
  <c r="N78" i="147" s="1"/>
  <c r="L59" i="90"/>
  <c r="N59" i="90" s="1"/>
  <c r="N65" i="90" s="1"/>
  <c r="L59" i="88"/>
  <c r="N59" i="88" s="1"/>
  <c r="N6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4"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L85" i="360"/>
  <c r="N79" i="336"/>
  <c r="L86" i="336" s="1"/>
  <c r="L85" i="347"/>
  <c r="L88" i="219"/>
  <c r="L89" i="219"/>
  <c r="L87" i="219"/>
  <c r="L85" i="7"/>
  <c r="N86" i="7" s="1"/>
  <c r="N88" i="7" s="1"/>
  <c r="D3" i="5" s="1"/>
  <c r="L84" i="46"/>
  <c r="L86" i="50"/>
  <c r="L84" i="339"/>
  <c r="N83" i="282"/>
  <c r="L88" i="282" s="1"/>
  <c r="N79" i="256"/>
  <c r="L84" i="256" s="1"/>
  <c r="N78" i="35"/>
  <c r="N77" i="284"/>
  <c r="L84" i="284" s="1"/>
  <c r="L88" i="218"/>
  <c r="L85" i="253"/>
  <c r="N78" i="33"/>
  <c r="L83" i="33" s="1"/>
  <c r="L84" i="64"/>
  <c r="N78" i="53"/>
  <c r="L85" i="53" s="1"/>
  <c r="N78" i="107"/>
  <c r="L85" i="107" s="1"/>
  <c r="L84" i="348"/>
  <c r="L86" i="328"/>
  <c r="N78" i="213"/>
  <c r="L83" i="213" s="1"/>
  <c r="N80" i="272"/>
  <c r="L85" i="272" s="1"/>
  <c r="L85" i="32"/>
  <c r="L84" i="32"/>
  <c r="N78" i="88"/>
  <c r="L85" i="88" s="1"/>
  <c r="N74" i="227"/>
  <c r="L79" i="227" s="1"/>
  <c r="N69" i="188"/>
  <c r="N82" i="188" s="1"/>
  <c r="L87" i="188" s="1"/>
  <c r="N70" i="182"/>
  <c r="N70" i="154"/>
  <c r="N83" i="154" s="1"/>
  <c r="L88" i="154" s="1"/>
  <c r="N67" i="150"/>
  <c r="N79" i="261"/>
  <c r="L84" i="261" s="1"/>
  <c r="L82" i="305"/>
  <c r="L83" i="305"/>
  <c r="L87" i="281"/>
  <c r="N78" i="243"/>
  <c r="L83" i="243" s="1"/>
  <c r="N82" i="217"/>
  <c r="L89" i="217" s="1"/>
  <c r="L85" i="128"/>
  <c r="L84" i="306"/>
  <c r="N70" i="168"/>
  <c r="N79" i="332"/>
  <c r="L85" i="332" s="1"/>
  <c r="N78" i="9"/>
  <c r="L84" i="9" s="1"/>
  <c r="N80" i="273"/>
  <c r="L86" i="273" s="1"/>
  <c r="N78" i="19"/>
  <c r="L85" i="19" s="1"/>
  <c r="N78" i="108"/>
  <c r="L84" i="108" s="1"/>
  <c r="N79" i="334"/>
  <c r="L84" i="334" s="1"/>
  <c r="N78" i="106"/>
  <c r="L85" i="106" s="1"/>
  <c r="L83" i="132"/>
  <c r="L85" i="132"/>
  <c r="L84" i="127"/>
  <c r="L82" i="127"/>
  <c r="L83" i="22"/>
  <c r="L85" i="22"/>
  <c r="L84" i="22"/>
  <c r="L83" i="130"/>
  <c r="L85" i="130"/>
  <c r="L85" i="58"/>
  <c r="L84" i="58"/>
  <c r="L85" i="47"/>
  <c r="L83" i="72"/>
  <c r="L86" i="360"/>
  <c r="L86" i="348"/>
  <c r="L85" i="131"/>
  <c r="N78" i="79"/>
  <c r="L83" i="79" s="1"/>
  <c r="N78" i="68"/>
  <c r="L84" i="130"/>
  <c r="L85" i="208"/>
  <c r="N79" i="342"/>
  <c r="L85" i="342" s="1"/>
  <c r="L99" i="260"/>
  <c r="N78" i="40"/>
  <c r="L84" i="40" s="1"/>
  <c r="L87" i="277"/>
  <c r="L86" i="277"/>
  <c r="L85" i="250"/>
  <c r="L84" i="250"/>
  <c r="N78" i="101"/>
  <c r="N69" i="181"/>
  <c r="N82" i="181" s="1"/>
  <c r="L89" i="181" s="1"/>
  <c r="N85" i="207"/>
  <c r="L92" i="207" s="1"/>
  <c r="N78" i="45"/>
  <c r="L85" i="45" s="1"/>
  <c r="N78" i="36"/>
  <c r="N80" i="274"/>
  <c r="L86" i="274" s="1"/>
  <c r="N79" i="259"/>
  <c r="L84" i="259" s="1"/>
  <c r="N78" i="143"/>
  <c r="L84" i="143" s="1"/>
  <c r="N78" i="90"/>
  <c r="L85" i="90" s="1"/>
  <c r="N78" i="144"/>
  <c r="L85" i="144" s="1"/>
  <c r="N77" i="283"/>
  <c r="N85" i="279"/>
  <c r="N83" i="244"/>
  <c r="L90"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0" i="271"/>
  <c r="L87" i="271" s="1"/>
  <c r="N88" i="252"/>
  <c r="L93" i="252" s="1"/>
  <c r="L84" i="37"/>
  <c r="L84" i="43"/>
  <c r="L88" i="50"/>
  <c r="L84" i="57"/>
  <c r="L86" i="347"/>
  <c r="L85" i="371"/>
  <c r="L86" i="343"/>
  <c r="L86" i="321"/>
  <c r="L85" i="328"/>
  <c r="L84" i="323"/>
  <c r="N87" i="323" s="1"/>
  <c r="N89" i="323" s="1"/>
  <c r="D279" i="5" s="1"/>
  <c r="L86" i="250"/>
  <c r="L85" i="224"/>
  <c r="L84" i="132"/>
  <c r="L83" i="131"/>
  <c r="L83" i="127"/>
  <c r="L83" i="129"/>
  <c r="L84" i="129"/>
  <c r="L85" i="129"/>
  <c r="L84" i="52"/>
  <c r="L85" i="52"/>
  <c r="L83" i="52"/>
  <c r="L85" i="306"/>
  <c r="N79" i="337"/>
  <c r="N83" i="280"/>
  <c r="N78" i="44"/>
  <c r="N86" i="11"/>
  <c r="N88" i="11" s="1"/>
  <c r="D319" i="5" s="1"/>
  <c r="L85" i="14"/>
  <c r="L85" i="16"/>
  <c r="N83" i="248"/>
  <c r="L88" i="248" s="1"/>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86" i="64"/>
  <c r="N88" i="64" s="1"/>
  <c r="D55" i="5"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63"/>
  <c r="L85" i="354"/>
  <c r="L86" i="354"/>
  <c r="L84" i="354"/>
  <c r="N85" i="289"/>
  <c r="N87" i="289" s="1"/>
  <c r="D245" i="5" s="1"/>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51"/>
  <c r="N88" i="51" s="1"/>
  <c r="D43" i="5" s="1"/>
  <c r="L84" i="38"/>
  <c r="L83" i="38"/>
  <c r="N86" i="28"/>
  <c r="N88" i="28" s="1"/>
  <c r="D20" i="5" s="1"/>
  <c r="L85" i="18"/>
  <c r="L83" i="18"/>
  <c r="L85" i="15"/>
  <c r="L83" i="15"/>
  <c r="N78" i="12"/>
  <c r="L85" i="12" s="1"/>
  <c r="N70" i="268" l="1"/>
  <c r="N83" i="268" s="1"/>
  <c r="L90" i="268" s="1"/>
  <c r="N72" i="165"/>
  <c r="N85" i="165" s="1"/>
  <c r="L91" i="165" s="1"/>
  <c r="N86" i="67"/>
  <c r="N88" i="67" s="1"/>
  <c r="D58" i="5" s="1"/>
  <c r="L85" i="31"/>
  <c r="L83" i="19"/>
  <c r="N87" i="371"/>
  <c r="N89" i="371" s="1"/>
  <c r="D293" i="5" s="1"/>
  <c r="L85" i="21"/>
  <c r="N86" i="65"/>
  <c r="N88" i="65" s="1"/>
  <c r="D56" i="5" s="1"/>
  <c r="N70" i="266"/>
  <c r="N83" i="266" s="1"/>
  <c r="L88" i="266" s="1"/>
  <c r="N69" i="179"/>
  <c r="N82" i="179" s="1"/>
  <c r="L89" i="179" s="1"/>
  <c r="N79" i="315"/>
  <c r="L84" i="315" s="1"/>
  <c r="N86" i="58"/>
  <c r="N88" i="58" s="1"/>
  <c r="D49" i="5" s="1"/>
  <c r="N87" i="356"/>
  <c r="N89" i="356" s="1"/>
  <c r="D308" i="5" s="1"/>
  <c r="N85" i="74"/>
  <c r="N87" i="74" s="1"/>
  <c r="D65" i="5" s="1"/>
  <c r="L90" i="282"/>
  <c r="N87" i="340"/>
  <c r="N89" i="340" s="1"/>
  <c r="D294" i="5" s="1"/>
  <c r="N87" i="327"/>
  <c r="N89" i="327" s="1"/>
  <c r="D281" i="5" s="1"/>
  <c r="N85" i="78"/>
  <c r="N87" i="78" s="1"/>
  <c r="D69" i="5" s="1"/>
  <c r="L83" i="302"/>
  <c r="L83" i="75"/>
  <c r="L84" i="346"/>
  <c r="L82" i="75"/>
  <c r="L84" i="19"/>
  <c r="N87" i="343"/>
  <c r="N89" i="343" s="1"/>
  <c r="D296" i="5" s="1"/>
  <c r="N87" i="321"/>
  <c r="N89" i="321" s="1"/>
  <c r="D277" i="5" s="1"/>
  <c r="N87" i="328"/>
  <c r="N89" i="328" s="1"/>
  <c r="D282" i="5" s="1"/>
  <c r="N87" i="339"/>
  <c r="N89" i="339" s="1"/>
  <c r="D292" i="5" s="1"/>
  <c r="N69" i="172"/>
  <c r="N70" i="157"/>
  <c r="N83" i="157" s="1"/>
  <c r="L90" i="157" s="1"/>
  <c r="L83" i="25"/>
  <c r="L84" i="25"/>
  <c r="N79" i="314"/>
  <c r="L84" i="314" s="1"/>
  <c r="N86" i="124"/>
  <c r="N88" i="124" s="1"/>
  <c r="D113" i="5" s="1"/>
  <c r="L85" i="34"/>
  <c r="L85" i="254"/>
  <c r="L84" i="363"/>
  <c r="N87" i="363" s="1"/>
  <c r="N89" i="363" s="1"/>
  <c r="D313" i="5" s="1"/>
  <c r="L86" i="254"/>
  <c r="L85" i="364"/>
  <c r="L98" i="260"/>
  <c r="N101" i="260" s="1"/>
  <c r="N103" i="260" s="1"/>
  <c r="D219" i="5" s="1"/>
  <c r="L84" i="31"/>
  <c r="L83" i="43"/>
  <c r="N86" i="43" s="1"/>
  <c r="N88" i="43" s="1"/>
  <c r="D34" i="5" s="1"/>
  <c r="L85" i="27"/>
  <c r="L84" i="364"/>
  <c r="L83" i="30"/>
  <c r="N87" i="253"/>
  <c r="N89" i="253" s="1"/>
  <c r="D213" i="5" s="1"/>
  <c r="L84" i="27"/>
  <c r="L84" i="42"/>
  <c r="N86" i="47"/>
  <c r="N88" i="47" s="1"/>
  <c r="D39" i="5" s="1"/>
  <c r="L84" i="30"/>
  <c r="L84" i="24"/>
  <c r="N86" i="24" s="1"/>
  <c r="N88" i="24" s="1"/>
  <c r="D16" i="5" s="1"/>
  <c r="L83" i="24"/>
  <c r="L83" i="39"/>
  <c r="L86" i="333"/>
  <c r="N87" i="333" s="1"/>
  <c r="N89" i="333" s="1"/>
  <c r="D287" i="5" s="1"/>
  <c r="N86" i="46"/>
  <c r="N88" i="46" s="1"/>
  <c r="D38" i="5" s="1"/>
  <c r="N90" i="218"/>
  <c r="N92" i="218" s="1"/>
  <c r="D180" i="5" s="1"/>
  <c r="L84" i="102"/>
  <c r="N86" i="208"/>
  <c r="N88" i="208" s="1"/>
  <c r="D119" i="5" s="1"/>
  <c r="L83" i="284"/>
  <c r="L85" i="142"/>
  <c r="L83" i="21"/>
  <c r="N86" i="21" s="1"/>
  <c r="N88" i="21" s="1"/>
  <c r="D13" i="5" s="1"/>
  <c r="L87" i="274"/>
  <c r="L83" i="147"/>
  <c r="L85" i="147"/>
  <c r="N69" i="164"/>
  <c r="N82" i="164" s="1"/>
  <c r="L87" i="164" s="1"/>
  <c r="N79" i="239"/>
  <c r="L85" i="239" s="1"/>
  <c r="L84" i="26"/>
  <c r="L85" i="135"/>
  <c r="L83" i="135"/>
  <c r="L85" i="213"/>
  <c r="L84" i="147"/>
  <c r="N90" i="219"/>
  <c r="N92" i="219" s="1"/>
  <c r="D181" i="5" s="1"/>
  <c r="N85" i="303"/>
  <c r="N87" i="303" s="1"/>
  <c r="D259" i="5" s="1"/>
  <c r="L86" i="256"/>
  <c r="N86" i="224"/>
  <c r="N88" i="224" s="1"/>
  <c r="D185" i="5" s="1"/>
  <c r="L84" i="34"/>
  <c r="L84" i="39"/>
  <c r="N86" i="123"/>
  <c r="N88" i="123" s="1"/>
  <c r="D114" i="5" s="1"/>
  <c r="L85" i="69"/>
  <c r="L86" i="251"/>
  <c r="L85" i="336"/>
  <c r="L86" i="365"/>
  <c r="L84" i="365"/>
  <c r="N86" i="131"/>
  <c r="N88" i="131" s="1"/>
  <c r="D122" i="5" s="1"/>
  <c r="L83" i="59"/>
  <c r="N85" i="72"/>
  <c r="N87" i="72" s="1"/>
  <c r="D63" i="5" s="1"/>
  <c r="L84" i="251"/>
  <c r="L82" i="286"/>
  <c r="N89" i="50"/>
  <c r="N91" i="50" s="1"/>
  <c r="D42" i="5" s="1"/>
  <c r="N64" i="297"/>
  <c r="N77" i="297" s="1"/>
  <c r="L82" i="297" s="1"/>
  <c r="N66" i="294"/>
  <c r="N79" i="294" s="1"/>
  <c r="L84" i="294" s="1"/>
  <c r="L82" i="284"/>
  <c r="N79" i="318"/>
  <c r="L86" i="318" s="1"/>
  <c r="N79" i="311"/>
  <c r="L84" i="311" s="1"/>
  <c r="N79" i="319"/>
  <c r="L84" i="319" s="1"/>
  <c r="N77" i="285"/>
  <c r="L82" i="285" s="1"/>
  <c r="L84" i="298"/>
  <c r="N86" i="226"/>
  <c r="N88" i="226" s="1"/>
  <c r="D187" i="5" s="1"/>
  <c r="L89" i="282"/>
  <c r="N91" i="282" s="1"/>
  <c r="N93" i="282" s="1"/>
  <c r="D239" i="5" s="1"/>
  <c r="L83" i="42"/>
  <c r="L85" i="240"/>
  <c r="L85" i="138"/>
  <c r="L83" i="105"/>
  <c r="L83" i="92"/>
  <c r="L86" i="240"/>
  <c r="L84" i="342"/>
  <c r="L84" i="92"/>
  <c r="L86" i="332"/>
  <c r="L84" i="332"/>
  <c r="N86" i="132"/>
  <c r="N88" i="132" s="1"/>
  <c r="D123" i="5" s="1"/>
  <c r="L82" i="298"/>
  <c r="L85" i="41"/>
  <c r="L84" i="103"/>
  <c r="N70" i="176"/>
  <c r="N83" i="176" s="1"/>
  <c r="L88" i="176" s="1"/>
  <c r="N70" i="178"/>
  <c r="N83" i="178" s="1"/>
  <c r="L89" i="178" s="1"/>
  <c r="L87" i="275"/>
  <c r="L86" i="275"/>
  <c r="L87" i="232"/>
  <c r="L85" i="232"/>
  <c r="L86" i="232"/>
  <c r="L84" i="215"/>
  <c r="L83" i="215"/>
  <c r="L85" i="215"/>
  <c r="L85" i="100"/>
  <c r="L84" i="100"/>
  <c r="L84" i="142"/>
  <c r="L86" i="241"/>
  <c r="L86" i="262"/>
  <c r="L85" i="241"/>
  <c r="L82" i="302"/>
  <c r="N79" i="316"/>
  <c r="L86" i="316" s="1"/>
  <c r="N83" i="155"/>
  <c r="L88" i="155" s="1"/>
  <c r="N79" i="313"/>
  <c r="L85" i="313" s="1"/>
  <c r="N79" i="317"/>
  <c r="L84" i="317" s="1"/>
  <c r="L92" i="221"/>
  <c r="L91" i="221"/>
  <c r="L83" i="26"/>
  <c r="L85" i="105"/>
  <c r="L83" i="286"/>
  <c r="L83" i="102"/>
  <c r="N86" i="130"/>
  <c r="N88" i="130" s="1"/>
  <c r="D121" i="5" s="1"/>
  <c r="L85" i="262"/>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9" i="268"/>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9" i="267"/>
  <c r="L83" i="301"/>
  <c r="L84" i="301"/>
  <c r="L85" i="9"/>
  <c r="L83" i="9"/>
  <c r="N85" i="127"/>
  <c r="N87" i="127" s="1"/>
  <c r="D117" i="5" s="1"/>
  <c r="L88" i="188"/>
  <c r="L89" i="188"/>
  <c r="L89" i="185"/>
  <c r="L87" i="183"/>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5"/>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38"/>
  <c r="N88" i="38" s="1"/>
  <c r="D29" i="5" s="1"/>
  <c r="N86" i="15"/>
  <c r="N88" i="15" s="1"/>
  <c r="D7" i="5" s="1"/>
  <c r="L83" i="12"/>
  <c r="L84" i="12"/>
  <c r="L89" i="266" l="1"/>
  <c r="L90" i="266"/>
  <c r="L87" i="179"/>
  <c r="L90" i="178"/>
  <c r="N86" i="25"/>
  <c r="N88" i="25" s="1"/>
  <c r="D17" i="5" s="1"/>
  <c r="N85" i="75"/>
  <c r="N87" i="75" s="1"/>
  <c r="D66" i="5" s="1"/>
  <c r="N85" i="302"/>
  <c r="N87" i="302" s="1"/>
  <c r="N86" i="105"/>
  <c r="N88" i="105" s="1"/>
  <c r="D95" i="5" s="1"/>
  <c r="L87" i="189"/>
  <c r="L88" i="178"/>
  <c r="N86" i="142"/>
  <c r="N88" i="142" s="1"/>
  <c r="D134" i="5" s="1"/>
  <c r="L89" i="157"/>
  <c r="N87" i="254"/>
  <c r="N89" i="254" s="1"/>
  <c r="D214" i="5" s="1"/>
  <c r="L88" i="157"/>
  <c r="N87" i="346"/>
  <c r="N89" i="346" s="1"/>
  <c r="D299" i="5" s="1"/>
  <c r="L88" i="164"/>
  <c r="L85" i="314"/>
  <c r="L86" i="314"/>
  <c r="N86" i="34"/>
  <c r="N88" i="34" s="1"/>
  <c r="D26" i="5" s="1"/>
  <c r="N87" i="364"/>
  <c r="N89" i="364" s="1"/>
  <c r="D314" i="5" s="1"/>
  <c r="L86" i="319"/>
  <c r="L85" i="319"/>
  <c r="N86" i="69"/>
  <c r="N88" i="69" s="1"/>
  <c r="D60" i="5" s="1"/>
  <c r="N87" i="342"/>
  <c r="N89" i="342" s="1"/>
  <c r="D295" i="5" s="1"/>
  <c r="L85" i="317"/>
  <c r="L86" i="317"/>
  <c r="L89" i="155"/>
  <c r="N85" i="284"/>
  <c r="N87" i="284" s="1"/>
  <c r="D241" i="5" s="1"/>
  <c r="N86" i="27"/>
  <c r="N88" i="27" s="1"/>
  <c r="D19" i="5" s="1"/>
  <c r="N86" i="138"/>
  <c r="N88" i="138" s="1"/>
  <c r="D129" i="5" s="1"/>
  <c r="N87" i="365"/>
  <c r="N89" i="365" s="1"/>
  <c r="D315" i="5" s="1"/>
  <c r="L84" i="316"/>
  <c r="N86" i="147"/>
  <c r="N88" i="147" s="1"/>
  <c r="D137" i="5" s="1"/>
  <c r="N86" i="42"/>
  <c r="N88" i="42" s="1"/>
  <c r="D33" i="5" s="1"/>
  <c r="N90" i="217"/>
  <c r="N92" i="217" s="1"/>
  <c r="D179" i="5" s="1"/>
  <c r="L89" i="176"/>
  <c r="L85" i="294"/>
  <c r="N87" i="294" s="1"/>
  <c r="N89" i="294" s="1"/>
  <c r="D250" i="5" s="1"/>
  <c r="L86" i="294"/>
  <c r="L90" i="176"/>
  <c r="N86" i="26"/>
  <c r="N88" i="26" s="1"/>
  <c r="D18" i="5" s="1"/>
  <c r="N86" i="215"/>
  <c r="N88" i="215" s="1"/>
  <c r="D177" i="5" s="1"/>
  <c r="N87" i="240"/>
  <c r="N89" i="240" s="1"/>
  <c r="D200" i="5" s="1"/>
  <c r="N86" i="30"/>
  <c r="N88" i="30" s="1"/>
  <c r="D22" i="5" s="1"/>
  <c r="L86" i="313"/>
  <c r="N91" i="249"/>
  <c r="N93" i="249" s="1"/>
  <c r="D209" i="5" s="1"/>
  <c r="L86" i="239"/>
  <c r="L84" i="239"/>
  <c r="L86" i="311"/>
  <c r="L85" i="311"/>
  <c r="N86" i="213"/>
  <c r="N88" i="213" s="1"/>
  <c r="D175" i="5" s="1"/>
  <c r="N87" i="251"/>
  <c r="N89" i="251" s="1"/>
  <c r="D211" i="5" s="1"/>
  <c r="L83" i="297"/>
  <c r="N86" i="96"/>
  <c r="N88" i="96" s="1"/>
  <c r="D86" i="5" s="1"/>
  <c r="N87" i="256"/>
  <c r="N89" i="256" s="1"/>
  <c r="D215" i="5" s="1"/>
  <c r="L89" i="164"/>
  <c r="N85" i="286"/>
  <c r="N87" i="286" s="1"/>
  <c r="D243" i="5" s="1"/>
  <c r="N87" i="336"/>
  <c r="N89" i="336" s="1"/>
  <c r="D290" i="5" s="1"/>
  <c r="N86" i="102"/>
  <c r="N88" i="102" s="1"/>
  <c r="D92" i="5" s="1"/>
  <c r="N86" i="59"/>
  <c r="N88" i="59" s="1"/>
  <c r="D50" i="5" s="1"/>
  <c r="N86" i="39"/>
  <c r="N88" i="39" s="1"/>
  <c r="D30" i="5" s="1"/>
  <c r="N86" i="135"/>
  <c r="N88" i="135" s="1"/>
  <c r="D126" i="5" s="1"/>
  <c r="N88" i="274"/>
  <c r="N90" i="274" s="1"/>
  <c r="D232" i="5" s="1"/>
  <c r="N86" i="33"/>
  <c r="N88" i="33" s="1"/>
  <c r="D25" i="5" s="1"/>
  <c r="L89" i="189"/>
  <c r="N86" i="140"/>
  <c r="N88" i="140" s="1"/>
  <c r="D132" i="5" s="1"/>
  <c r="L84" i="285"/>
  <c r="L84" i="297"/>
  <c r="N86" i="53"/>
  <c r="N88" i="53" s="1"/>
  <c r="D45" i="5" s="1"/>
  <c r="N86" i="29"/>
  <c r="N88" i="29" s="1"/>
  <c r="D21" i="5" s="1"/>
  <c r="N86" i="103"/>
  <c r="N88" i="103" s="1"/>
  <c r="D93" i="5" s="1"/>
  <c r="N93" i="221"/>
  <c r="N95" i="221" s="1"/>
  <c r="D184" i="5" s="1"/>
  <c r="N87" i="235"/>
  <c r="N89" i="235" s="1"/>
  <c r="D195" i="5" s="1"/>
  <c r="N87" i="332"/>
  <c r="N89" i="332" s="1"/>
  <c r="D286" i="5" s="1"/>
  <c r="N86" i="92"/>
  <c r="N88" i="92" s="1"/>
  <c r="D83" i="5" s="1"/>
  <c r="N86" i="41"/>
  <c r="N88" i="41" s="1"/>
  <c r="D32" i="5" s="1"/>
  <c r="L90" i="155"/>
  <c r="N86" i="80"/>
  <c r="N88" i="80" s="1"/>
  <c r="D71" i="5" s="1"/>
  <c r="N87" i="262"/>
  <c r="N89" i="262" s="1"/>
  <c r="D221" i="5" s="1"/>
  <c r="N85" i="298"/>
  <c r="N87" i="298" s="1"/>
  <c r="D254" i="5" s="1"/>
  <c r="L84" i="318"/>
  <c r="L85" i="318"/>
  <c r="L83" i="285"/>
  <c r="N85" i="285" s="1"/>
  <c r="N87" i="285" s="1"/>
  <c r="D242" i="5" s="1"/>
  <c r="N87" i="295"/>
  <c r="N89" i="295" s="1"/>
  <c r="D251" i="5" s="1"/>
  <c r="L85" i="316"/>
  <c r="N86" i="231"/>
  <c r="N88" i="231" s="1"/>
  <c r="D191" i="5" s="1"/>
  <c r="N87" i="241"/>
  <c r="N89" i="241" s="1"/>
  <c r="D201" i="5" s="1"/>
  <c r="N86" i="99"/>
  <c r="N88" i="99" s="1"/>
  <c r="D89" i="5" s="1"/>
  <c r="N87" i="264"/>
  <c r="N89" i="264" s="1"/>
  <c r="D223" i="5" s="1"/>
  <c r="N91" i="268"/>
  <c r="N93" i="268" s="1"/>
  <c r="D227" i="5" s="1"/>
  <c r="N86" i="149"/>
  <c r="N88" i="149" s="1"/>
  <c r="D135" i="5" s="1"/>
  <c r="N88" i="232"/>
  <c r="N90" i="232" s="1"/>
  <c r="D192" i="5" s="1"/>
  <c r="N86" i="9"/>
  <c r="N88" i="9" s="1"/>
  <c r="D4" i="5" s="1"/>
  <c r="N86" i="214"/>
  <c r="N88" i="214" s="1"/>
  <c r="D176" i="5" s="1"/>
  <c r="N88" i="275"/>
  <c r="N90" i="275" s="1"/>
  <c r="D233" i="5" s="1"/>
  <c r="N87" i="238"/>
  <c r="N89" i="238" s="1"/>
  <c r="D198" i="5" s="1"/>
  <c r="N85" i="325"/>
  <c r="N87" i="325" s="1"/>
  <c r="D280" i="5" s="1"/>
  <c r="N86" i="100"/>
  <c r="N88" i="100" s="1"/>
  <c r="D90" i="5" s="1"/>
  <c r="N82" i="227"/>
  <c r="N84" i="227" s="1"/>
  <c r="D188" i="5" s="1"/>
  <c r="L84" i="313"/>
  <c r="N86" i="88"/>
  <c r="N88" i="88" s="1"/>
  <c r="D79" i="5" s="1"/>
  <c r="L83" i="60"/>
  <c r="N86" i="209"/>
  <c r="N88" i="209" s="1"/>
  <c r="D131" i="5" s="1"/>
  <c r="N86" i="83"/>
  <c r="N88" i="83" s="1"/>
  <c r="D7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91" i="157"/>
  <c r="N93" i="157" s="1"/>
  <c r="D145"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07"/>
  <c r="N89" i="307" s="1"/>
  <c r="D263" i="5" s="1"/>
  <c r="N87" i="366"/>
  <c r="N89" i="366" s="1"/>
  <c r="D316" i="5" s="1"/>
  <c r="N87" i="317"/>
  <c r="N89" i="317" s="1"/>
  <c r="D273"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89" l="1"/>
  <c r="N92" i="189" s="1"/>
  <c r="D169" i="5" s="1"/>
  <c r="N90" i="164"/>
  <c r="N92" i="164" s="1"/>
  <c r="D149" i="5" s="1"/>
  <c r="N87" i="316"/>
  <c r="N89" i="316" s="1"/>
  <c r="D272" i="5" s="1"/>
  <c r="N87" i="311"/>
  <c r="N89" i="311" s="1"/>
  <c r="D267" i="5" s="1"/>
  <c r="N87" i="239"/>
  <c r="N89" i="239" s="1"/>
  <c r="D199" i="5" s="1"/>
  <c r="N91" i="155"/>
  <c r="N93" i="155" s="1"/>
  <c r="D144" i="5" s="1"/>
  <c r="N91" i="176"/>
  <c r="N93" i="176" s="1"/>
  <c r="D155" i="5" s="1"/>
  <c r="N87" i="313"/>
  <c r="N89" i="313" s="1"/>
  <c r="D269" i="5" s="1"/>
  <c r="N87" i="318"/>
  <c r="N89" i="318" s="1"/>
  <c r="D274" i="5" s="1"/>
  <c r="N85" i="297"/>
  <c r="N87" i="297" s="1"/>
  <c r="D253" i="5" s="1"/>
  <c r="N90" i="172"/>
  <c r="N92" i="172" s="1"/>
  <c r="D153" i="5" s="1"/>
  <c r="N86" i="60"/>
  <c r="N88" i="60" s="1"/>
  <c r="D51"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D67" authorId="0" shapeId="0" xr:uid="{00000000-0006-0000-0300-000001000000}">
      <text>
        <r>
          <rPr>
            <b/>
            <sz val="10"/>
            <color indexed="81"/>
            <rFont val="Tahoma"/>
            <family val="2"/>
          </rPr>
          <t>Jorge antonio Mantilla Puerto:</t>
        </r>
        <r>
          <rPr>
            <sz val="10"/>
            <color indexed="81"/>
            <rFont val="Tahoma"/>
            <family val="2"/>
          </rPr>
          <t xml:space="preserve">
Este dato es el mismo de 2017-2, ya que para 2018-1 no enviaron valor para celador
</t>
        </r>
      </text>
    </comment>
  </commentList>
</comments>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<sst xmlns="http://schemas.openxmlformats.org/spreadsheetml/2006/main" count="38555" uniqueCount="2343">
  <si>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</si>
  <si>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</si>
  <si>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</si>
  <si>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</si>
  <si>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</si>
  <si>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</si>
  <si>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</si>
  <si>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</si>
  <si>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</si>
  <si>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</si>
  <si>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</si>
  <si>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</si>
  <si>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</si>
  <si>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</si>
  <si>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</si>
  <si>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</si>
  <si>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</si>
  <si>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</si>
  <si>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</si>
  <si>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</si>
  <si>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</si>
  <si>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</si>
  <si>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</si>
  <si>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</si>
  <si>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</si>
  <si>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</si>
  <si>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</si>
  <si>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</si>
  <si>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</si>
  <si>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</si>
  <si>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</si>
  <si>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</si>
  <si>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</si>
  <si>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</si>
  <si>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</si>
  <si>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</si>
  <si>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</si>
  <si>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</si>
  <si>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</si>
  <si>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</si>
  <si>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</si>
  <si>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</si>
  <si>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</si>
  <si>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</si>
  <si>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</si>
  <si>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</si>
  <si>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</si>
  <si>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</si>
  <si>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</si>
  <si>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</si>
  <si>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</si>
  <si>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</si>
  <si>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</si>
  <si>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</si>
  <si>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</si>
  <si>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</si>
  <si>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</si>
  <si>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</si>
  <si>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</si>
  <si>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</si>
  <si>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</si>
  <si>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</si>
  <si>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</si>
  <si>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</si>
  <si>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</si>
  <si>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</si>
  <si>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</si>
  <si>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</si>
  <si>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</si>
  <si>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</si>
  <si>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</si>
  <si>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</si>
  <si>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</si>
  <si>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</si>
  <si>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</si>
  <si>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</si>
  <si>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</si>
  <si>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</si>
  <si>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</si>
  <si>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</si>
  <si>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</si>
  <si>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</si>
  <si>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</si>
  <si>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</si>
  <si>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</si>
  <si>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</si>
  <si>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</si>
  <si>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</si>
  <si>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</si>
  <si>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</si>
  <si>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</si>
  <si>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</si>
  <si>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</si>
  <si>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</si>
  <si>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</si>
  <si>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</si>
  <si>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</si>
  <si>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</si>
  <si>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</si>
  <si>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</si>
  <si>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</si>
  <si>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</si>
  <si>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</si>
  <si>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</si>
  <si>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</si>
  <si>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</si>
  <si>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</si>
  <si>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</si>
  <si>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</si>
  <si>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</si>
  <si>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</si>
  <si>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</si>
  <si>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</si>
  <si>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</si>
  <si>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</si>
  <si>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</si>
  <si>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</si>
  <si>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</si>
  <si>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</si>
  <si>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</si>
  <si>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</si>
  <si>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</si>
  <si>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</si>
  <si>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</si>
  <si>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</si>
  <si>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</si>
  <si>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</si>
  <si>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</si>
  <si>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</si>
  <si>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</si>
  <si>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</si>
  <si>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</si>
  <si>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</si>
  <si>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</si>
  <si>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</si>
  <si>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</si>
  <si>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</si>
  <si>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</si>
  <si>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</si>
  <si>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</si>
  <si>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</si>
  <si>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</si>
  <si>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</si>
  <si>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</si>
  <si>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</si>
  <si>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</si>
  <si>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</si>
  <si>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</si>
  <si>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</si>
  <si>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</si>
  <si>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</si>
  <si>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</si>
  <si>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</si>
  <si>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</si>
  <si>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</si>
  <si>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</si>
  <si>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</si>
  <si>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</si>
  <si>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</si>
  <si>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</si>
  <si>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</si>
  <si>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</si>
  <si>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</si>
  <si>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</si>
  <si>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</si>
  <si>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</si>
  <si>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</si>
  <si>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</si>
  <si>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</si>
  <si>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</si>
  <si>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</si>
  <si>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</si>
  <si>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</si>
  <si>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</si>
  <si>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</si>
  <si>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</si>
  <si>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</si>
  <si>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</si>
  <si>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</si>
  <si>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</si>
  <si>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</si>
  <si>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</si>
  <si>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</si>
  <si>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</si>
  <si>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</si>
  <si>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</si>
  <si>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</si>
  <si>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</si>
  <si>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</si>
  <si>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</si>
  <si>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</si>
  <si>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</si>
  <si>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</si>
  <si>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</si>
  <si>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</si>
  <si>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</si>
  <si>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</si>
  <si>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</si>
  <si>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</si>
  <si>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</si>
  <si>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</si>
  <si>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</si>
  <si>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</si>
  <si>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</si>
  <si>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</si>
  <si>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</si>
  <si>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</si>
  <si>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</si>
  <si>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</si>
  <si>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</si>
  <si>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</si>
  <si>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</si>
  <si>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</si>
  <si>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</si>
  <si>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</si>
  <si>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</si>
  <si>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</si>
  <si>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</si>
  <si>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</si>
  <si>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</si>
  <si>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</si>
  <si>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</si>
  <si>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</si>
  <si>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</si>
  <si>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</si>
  <si>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</si>
  <si>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</si>
  <si>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</si>
  <si>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</si>
  <si>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</si>
  <si>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</si>
  <si>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</si>
  <si>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</si>
  <si>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</si>
  <si>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</si>
  <si>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</si>
  <si>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</si>
  <si>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</si>
  <si>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</si>
  <si>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</si>
  <si>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</si>
  <si>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</si>
  <si>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</si>
  <si>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</si>
  <si>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</si>
  <si>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</si>
  <si>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</si>
  <si>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</si>
  <si>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</si>
  <si>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</si>
  <si>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</si>
  <si>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</si>
  <si>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</si>
  <si>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</si>
  <si>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</si>
  <si>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</si>
  <si>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</si>
  <si>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</si>
  <si>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</si>
  <si>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</si>
  <si>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</si>
  <si>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</si>
  <si>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</si>
  <si>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</si>
  <si>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</si>
  <si>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</si>
  <si>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</si>
  <si>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</si>
  <si>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</si>
  <si>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</si>
  <si>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</si>
  <si>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</si>
  <si>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</si>
  <si>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</si>
  <si>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</si>
  <si>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</si>
  <si>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</si>
  <si>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</si>
  <si>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</si>
  <si>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</si>
  <si>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</si>
  <si>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</si>
  <si>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</si>
  <si>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</si>
  <si>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</si>
  <si>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</si>
  <si>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</si>
  <si>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</si>
  <si>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</si>
  <si>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</si>
  <si>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</si>
  <si>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</si>
  <si>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</si>
  <si>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</si>
  <si>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</si>
  <si>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</si>
  <si>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</si>
  <si>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</si>
  <si>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</si>
  <si>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</si>
  <si>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</si>
  <si>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</si>
  <si>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</si>
  <si>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</si>
  <si>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</si>
  <si>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</si>
  <si>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</si>
  <si>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</si>
  <si>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</si>
  <si>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</si>
  <si>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</si>
  <si>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</si>
  <si>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</si>
  <si>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</si>
  <si>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</si>
  <si>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</si>
  <si>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</si>
  <si>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</si>
  <si>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</si>
  <si>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</si>
  <si>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</si>
  <si>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</si>
  <si>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</si>
  <si>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</si>
  <si>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</si>
  <si>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</si>
  <si>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</si>
  <si>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</si>
  <si>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</si>
  <si>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</si>
  <si>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</si>
  <si>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</si>
  <si>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</si>
  <si>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</si>
  <si>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</si>
  <si>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</si>
  <si>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</si>
  <si>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</si>
  <si>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</si>
  <si>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</si>
  <si>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</si>
  <si>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</si>
  <si>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</si>
  <si>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</si>
  <si>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</si>
  <si>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</si>
  <si>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</si>
  <si>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</si>
  <si>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</si>
  <si>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</si>
  <si>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</si>
  <si>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</si>
  <si>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</si>
  <si>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</si>
  <si>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</si>
  <si>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</si>
  <si>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</si>
  <si>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</si>
  <si>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</si>
  <si>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</si>
  <si>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</si>
  <si>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</si>
  <si>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</si>
  <si>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</si>
  <si>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</si>
  <si>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</si>
  <si>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</si>
  <si>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</si>
  <si>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</si>
  <si>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</si>
  <si>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</si>
  <si>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</si>
  <si>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</si>
  <si>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</si>
  <si>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</si>
  <si>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</si>
  <si>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</si>
  <si>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</si>
  <si>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</si>
  <si>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</si>
  <si>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</si>
  <si>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</si>
  <si>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</si>
  <si>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</si>
  <si>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</si>
  <si>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</si>
  <si>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</si>
  <si>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</si>
  <si>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</si>
  <si>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</si>
  <si>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</si>
  <si>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</si>
  <si>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</si>
  <si>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</si>
  <si>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</si>
  <si>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</si>
  <si>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</si>
  <si>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</si>
  <si>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</si>
  <si>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</si>
  <si>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</si>
  <si>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</si>
  <si>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</si>
  <si>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</si>
  <si>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</si>
  <si>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</si>
  <si>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</si>
  <si>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</si>
  <si>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</si>
  <si>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</si>
  <si>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</si>
  <si>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</si>
  <si>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</si>
  <si>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</si>
  <si>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</si>
  <si>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</si>
  <si>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</si>
  <si>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</si>
  <si>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</si>
  <si>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</si>
  <si>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</si>
  <si>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</si>
  <si>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</si>
  <si>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</si>
  <si>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</si>
  <si>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</si>
  <si>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</si>
  <si>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</si>
  <si>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</si>
  <si>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</si>
  <si>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</si>
  <si>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</si>
  <si>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</si>
  <si>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</si>
  <si>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</si>
  <si>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</si>
  <si>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</si>
  <si>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</si>
  <si>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</si>
  <si>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</si>
  <si>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</si>
  <si>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</si>
  <si>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</si>
  <si>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</si>
  <si>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</si>
  <si>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</si>
  <si>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</si>
  <si>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</si>
  <si>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</si>
  <si>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</si>
  <si>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</si>
  <si>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</si>
  <si>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</si>
  <si>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</si>
  <si>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</si>
  <si>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</si>
  <si>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</si>
  <si>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</si>
  <si>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</si>
  <si>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</si>
  <si>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</si>
  <si>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</si>
  <si>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</si>
  <si>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</si>
  <si>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</si>
  <si>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</si>
  <si>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</si>
  <si>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</si>
  <si>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</si>
  <si>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</si>
  <si>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</si>
  <si>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</si>
  <si>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</si>
  <si>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</si>
  <si>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</si>
  <si>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</si>
  <si>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</si>
  <si>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</si>
  <si>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</si>
  <si>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</si>
  <si>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</si>
  <si>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</si>
  <si>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</si>
  <si>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</si>
  <si>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</si>
  <si>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</si>
  <si>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</si>
  <si>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</si>
  <si>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</si>
  <si>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</si>
  <si>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</si>
  <si>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</si>
  <si>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</si>
  <si>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</si>
  <si>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</si>
  <si>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</si>
  <si>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</si>
  <si>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</si>
  <si>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</si>
  <si>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</si>
  <si>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</si>
  <si>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</si>
  <si>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</si>
  <si>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</si>
  <si>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</si>
  <si>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</si>
  <si>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</si>
  <si>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</si>
  <si>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</si>
  <si>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</si>
  <si>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</si>
  <si>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</si>
  <si>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</si>
  <si>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</si>
  <si>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</si>
  <si>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</si>
  <si>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</si>
  <si>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</si>
  <si>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</si>
  <si>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</si>
  <si>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</si>
  <si>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</si>
  <si>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</si>
  <si>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</si>
  <si>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</si>
  <si>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</si>
  <si>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</si>
  <si>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</si>
  <si>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</si>
  <si>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</si>
  <si>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</si>
  <si>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</si>
  <si>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</si>
  <si>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</si>
  <si>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</si>
  <si>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</si>
  <si>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</si>
  <si>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</si>
  <si>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</si>
  <si>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</si>
  <si>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</si>
  <si>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</si>
  <si>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</si>
  <si>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</si>
  <si>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</si>
  <si>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</si>
  <si>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</si>
  <si>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</si>
  <si>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</si>
  <si>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</si>
  <si>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</si>
  <si>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</si>
  <si>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</si>
  <si>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</si>
  <si>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</si>
  <si>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</si>
  <si>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</si>
  <si>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</si>
  <si>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</si>
  <si>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</si>
  <si>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</si>
  <si>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</si>
  <si>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</si>
  <si>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</si>
  <si>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</si>
  <si>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</si>
  <si>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</si>
  <si>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</si>
  <si>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</si>
  <si>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</si>
  <si>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</si>
  <si>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</si>
  <si>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</si>
  <si>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</si>
  <si>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</si>
  <si>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</si>
  <si>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</si>
  <si>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</si>
  <si>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</si>
  <si>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</si>
  <si>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</si>
  <si>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</si>
  <si>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</si>
  <si>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</si>
  <si>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</si>
  <si>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</si>
  <si>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</si>
  <si>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</si>
  <si>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</si>
  <si>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</si>
  <si>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</si>
  <si>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</si>
  <si>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</si>
  <si>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</si>
  <si>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</si>
  <si>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</si>
  <si>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</si>
  <si>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</si>
  <si>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</si>
  <si>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</si>
  <si>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</si>
  <si>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</si>
  <si>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</si>
  <si>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</si>
  <si>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</si>
  <si>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</si>
  <si>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</si>
  <si>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</si>
  <si>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</si>
  <si>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</si>
  <si>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</si>
  <si>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</si>
  <si>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</si>
  <si>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</si>
  <si>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</si>
  <si>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</si>
  <si>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</si>
  <si>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</si>
  <si>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</si>
  <si>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</si>
  <si>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</si>
  <si>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</si>
  <si>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</si>
  <si>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</si>
  <si>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</si>
  <si>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</si>
  <si>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</si>
  <si>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</si>
  <si>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</si>
  <si>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</si>
  <si>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</si>
  <si>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</si>
  <si>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</si>
  <si>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</si>
  <si>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</si>
  <si>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</si>
  <si>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</si>
  <si>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</si>
  <si>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</si>
  <si>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</si>
  <si>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</si>
  <si>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</si>
  <si>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</si>
  <si>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</si>
  <si>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</si>
  <si>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</si>
  <si>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</si>
  <si>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</si>
  <si>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</si>
  <si>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</si>
  <si>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</si>
  <si>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</si>
  <si>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</si>
  <si>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</si>
  <si>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</si>
  <si>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</si>
  <si>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</si>
  <si>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</si>
  <si>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</si>
  <si>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</si>
  <si>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</si>
  <si>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</si>
  <si>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</si>
  <si>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</si>
  <si>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</si>
  <si>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</si>
  <si>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</si>
  <si>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</si>
  <si>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</si>
  <si>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</si>
  <si>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</si>
  <si>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</si>
  <si>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</si>
  <si>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</si>
  <si>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</si>
  <si>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</si>
  <si>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</si>
  <si>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</si>
  <si>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</si>
  <si>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</si>
  <si>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</si>
  <si>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</si>
  <si>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</si>
  <si>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</si>
  <si>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</si>
  <si>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</si>
  <si>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</si>
  <si>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</si>
  <si>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</si>
  <si>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</si>
  <si>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</si>
  <si>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</si>
  <si>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</si>
  <si>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</si>
  <si>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</si>
  <si>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</si>
  <si>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</si>
  <si>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</si>
  <si>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</si>
  <si>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</si>
  <si>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</si>
  <si>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</si>
  <si>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</si>
  <si>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</si>
  <si>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</si>
  <si>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</si>
  <si>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</si>
  <si>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</si>
  <si>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</si>
  <si>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</si>
  <si>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</si>
  <si>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</si>
  <si>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</si>
  <si>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</si>
  <si>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</si>
  <si>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</si>
  <si>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</si>
  <si>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</si>
  <si>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</si>
  <si>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</si>
  <si>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</si>
  <si>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</si>
  <si>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</si>
  <si>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</si>
  <si>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</si>
  <si>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</si>
  <si>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</si>
  <si>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</si>
  <si>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</si>
  <si>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</si>
  <si>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</si>
  <si>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</si>
  <si>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</si>
  <si>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</si>
  <si>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</si>
  <si>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</si>
  <si>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</si>
  <si>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</si>
  <si>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</si>
  <si>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</si>
  <si>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</si>
  <si>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</si>
  <si>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</si>
  <si>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</si>
  <si>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</si>
  <si>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</si>
  <si>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</si>
  <si>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</si>
  <si>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</si>
  <si>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</si>
  <si>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</si>
  <si>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</si>
  <si>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</si>
  <si>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</si>
  <si>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</si>
  <si>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</si>
  <si>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</si>
  <si>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</si>
  <si>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</si>
  <si>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</si>
  <si>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</si>
  <si>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</si>
  <si>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</si>
  <si>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</si>
  <si>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</si>
  <si>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</si>
  <si>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</si>
  <si>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</si>
  <si>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</si>
  <si>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</si>
  <si>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</si>
  <si>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</si>
  <si>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</si>
  <si>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</si>
  <si>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</si>
  <si>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</si>
  <si>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</si>
  <si>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</si>
  <si>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</si>
  <si>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</si>
  <si>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</si>
  <si>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</si>
  <si>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</si>
  <si>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</si>
  <si>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</si>
  <si>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</si>
  <si>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</si>
  <si>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</si>
  <si>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</si>
  <si>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</si>
  <si>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</si>
  <si>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</si>
  <si>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</si>
  <si>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</si>
  <si>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</si>
  <si>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</si>
  <si>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</si>
  <si>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</si>
  <si>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</si>
  <si>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</si>
  <si>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</si>
  <si>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</si>
  <si>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</si>
  <si>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</si>
  <si>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</si>
  <si>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</si>
  <si>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</si>
  <si>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</si>
  <si>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</si>
  <si>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</si>
  <si>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</si>
  <si>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</si>
  <si>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</si>
  <si>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</si>
  <si>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</si>
  <si>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</si>
  <si>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</si>
  <si>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</si>
  <si>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</si>
  <si>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</si>
  <si>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</si>
  <si>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</si>
  <si>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</si>
  <si>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</si>
  <si>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</si>
  <si>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</si>
  <si>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</si>
  <si>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</si>
  <si>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</si>
  <si>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</si>
  <si>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</si>
  <si>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</si>
  <si>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</si>
  <si>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</si>
  <si>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</si>
  <si>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</si>
  <si>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</si>
  <si>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</si>
  <si>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</si>
  <si>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</si>
  <si>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</si>
  <si>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</si>
  <si>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</si>
  <si>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</si>
  <si>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</si>
  <si>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</si>
  <si>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</si>
  <si>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</si>
  <si>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</si>
  <si>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</si>
  <si>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</si>
  <si>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</si>
  <si>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</si>
  <si>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</si>
  <si>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</si>
  <si>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</si>
  <si>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</si>
  <si>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</si>
  <si>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</si>
  <si>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</si>
  <si>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</si>
  <si>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</si>
  <si>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</si>
  <si>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</si>
  <si>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</si>
  <si>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</si>
  <si>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</si>
  <si>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</si>
  <si>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</si>
  <si>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</si>
  <si>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</si>
  <si>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</si>
  <si>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</si>
  <si>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</si>
  <si>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</si>
  <si>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</si>
  <si>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</si>
  <si>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</si>
  <si>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</si>
  <si>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</si>
  <si>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</si>
  <si>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</si>
  <si>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</si>
  <si>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</si>
  <si>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</si>
  <si>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</si>
  <si>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</si>
  <si>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</si>
  <si>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</si>
  <si>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</si>
  <si>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</si>
  <si>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</si>
  <si>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</si>
  <si>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</si>
  <si>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</si>
  <si>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</si>
  <si>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</si>
  <si>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</si>
  <si>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</si>
  <si>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</si>
  <si>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</si>
  <si>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</si>
  <si>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</si>
  <si>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</si>
  <si>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</si>
  <si>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</si>
  <si>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</si>
  <si>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</si>
  <si>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</si>
  <si>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</si>
  <si>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</si>
  <si>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</si>
  <si>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</si>
  <si>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</si>
  <si>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</si>
  <si>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</si>
  <si>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</si>
  <si>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</si>
  <si>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</si>
  <si>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</si>
  <si>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</si>
  <si>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</si>
  <si>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</si>
  <si>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</si>
  <si>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</si>
  <si>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</si>
  <si>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</si>
  <si>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</si>
  <si>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</si>
  <si>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</si>
  <si>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</si>
  <si>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</si>
  <si>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</si>
  <si>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</si>
  <si>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</si>
  <si>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</si>
  <si>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</si>
  <si>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</si>
  <si>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</si>
  <si>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</si>
  <si>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</si>
  <si>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</si>
  <si>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</si>
  <si>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</si>
  <si>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</si>
  <si>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</si>
  <si>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</si>
  <si>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</si>
  <si>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</si>
  <si>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</si>
  <si>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</si>
  <si>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</si>
  <si>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</si>
  <si>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</si>
  <si>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</si>
  <si>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</si>
  <si>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</si>
  <si>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</si>
  <si>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</si>
  <si>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</si>
  <si>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</si>
  <si>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</si>
  <si>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</si>
  <si>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</si>
  <si>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</si>
  <si>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</si>
  <si>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</si>
  <si>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</si>
  <si>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</si>
  <si>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</si>
  <si>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</si>
  <si>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</si>
  <si>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</si>
  <si>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</si>
  <si>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</si>
  <si>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</si>
  <si>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</si>
  <si>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</si>
  <si>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</si>
  <si>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</si>
  <si>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</si>
  <si>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</si>
  <si>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</si>
  <si>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</si>
  <si>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</si>
  <si>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</si>
  <si>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</si>
  <si>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</si>
  <si>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</si>
  <si>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</si>
  <si>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</si>
  <si>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</si>
  <si>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</si>
  <si>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</si>
  <si>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</si>
  <si>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</si>
  <si>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</si>
  <si>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</si>
  <si>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</si>
  <si>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</si>
  <si>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</si>
  <si>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</si>
  <si>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</si>
  <si>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</si>
  <si>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</si>
  <si>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</si>
  <si>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</si>
  <si>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</si>
  <si>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</si>
  <si>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</si>
  <si>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</si>
  <si>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</si>
  <si>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</si>
  <si>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</si>
  <si>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</si>
  <si>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</si>
  <si>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</si>
  <si>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</si>
  <si>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</si>
  <si>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</si>
  <si>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</si>
  <si>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</si>
  <si>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</si>
  <si>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</si>
  <si>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</si>
  <si>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</si>
  <si>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</si>
  <si>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</si>
  <si>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</si>
  <si>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</si>
  <si>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</si>
  <si>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</si>
  <si>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</si>
  <si>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</si>
  <si>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</si>
  <si>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</si>
  <si>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</si>
  <si>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</si>
  <si>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</si>
  <si>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</si>
  <si>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</si>
  <si>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</si>
  <si>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</si>
  <si>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</si>
  <si>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</si>
  <si>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</si>
  <si>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</si>
  <si>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</si>
  <si>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</si>
  <si>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</si>
  <si>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</si>
  <si>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</si>
  <si>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</si>
  <si>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</si>
  <si>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</si>
  <si>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</si>
  <si>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</si>
  <si>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</si>
  <si>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</si>
  <si>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</si>
  <si>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</si>
  <si>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</si>
  <si>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</si>
  <si>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</si>
  <si>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</si>
  <si>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</si>
  <si>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</si>
  <si>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</si>
  <si>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</si>
  <si>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</si>
  <si>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</si>
  <si>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</si>
  <si>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</si>
  <si>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</si>
  <si>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</si>
  <si>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</si>
  <si>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</si>
  <si>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</si>
  <si>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</si>
  <si>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</si>
  <si>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</si>
  <si>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</si>
  <si>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</si>
  <si>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</si>
  <si>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</si>
  <si>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</si>
  <si>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</si>
  <si>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</si>
  <si>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</si>
  <si>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</si>
  <si>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</si>
  <si>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</si>
  <si>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</si>
  <si>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</si>
  <si>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</si>
  <si>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</si>
  <si>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</si>
  <si>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</si>
  <si>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</si>
  <si>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</si>
  <si>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</si>
  <si>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</si>
  <si>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</si>
  <si>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</si>
  <si>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</si>
  <si>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</si>
  <si>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</si>
  <si>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</si>
  <si>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</si>
  <si>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</si>
  <si>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</si>
  <si>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</si>
  <si>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</si>
  <si>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</si>
  <si>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</si>
  <si>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</si>
  <si>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</si>
  <si>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</si>
  <si>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</si>
  <si>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</si>
  <si>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</si>
  <si>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</si>
  <si>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</si>
  <si>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</si>
  <si>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</si>
  <si>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</si>
  <si>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</si>
  <si>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</si>
  <si>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</si>
  <si>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</si>
  <si>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</si>
  <si>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</si>
  <si>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</si>
  <si>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</si>
  <si>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</si>
  <si>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</si>
  <si>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</si>
  <si>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</si>
  <si>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</si>
  <si>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</si>
  <si>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</si>
  <si>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</si>
  <si>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</si>
  <si>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</si>
  <si>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</si>
  <si>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</si>
  <si>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</si>
  <si>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</si>
  <si>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</si>
  <si>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</si>
  <si>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</si>
  <si>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</si>
  <si>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</si>
  <si>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</si>
  <si>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</si>
  <si>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</si>
  <si>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</si>
  <si>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</si>
  <si>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</si>
  <si>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</si>
  <si>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</si>
  <si>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</si>
  <si>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</si>
  <si>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</si>
  <si>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</si>
  <si>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</si>
  <si>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</si>
  <si>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</si>
  <si>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</si>
  <si>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</si>
  <si>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</si>
  <si>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</si>
  <si>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</si>
  <si>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</si>
  <si>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</si>
  <si>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</si>
  <si>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</si>
  <si>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</si>
  <si>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</si>
  <si>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</si>
  <si>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</si>
  <si>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</si>
  <si>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</si>
  <si>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</si>
  <si>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</si>
  <si>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</si>
  <si>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</si>
  <si>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</si>
  <si>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</si>
  <si>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</si>
  <si>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</si>
  <si>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</si>
  <si>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</si>
  <si>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</si>
  <si>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</si>
  <si>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</si>
  <si>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</si>
  <si>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</si>
  <si>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</si>
  <si>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</si>
  <si>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</si>
  <si>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</si>
  <si>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</si>
  <si>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</si>
  <si>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</si>
  <si>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</si>
  <si>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</si>
  <si>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</si>
  <si>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</si>
  <si>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</si>
  <si>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</si>
  <si>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</si>
  <si>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</si>
  <si>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</si>
  <si>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</si>
  <si>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</si>
  <si>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</si>
  <si>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</si>
  <si>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</si>
  <si>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</si>
  <si>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</si>
  <si>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</si>
  <si>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</si>
  <si>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</si>
  <si>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</si>
  <si>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</si>
  <si>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</si>
  <si>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</si>
  <si>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</si>
  <si>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</si>
  <si>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</si>
  <si>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</si>
  <si>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</si>
  <si>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</si>
  <si>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</si>
  <si>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</si>
  <si>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</si>
  <si>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</si>
  <si>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</si>
  <si>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</si>
  <si>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</si>
  <si>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</si>
  <si>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</si>
  <si>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</si>
  <si>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</si>
  <si>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</si>
  <si>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</si>
  <si>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</si>
  <si>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</si>
  <si>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</si>
  <si>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</si>
  <si>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</si>
  <si>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</si>
  <si>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</si>
  <si>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</si>
  <si>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</si>
  <si>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</si>
  <si>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</si>
  <si>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</si>
  <si>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</si>
  <si>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</si>
  <si>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</si>
  <si>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</si>
  <si>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</si>
  <si>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</si>
  <si>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</si>
  <si>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</si>
  <si>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</si>
  <si>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</si>
  <si>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</si>
  <si>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</si>
  <si>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</si>
  <si>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</si>
  <si>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</si>
  <si>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</si>
  <si>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</si>
  <si>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</si>
  <si>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</si>
  <si>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</si>
  <si>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</si>
  <si>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</si>
  <si>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</si>
  <si>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</si>
  <si>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</si>
  <si>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</si>
  <si>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</si>
  <si>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</si>
  <si>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</si>
  <si>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</si>
  <si>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</si>
  <si>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</si>
  <si>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</si>
  <si>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</si>
  <si>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</si>
  <si>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</si>
  <si>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</si>
  <si>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</si>
  <si>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</si>
  <si>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</si>
  <si>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</si>
  <si>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</si>
  <si>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</si>
  <si>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</si>
  <si>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</si>
  <si>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</si>
  <si>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</si>
  <si>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</si>
  <si>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</si>
  <si>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</si>
  <si>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</si>
  <si>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</si>
  <si>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</si>
  <si>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</si>
  <si>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</si>
  <si>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</si>
  <si>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</si>
  <si>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</si>
  <si>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</si>
  <si>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</si>
  <si>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</si>
  <si>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</si>
  <si>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</si>
  <si>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</si>
  <si>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</si>
  <si>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</si>
  <si>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</si>
  <si>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</si>
  <si>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</si>
  <si>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</si>
  <si>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</si>
  <si>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</si>
  <si>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</si>
  <si>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</si>
  <si>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</si>
  <si>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</si>
  <si>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</si>
  <si>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</si>
  <si>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</si>
  <si>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</si>
  <si>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</si>
  <si>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</si>
  <si>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</si>
  <si>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</si>
  <si>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</si>
  <si>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</si>
  <si>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</si>
  <si>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</si>
  <si>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</si>
  <si>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</si>
  <si>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</si>
  <si>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</si>
  <si>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</si>
  <si>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</si>
  <si>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</si>
  <si>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</si>
  <si>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</si>
  <si>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</si>
  <si>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</si>
  <si>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</si>
  <si>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</si>
  <si>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</si>
  <si>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</si>
  <si>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</si>
  <si>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</si>
  <si>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</si>
  <si>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</si>
  <si>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</si>
  <si>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</si>
  <si>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</si>
  <si>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</si>
  <si>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</si>
  <si>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</si>
  <si>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</si>
  <si>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</si>
  <si>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</si>
  <si>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</si>
  <si>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</si>
  <si>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</si>
  <si>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</si>
  <si>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</si>
  <si>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</si>
  <si>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</si>
  <si>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</si>
  <si>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</si>
  <si>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</si>
  <si>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</si>
  <si>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</si>
  <si>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</si>
  <si>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</si>
  <si>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</si>
  <si>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</si>
  <si>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</si>
  <si>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</si>
  <si>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</si>
  <si>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</si>
  <si>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</si>
  <si>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</si>
  <si>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</si>
  <si>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</si>
  <si>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</si>
  <si>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</si>
  <si>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</si>
  <si>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</si>
  <si>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</si>
  <si>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</si>
  <si>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</si>
  <si>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</si>
  <si>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</si>
  <si>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</si>
  <si>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</si>
  <si>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</si>
  <si>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</si>
  <si>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</si>
  <si>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</si>
  <si>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</si>
  <si>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</si>
  <si>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</si>
  <si>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</si>
  <si>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</si>
  <si>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</si>
  <si>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</si>
  <si>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</si>
  <si>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</si>
  <si>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</si>
  <si>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</si>
  <si>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</si>
  <si>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</si>
  <si>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</si>
  <si>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</si>
  <si>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</si>
  <si>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</si>
  <si>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</si>
  <si>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</si>
  <si>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</si>
  <si>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</si>
  <si>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</si>
  <si>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</si>
  <si>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</si>
  <si>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</si>
  <si>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</si>
  <si>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</si>
  <si>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</si>
  <si>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</si>
  <si>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</si>
  <si>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</si>
  <si>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</si>
  <si>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</si>
  <si>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</si>
  <si>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</si>
  <si>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</si>
  <si>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</si>
  <si>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</si>
  <si>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</si>
  <si>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</si>
  <si>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</si>
  <si>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</si>
  <si>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</si>
  <si>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</si>
  <si>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</si>
  <si>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</si>
  <si>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</si>
  <si>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</si>
  <si>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</si>
  <si>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</si>
  <si>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</si>
  <si>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</si>
  <si>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</si>
  <si>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</si>
  <si>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</si>
  <si>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</si>
  <si>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</si>
  <si>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</si>
  <si>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</si>
  <si>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</si>
  <si>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</si>
  <si>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</si>
  <si>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</si>
  <si>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</si>
  <si>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</si>
  <si>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</si>
  <si>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</si>
  <si>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</si>
  <si>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</si>
  <si>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</si>
  <si>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</si>
  <si>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</si>
  <si>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</si>
  <si>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</si>
  <si>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</si>
  <si>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</si>
  <si>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</si>
  <si>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</si>
  <si>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</si>
  <si>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</si>
  <si>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</si>
  <si>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</si>
  <si>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</si>
  <si>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</si>
  <si>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</si>
  <si>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</si>
  <si>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</si>
  <si>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</si>
  <si>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</si>
  <si>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</si>
  <si>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</si>
  <si>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</si>
  <si>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</si>
  <si>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</si>
  <si>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</si>
  <si>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</si>
  <si>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</si>
  <si>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</si>
  <si>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</si>
  <si>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</si>
  <si>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</si>
  <si>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</si>
  <si>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</si>
  <si>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</si>
  <si>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</si>
  <si>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</si>
  <si>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</si>
  <si>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</si>
  <si>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</si>
  <si>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</si>
  <si>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</si>
  <si>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</si>
  <si>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</si>
  <si>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</si>
  <si>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</si>
  <si>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</si>
  <si>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</si>
  <si>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</si>
  <si>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</si>
  <si>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</si>
  <si>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</si>
  <si>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</si>
  <si>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</si>
  <si>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</si>
  <si>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</si>
  <si>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</si>
  <si>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</si>
  <si>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</si>
  <si>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</si>
  <si>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</si>
  <si>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</si>
  <si>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</si>
  <si>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</si>
  <si>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</si>
  <si>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</si>
  <si>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</si>
  <si>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</si>
  <si>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</si>
  <si>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</si>
  <si>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</si>
  <si>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</si>
  <si>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</si>
  <si>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</si>
  <si>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</si>
  <si>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</si>
  <si>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</si>
  <si>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</si>
  <si>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</si>
  <si>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</si>
  <si>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</si>
  <si>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</si>
  <si>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</si>
  <si>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</si>
  <si>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</si>
  <si>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</si>
  <si>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</si>
  <si>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</si>
  <si>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</si>
  <si>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</si>
  <si>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</si>
  <si>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</si>
  <si>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</si>
  <si>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</si>
  <si>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</si>
  <si>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</si>
  <si>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</si>
  <si>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</si>
  <si>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</si>
  <si>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</si>
  <si>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</si>
  <si>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</si>
  <si>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</si>
  <si>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</si>
  <si>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</si>
  <si>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</si>
  <si>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</si>
  <si>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</si>
  <si>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</si>
  <si>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</si>
  <si>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</si>
  <si>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</si>
  <si>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</si>
  <si>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</si>
  <si>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</si>
  <si>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</si>
  <si>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</si>
  <si>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</si>
  <si>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</si>
  <si>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</si>
  <si>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</si>
  <si>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</si>
  <si>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</si>
  <si>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</si>
  <si>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</si>
  <si>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</si>
  <si>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</si>
  <si>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</si>
  <si>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</si>
  <si>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</si>
  <si>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</si>
  <si>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</si>
  <si>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</si>
  <si>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</si>
  <si>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</si>
  <si>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</si>
  <si>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</si>
  <si>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</si>
  <si>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</si>
  <si>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</si>
  <si>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</si>
  <si>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</si>
  <si>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</si>
  <si>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</si>
  <si>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</si>
  <si>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</si>
  <si>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</si>
  <si>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</si>
  <si>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</si>
  <si>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</si>
  <si>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</si>
  <si>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</si>
  <si>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</si>
  <si>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</si>
  <si>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</si>
  <si>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</si>
  <si>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</si>
  <si>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</si>
  <si>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</si>
  <si>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</si>
  <si>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</si>
  <si>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</si>
  <si>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</si>
  <si>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</si>
  <si>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</si>
  <si>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</si>
  <si>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</si>
  <si>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</si>
  <si>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</si>
  <si>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</si>
  <si>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</si>
  <si>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</si>
  <si>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</si>
  <si>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</si>
  <si>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</si>
  <si>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</si>
  <si>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</si>
  <si>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</si>
  <si>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</si>
  <si>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</si>
  <si>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</si>
  <si>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</si>
  <si>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</si>
  <si>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</si>
  <si>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</si>
  <si>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</si>
  <si>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</si>
  <si>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</si>
  <si>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</si>
  <si>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</si>
  <si>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</si>
  <si>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</si>
  <si>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</si>
  <si>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</si>
  <si>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</si>
  <si>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</si>
  <si>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</si>
  <si>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</si>
  <si>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</si>
  <si>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</si>
  <si>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</si>
  <si>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</si>
  <si>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</si>
  <si>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</si>
  <si>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</si>
  <si>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</si>
  <si>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</si>
  <si>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</si>
  <si>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</si>
  <si>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</si>
  <si>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</si>
  <si>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</si>
  <si>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</si>
  <si>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</si>
  <si>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</si>
  <si>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</si>
  <si>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</si>
  <si>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</si>
  <si>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</si>
  <si>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</si>
  <si>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</si>
  <si>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</si>
  <si>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</si>
  <si>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</si>
  <si>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</si>
  <si>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</si>
  <si>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</si>
  <si>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</si>
  <si>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</si>
  <si>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</si>
  <si>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</si>
  <si>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</si>
  <si>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</si>
  <si>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</si>
  <si>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</si>
  <si>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</si>
  <si>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</si>
  <si>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</si>
  <si>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</si>
  <si>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</si>
  <si>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</si>
  <si>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</si>
  <si>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</si>
  <si>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</si>
  <si>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</si>
  <si>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</si>
  <si>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</si>
  <si>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</si>
  <si>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</si>
  <si>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</si>
  <si>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</si>
  <si>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</si>
  <si>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</si>
  <si>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</si>
  <si>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</si>
  <si>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</si>
  <si>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</si>
  <si>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</si>
  <si>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</si>
  <si>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</si>
  <si>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</si>
  <si>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</si>
  <si>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</si>
  <si>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</si>
  <si>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</si>
  <si>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</si>
  <si>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</si>
  <si>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</si>
  <si>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</si>
  <si>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</si>
  <si>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</si>
  <si>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</si>
  <si>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</si>
  <si>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</si>
  <si>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</si>
  <si>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</si>
  <si>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</si>
  <si>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</si>
  <si>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</si>
  <si>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</si>
  <si>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</si>
  <si>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</si>
  <si>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</si>
  <si>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</si>
  <si>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</si>
  <si>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</si>
  <si>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</si>
  <si>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</si>
  <si>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</si>
  <si>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</si>
  <si>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</si>
  <si>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</si>
  <si>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</si>
  <si>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</si>
  <si>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</si>
  <si>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</si>
  <si>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</si>
  <si>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</si>
  <si>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</si>
  <si>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</si>
  <si>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</si>
  <si>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</si>
  <si>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</si>
  <si>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</si>
  <si>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</si>
  <si>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</si>
  <si>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</si>
  <si>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</si>
  <si>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</si>
  <si>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</si>
  <si>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</si>
  <si>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</si>
  <si>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</si>
  <si>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</si>
  <si>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</si>
  <si>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</si>
  <si>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</si>
  <si>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</si>
  <si>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</si>
  <si>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</si>
  <si>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</si>
  <si>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</si>
  <si>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</si>
  <si>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</si>
  <si>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</si>
  <si>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</si>
  <si>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</si>
  <si>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</si>
  <si>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</si>
  <si>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</si>
  <si>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</si>
  <si>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</si>
  <si>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</si>
  <si>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</si>
  <si>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</si>
  <si>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</si>
  <si>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</si>
  <si>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</si>
  <si>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</si>
  <si>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</si>
  <si>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</si>
  <si>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</si>
  <si>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</si>
  <si>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</si>
  <si>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</si>
  <si>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</si>
  <si>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</si>
  <si>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</si>
  <si>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</si>
  <si>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</si>
  <si>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</si>
  <si>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</si>
  <si>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</si>
  <si>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</si>
  <si>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</si>
  <si>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</si>
  <si>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</si>
  <si>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</si>
  <si>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</si>
  <si>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</si>
  <si>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</si>
  <si>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</si>
  <si>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</si>
  <si>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</si>
  <si>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</si>
  <si>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</si>
  <si>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</si>
  <si>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</si>
  <si>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</si>
  <si>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</si>
  <si>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</si>
  <si>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</si>
  <si>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</si>
  <si>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</si>
  <si>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</si>
  <si>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</si>
  <si>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</si>
  <si>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</si>
  <si>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</si>
  <si>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</si>
  <si>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</si>
  <si>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</si>
  <si>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</si>
  <si>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</si>
  <si>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</si>
  <si>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</si>
  <si>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</si>
  <si>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</si>
  <si>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</si>
  <si>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</si>
  <si>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</si>
  <si>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</si>
  <si>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</si>
  <si>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</si>
  <si>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</si>
  <si>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</si>
  <si>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</si>
  <si>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</si>
  <si>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</si>
  <si>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</si>
  <si>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</si>
  <si>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</si>
  <si>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</si>
  <si>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</si>
  <si>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</si>
  <si>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</si>
  <si>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</si>
  <si>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</si>
  <si>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</si>
  <si>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</si>
  <si>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</si>
  <si>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</si>
  <si>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</si>
  <si>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</si>
  <si>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</si>
  <si>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</si>
  <si>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</si>
  <si>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</si>
  <si>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</si>
  <si>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</si>
  <si>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</si>
  <si>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</si>
  <si>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</si>
  <si>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</si>
  <si>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</si>
  <si>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</si>
  <si>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</si>
  <si>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</si>
  <si>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</si>
  <si>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</si>
  <si>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</si>
  <si>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</si>
  <si>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</si>
  <si>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</si>
  <si>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</si>
  <si>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</si>
  <si>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</si>
  <si>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</si>
  <si>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</si>
  <si>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</si>
  <si>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</si>
  <si>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</si>
  <si>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</si>
  <si>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</si>
  <si>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</si>
  <si>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</si>
  <si>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</si>
  <si>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</si>
  <si>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</si>
  <si>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</si>
  <si>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</si>
  <si>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</si>
  <si>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</si>
  <si>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</si>
  <si>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</si>
  <si>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</si>
  <si>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</si>
  <si>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</si>
  <si>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</si>
  <si>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</si>
  <si>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</si>
  <si>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</si>
  <si>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</si>
  <si>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</si>
  <si>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</si>
  <si>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</si>
  <si>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</si>
  <si>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</si>
  <si>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</si>
  <si>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</si>
  <si>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</si>
  <si>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</si>
  <si>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</si>
  <si>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</si>
  <si>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</si>
  <si>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</si>
  <si>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</si>
  <si>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</si>
  <si>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</si>
  <si>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</si>
  <si>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</si>
  <si>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</si>
  <si>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</si>
  <si>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</si>
  <si>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</si>
  <si>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</si>
  <si>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</si>
  <si>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</si>
  <si>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</si>
  <si>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</si>
  <si>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</si>
  <si>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</si>
  <si>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</si>
  <si>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</si>
  <si>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</si>
  <si>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</si>
  <si>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</si>
  <si>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</si>
  <si>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</si>
  <si>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</si>
  <si>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</si>
  <si>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</si>
  <si>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</si>
  <si>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</si>
  <si>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</si>
  <si>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</si>
  <si>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</si>
  <si>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</si>
  <si>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</si>
  <si>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</si>
  <si>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</si>
  <si>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</si>
  <si>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</si>
  <si>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</si>
  <si>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</si>
  <si>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</si>
  <si>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</si>
  <si>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</si>
  <si>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</si>
  <si>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</si>
  <si>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</si>
  <si>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</si>
  <si>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</si>
  <si>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</si>
  <si>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</si>
  <si>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</si>
  <si>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</si>
  <si>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</si>
  <si>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</si>
  <si>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</si>
  <si>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</si>
  <si>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</si>
  <si>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</si>
  <si>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</si>
  <si>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</si>
  <si>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</si>
  <si>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</si>
  <si>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</si>
  <si>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</si>
  <si>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</si>
  <si>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</si>
  <si>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</si>
  <si>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</si>
  <si>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</si>
  <si>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</si>
  <si>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</si>
  <si>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</si>
  <si>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</si>
  <si>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</si>
  <si>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</si>
  <si>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</si>
  <si>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</si>
  <si>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</si>
  <si>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</si>
  <si>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</si>
  <si>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</si>
  <si>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</si>
  <si>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</si>
  <si>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</si>
  <si>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</si>
  <si>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</si>
  <si>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</si>
  <si>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</si>
  <si>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</si>
  <si>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</si>
  <si>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</si>
  <si>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</si>
  <si>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</si>
  <si>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</si>
  <si>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</si>
  <si>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</si>
  <si>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</si>
  <si>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</si>
  <si>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</si>
  <si>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</si>
  <si>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</si>
  <si>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</si>
  <si>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</si>
  <si>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</si>
  <si>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</si>
  <si>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</si>
  <si>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</si>
  <si>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</si>
  <si>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</si>
  <si>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</si>
  <si>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</si>
  <si>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</si>
  <si>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</si>
  <si>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</si>
  <si>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</si>
  <si>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</si>
  <si>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</si>
  <si>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</si>
  <si>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</si>
  <si>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</si>
  <si>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</si>
  <si>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</si>
  <si>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</si>
  <si>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</si>
  <si>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</si>
  <si>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</si>
  <si>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</si>
  <si>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</si>
  <si>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</si>
  <si>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</si>
  <si>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</si>
  <si>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</si>
  <si>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</si>
  <si>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</si>
  <si>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</si>
  <si>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</si>
  <si>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</si>
  <si>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</si>
  <si>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</si>
  <si>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</si>
  <si>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</si>
  <si>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</si>
  <si>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</si>
  <si>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</si>
  <si>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</si>
  <si>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</si>
  <si>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</si>
  <si>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</si>
  <si>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</si>
  <si>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</si>
  <si>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</si>
  <si>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</si>
  <si>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</si>
  <si>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</si>
  <si>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</si>
  <si>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</si>
  <si>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</si>
  <si>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</si>
  <si>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</si>
  <si>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</si>
  <si>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</si>
  <si>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</si>
  <si>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</si>
  <si>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</si>
  <si>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</si>
  <si>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</si>
  <si>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</si>
  <si>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</si>
  <si>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</si>
  <si>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</si>
  <si>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</si>
  <si>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</si>
  <si>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</si>
  <si>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</si>
  <si>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</si>
  <si>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</si>
  <si>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</si>
  <si>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</si>
  <si>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</si>
  <si>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</si>
  <si>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</si>
  <si>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</si>
  <si>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</si>
  <si>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</si>
  <si>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</si>
  <si>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</si>
  <si>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</si>
  <si>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</si>
  <si>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</si>
  <si>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</si>
  <si>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</si>
  <si>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</si>
  <si>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</si>
  <si>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</si>
  <si>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</si>
  <si>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</si>
  <si>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</si>
  <si>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</si>
  <si>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</si>
  <si>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</si>
  <si>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</si>
  <si>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</si>
  <si>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</si>
  <si>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</si>
  <si>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</si>
  <si>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</si>
  <si>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</si>
  <si>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</si>
  <si>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</si>
  <si>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</si>
  <si>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</si>
  <si>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</si>
  <si>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</si>
  <si>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</si>
  <si>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</si>
  <si>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</si>
  <si>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</si>
  <si>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</si>
  <si>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</si>
  <si>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</si>
  <si>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</si>
  <si>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</si>
  <si>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</si>
  <si>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</si>
  <si>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</si>
  <si>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</si>
  <si>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</si>
  <si>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</si>
  <si>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</si>
  <si>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</si>
  <si>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</si>
  <si>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</si>
  <si>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</si>
  <si>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</si>
  <si>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</si>
  <si>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</si>
  <si>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</si>
  <si>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</si>
  <si>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</si>
  <si>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</si>
  <si>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</si>
  <si>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</si>
  <si>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</si>
  <si>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</si>
  <si>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</si>
  <si>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</si>
  <si>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</si>
  <si>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</si>
  <si>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</si>
  <si>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</si>
  <si>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</si>
  <si>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</si>
  <si>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</si>
  <si>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</si>
  <si>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</si>
  <si>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</si>
  <si>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</si>
  <si>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</si>
  <si>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</si>
  <si>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</si>
  <si>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</si>
  <si>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</si>
  <si>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</si>
  <si>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</si>
  <si>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</si>
  <si>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</si>
  <si>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</si>
  <si>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</si>
  <si>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</si>
  <si>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</si>
  <si>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</si>
  <si>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</si>
  <si>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</si>
  <si>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</si>
  <si>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</si>
  <si>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</si>
  <si>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</si>
  <si>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</si>
  <si>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</si>
  <si>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</si>
  <si>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</si>
  <si>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</si>
  <si>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</si>
  <si>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</si>
  <si>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</si>
  <si>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</si>
  <si>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</si>
  <si>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</si>
  <si>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</si>
  <si>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</si>
  <si>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</si>
  <si>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</si>
  <si>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</si>
  <si>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</si>
  <si>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</si>
  <si>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</si>
  <si>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</si>
  <si>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</si>
  <si>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</si>
  <si>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</si>
  <si>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</si>
  <si>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</si>
  <si>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</si>
  <si>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</si>
  <si>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</si>
  <si>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</si>
  <si>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</si>
  <si>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</si>
  <si>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</si>
  <si>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</si>
  <si>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</si>
  <si>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</si>
  <si>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</si>
  <si>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</si>
  <si>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</si>
  <si>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</si>
  <si>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</si>
  <si>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</si>
  <si>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</si>
  <si>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</si>
  <si>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</si>
  <si>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</si>
  <si>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</si>
  <si>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</si>
  <si>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</si>
  <si>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</si>
  <si>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</si>
  <si>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</si>
  <si>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</si>
  <si>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</si>
  <si>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</si>
  <si>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</si>
  <si>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</si>
  <si>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</si>
  <si>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</si>
  <si>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</si>
  <si>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</si>
  <si>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</si>
  <si>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</si>
  <si>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</si>
  <si>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</si>
  <si>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</si>
  <si>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</si>
  <si>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</si>
  <si>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</si>
  <si>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</si>
  <si>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</si>
  <si>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</si>
  <si>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</si>
  <si>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</si>
  <si>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</si>
  <si>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</si>
  <si>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</si>
  <si>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</si>
  <si>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</si>
  <si>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</si>
  <si>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</si>
  <si>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</si>
  <si>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</si>
  <si>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</si>
  <si>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</si>
  <si>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</si>
  <si>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</si>
  <si>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</si>
  <si>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</si>
  <si>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</si>
  <si>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</si>
  <si>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</si>
  <si>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</si>
  <si>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</si>
  <si>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</si>
  <si>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</si>
  <si>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</si>
  <si>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</si>
  <si>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</si>
  <si>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</si>
  <si>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</si>
  <si>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</si>
  <si>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</si>
  <si>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</si>
  <si>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</si>
  <si>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</si>
  <si>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</si>
  <si>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</si>
  <si>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TRANSPORTE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</si>
</sst>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6">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0"/>
      <color indexed="81"/>
      <name val="Tahoma"/>
      <family val="2"/>
    </font>
    <font>
      <sz val="10"/>
      <color indexed="81"/>
      <name val="Tahoma"/>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9">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3" fontId="3" fillId="16" borderId="63" xfId="3" applyNumberFormat="1" applyFill="1" applyBorder="1" applyProtection="1"/>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3" fillId="5" borderId="4" xfId="3" applyNumberFormat="1" applyFill="1" applyBorder="1" applyProtection="1"/>
    <xf numFmtId="4" fontId="7" fillId="25" borderId="6" xfId="1" applyNumberFormat="1" applyFont="1" applyFill="1" applyBorder="1" applyProtection="1"/>
    <xf numFmtId="0" fontId="5" fillId="29" borderId="3" xfId="2" applyFont="1" applyFill="1" applyBorder="1" applyAlignment="1" applyProtection="1">
      <alignment wrapText="1"/>
    </xf>
    <xf numFmtId="0" fontId="3" fillId="29" borderId="4" xfId="3" applyFill="1" applyBorder="1" applyAlignment="1" applyProtection="1">
      <alignment horizontal="left" vertical="center" wrapText="1"/>
    </xf>
    <xf numFmtId="4" fontId="3" fillId="29" borderId="4" xfId="3" applyNumberFormat="1" applyFill="1" applyBorder="1" applyProtection="1"/>
    <xf numFmtId="0" fontId="7" fillId="29" borderId="6" xfId="1" applyFont="1" applyFill="1" applyBorder="1" applyAlignment="1" applyProtection="1">
      <alignment horizontal="left" wrapText="1"/>
    </xf>
    <xf numFmtId="3" fontId="7" fillId="29" borderId="6" xfId="1" applyNumberFormat="1" applyFont="1" applyFill="1" applyBorder="1" applyProtection="1"/>
    <xf numFmtId="4" fontId="7" fillId="29" borderId="6" xfId="1" applyNumberFormat="1" applyFont="1" applyFill="1" applyBorder="1" applyProtection="1"/>
    <xf numFmtId="3" fontId="3" fillId="29" borderId="63" xfId="3" applyNumberFormat="1" applyFill="1" applyBorder="1" applyProtection="1"/>
    <xf numFmtId="0" fontId="3" fillId="29" borderId="63" xfId="3" applyFill="1" applyBorder="1" applyAlignment="1" applyProtection="1">
      <alignment horizontal="left" vertical="center" wrapText="1"/>
    </xf>
    <xf numFmtId="168" fontId="3" fillId="29" borderId="63" xfId="3" applyNumberForma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4" fontId="5" fillId="29" borderId="3" xfId="9" applyFont="1" applyFill="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0.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CALDAS</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4.xml"/><Relationship Id="rId1" Type="http://schemas.openxmlformats.org/officeDocument/2006/relationships/printerSettings" Target="../printerSettings/printerSettings4.bin"/><Relationship Id="rId4" Type="http://schemas.openxmlformats.org/officeDocument/2006/relationships/comments" Target="../comments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20.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2"/>
      <c r="B1" s="123"/>
      <c r="C1" s="123"/>
      <c r="D1" s="123"/>
      <c r="E1" s="123"/>
      <c r="F1" s="123"/>
      <c r="G1" s="123"/>
      <c r="H1" s="124"/>
      <c r="Z1" s="230"/>
      <c r="AA1" s="230"/>
      <c r="AB1" s="230"/>
      <c r="AC1" s="230"/>
      <c r="AD1" s="230"/>
      <c r="AE1" s="230"/>
      <c r="AF1" s="230"/>
      <c r="AG1" s="230"/>
      <c r="AH1" s="230"/>
      <c r="AI1" s="230"/>
      <c r="AJ1" s="230"/>
      <c r="AK1" s="230"/>
      <c r="AL1" s="230"/>
    </row>
    <row r="2" spans="1:38">
      <c r="A2" s="125"/>
      <c r="B2" s="126"/>
      <c r="C2" s="126"/>
      <c r="D2" s="126"/>
      <c r="E2" s="126"/>
      <c r="F2" s="126"/>
      <c r="G2" s="126"/>
      <c r="H2" s="127"/>
      <c r="Z2" s="230"/>
      <c r="AA2" s="230"/>
      <c r="AB2" s="230"/>
      <c r="AC2" s="230"/>
      <c r="AD2" s="230"/>
      <c r="AE2" s="230"/>
      <c r="AF2" s="230"/>
      <c r="AG2" s="230"/>
      <c r="AH2" s="230"/>
      <c r="AI2" s="230"/>
      <c r="AJ2" s="230"/>
      <c r="AK2" s="230"/>
      <c r="AL2" s="230"/>
    </row>
    <row r="3" spans="1:38">
      <c r="A3" s="125"/>
      <c r="B3" s="126"/>
      <c r="C3" s="126"/>
      <c r="D3" s="126"/>
      <c r="E3" s="126"/>
      <c r="F3" s="126"/>
      <c r="G3" s="126"/>
      <c r="H3" s="127"/>
      <c r="Z3" s="230"/>
      <c r="AA3" s="230"/>
      <c r="AB3" s="230"/>
      <c r="AC3" s="230"/>
      <c r="AD3" s="230"/>
      <c r="AE3" s="230"/>
      <c r="AF3" s="230"/>
      <c r="AG3" s="230"/>
      <c r="AH3" s="230"/>
      <c r="AI3" s="230"/>
      <c r="AJ3" s="230"/>
      <c r="AK3" s="230"/>
      <c r="AL3" s="230"/>
    </row>
    <row r="4" spans="1:38">
      <c r="A4" s="125"/>
      <c r="B4" s="126"/>
      <c r="C4" s="126"/>
      <c r="D4" s="126"/>
      <c r="E4" s="126"/>
      <c r="F4" s="126"/>
      <c r="G4" s="126"/>
      <c r="H4" s="127"/>
      <c r="Z4" s="230"/>
      <c r="AA4" s="230"/>
      <c r="AB4" s="230"/>
      <c r="AC4" s="230"/>
      <c r="AD4" s="230"/>
      <c r="AE4" s="230"/>
      <c r="AF4" s="230"/>
      <c r="AG4" s="230"/>
      <c r="AH4" s="230"/>
      <c r="AI4" s="230"/>
      <c r="AJ4" s="230"/>
      <c r="AK4" s="230"/>
      <c r="AL4" s="230"/>
    </row>
    <row r="5" spans="1:38">
      <c r="A5" s="125"/>
      <c r="B5" s="126"/>
      <c r="C5" s="126"/>
      <c r="D5" s="126"/>
      <c r="E5" s="126"/>
      <c r="F5" s="126"/>
      <c r="G5" s="126"/>
      <c r="H5" s="127"/>
      <c r="Z5" s="230"/>
      <c r="AA5" s="230"/>
      <c r="AB5" s="230"/>
      <c r="AC5" s="230"/>
      <c r="AD5" s="230"/>
      <c r="AE5" s="230"/>
      <c r="AF5" s="230"/>
      <c r="AG5" s="230"/>
      <c r="AH5" s="230"/>
      <c r="AI5" s="230"/>
      <c r="AJ5" s="230"/>
      <c r="AK5" s="230"/>
      <c r="AL5" s="230"/>
    </row>
    <row r="6" spans="1:38">
      <c r="A6" s="125"/>
      <c r="B6" s="126"/>
      <c r="C6" s="126"/>
      <c r="D6" s="126"/>
      <c r="E6" s="126"/>
      <c r="F6" s="126"/>
      <c r="G6" s="126"/>
      <c r="H6" s="127"/>
      <c r="Z6" s="230"/>
      <c r="AA6" s="230"/>
      <c r="AB6" s="230"/>
      <c r="AC6" s="230"/>
      <c r="AD6" s="230"/>
      <c r="AE6" s="230"/>
      <c r="AF6" s="230"/>
      <c r="AG6" s="230"/>
      <c r="AH6" s="230"/>
      <c r="AI6" s="230"/>
      <c r="AJ6" s="230"/>
      <c r="AK6" s="230"/>
      <c r="AL6" s="230"/>
    </row>
    <row r="7" spans="1:38">
      <c r="A7" s="125"/>
      <c r="B7" s="126"/>
      <c r="C7" s="126"/>
      <c r="D7" s="126"/>
      <c r="E7" s="126"/>
      <c r="F7" s="126"/>
      <c r="G7" s="126"/>
      <c r="H7" s="127"/>
      <c r="Z7" s="230"/>
      <c r="AA7" s="230"/>
      <c r="AB7" s="230"/>
      <c r="AC7" s="230"/>
      <c r="AD7" s="230"/>
      <c r="AE7" s="230"/>
      <c r="AF7" s="230"/>
      <c r="AG7" s="230"/>
      <c r="AH7" s="230"/>
      <c r="AI7" s="230"/>
      <c r="AJ7" s="230"/>
      <c r="AK7" s="230"/>
      <c r="AL7" s="230"/>
    </row>
    <row r="8" spans="1:38">
      <c r="A8" s="125"/>
      <c r="B8" s="126"/>
      <c r="C8" s="126"/>
      <c r="D8" s="126"/>
      <c r="E8" s="126"/>
      <c r="F8" s="126"/>
      <c r="G8" s="126"/>
      <c r="H8" s="127"/>
      <c r="I8" s="126"/>
      <c r="J8" s="126"/>
      <c r="K8" s="126"/>
      <c r="L8" s="126"/>
      <c r="M8" s="126"/>
      <c r="N8" s="126"/>
      <c r="O8" s="126"/>
      <c r="P8" s="126"/>
      <c r="Q8" s="126"/>
      <c r="R8" s="126"/>
      <c r="S8" s="126"/>
      <c r="T8" s="126"/>
      <c r="U8" s="126"/>
      <c r="V8" s="126"/>
      <c r="W8" s="126"/>
      <c r="X8" s="126"/>
      <c r="Y8" s="126"/>
      <c r="Z8" s="229"/>
      <c r="AA8" s="230"/>
      <c r="AB8" s="230"/>
      <c r="AC8" s="230"/>
      <c r="AD8" s="230"/>
      <c r="AE8" s="230"/>
      <c r="AF8" s="230"/>
      <c r="AG8" s="230"/>
      <c r="AH8" s="230"/>
      <c r="AI8" s="230"/>
      <c r="AJ8" s="230"/>
      <c r="AK8" s="230"/>
      <c r="AL8" s="230"/>
    </row>
    <row r="9" spans="1:38">
      <c r="A9" s="125"/>
      <c r="B9" s="126"/>
      <c r="C9" s="126"/>
      <c r="D9" s="126"/>
      <c r="E9" s="126"/>
      <c r="F9" s="126"/>
      <c r="G9" s="126"/>
      <c r="H9" s="126"/>
      <c r="I9" s="126"/>
      <c r="J9" s="126"/>
      <c r="K9" s="126"/>
      <c r="L9" s="126"/>
      <c r="M9" s="126"/>
      <c r="N9" s="126"/>
      <c r="O9" s="126"/>
      <c r="P9" s="126"/>
      <c r="Q9" s="126"/>
      <c r="R9" s="126"/>
      <c r="S9" s="126"/>
      <c r="T9" s="126"/>
      <c r="U9" s="126"/>
      <c r="V9" s="126"/>
      <c r="W9" s="126"/>
      <c r="X9" s="126"/>
      <c r="Y9" s="126"/>
      <c r="Z9" s="229"/>
      <c r="AA9" s="230"/>
      <c r="AB9" s="230"/>
      <c r="AC9" s="230"/>
      <c r="AD9" s="230"/>
      <c r="AE9" s="230"/>
      <c r="AF9" s="230"/>
      <c r="AG9" s="230"/>
      <c r="AH9" s="230"/>
      <c r="AI9" s="230"/>
      <c r="AJ9" s="230"/>
      <c r="AK9" s="230"/>
      <c r="AL9" s="230"/>
    </row>
    <row r="10" spans="1:38">
      <c r="A10" s="125"/>
      <c r="B10" s="126"/>
      <c r="C10" s="126"/>
      <c r="D10" s="126"/>
      <c r="E10" s="126"/>
      <c r="F10" s="126"/>
      <c r="G10" s="126"/>
      <c r="H10" s="126"/>
      <c r="I10" s="126"/>
      <c r="J10" s="126"/>
      <c r="K10" s="126"/>
      <c r="L10" s="126"/>
      <c r="M10" s="126"/>
      <c r="N10" s="126"/>
      <c r="O10" s="126"/>
      <c r="P10" s="126"/>
      <c r="Q10" s="126"/>
      <c r="R10" s="126"/>
      <c r="S10" s="126"/>
      <c r="T10" s="126"/>
      <c r="U10" s="126"/>
      <c r="V10" s="126"/>
      <c r="W10" s="126"/>
      <c r="X10" s="126"/>
      <c r="Y10" s="126"/>
      <c r="Z10" s="229"/>
      <c r="AA10" s="230"/>
      <c r="AB10" s="230"/>
      <c r="AC10" s="230"/>
      <c r="AD10" s="230"/>
      <c r="AE10" s="230"/>
      <c r="AF10" s="230"/>
      <c r="AG10" s="230"/>
      <c r="AH10" s="230"/>
      <c r="AI10" s="230"/>
      <c r="AJ10" s="230"/>
      <c r="AK10" s="230"/>
      <c r="AL10" s="230"/>
    </row>
    <row r="11" spans="1:38">
      <c r="A11" s="125"/>
      <c r="B11" s="126"/>
      <c r="C11" s="126"/>
      <c r="D11" s="126"/>
      <c r="E11" s="126"/>
      <c r="F11" s="126"/>
      <c r="G11" s="126"/>
      <c r="H11" s="126"/>
      <c r="I11" s="126"/>
      <c r="J11" s="126"/>
      <c r="K11" s="126"/>
      <c r="L11" s="126"/>
      <c r="M11" s="126"/>
      <c r="N11" s="126"/>
      <c r="O11" s="126"/>
      <c r="P11" s="126"/>
      <c r="Q11" s="126"/>
      <c r="R11" s="126"/>
      <c r="S11" s="126"/>
      <c r="T11" s="126"/>
      <c r="U11" s="126"/>
      <c r="V11" s="126"/>
      <c r="W11" s="126"/>
      <c r="X11" s="126"/>
      <c r="Y11" s="126"/>
      <c r="Z11" s="229"/>
      <c r="AA11" s="230"/>
      <c r="AB11" s="230"/>
      <c r="AC11" s="230"/>
      <c r="AD11" s="230"/>
      <c r="AE11" s="230"/>
      <c r="AF11" s="230"/>
      <c r="AG11" s="230"/>
      <c r="AH11" s="230"/>
      <c r="AI11" s="230"/>
      <c r="AJ11" s="230"/>
      <c r="AK11" s="230"/>
      <c r="AL11" s="230"/>
    </row>
    <row r="12" spans="1:38">
      <c r="A12" s="125"/>
      <c r="B12" s="126"/>
      <c r="C12" s="126"/>
      <c r="D12" s="126"/>
      <c r="E12" s="126"/>
      <c r="F12" s="126"/>
      <c r="G12" s="126"/>
      <c r="H12" s="126"/>
      <c r="I12" s="126"/>
      <c r="J12" s="126"/>
      <c r="K12" s="126"/>
      <c r="L12" s="126"/>
      <c r="M12" s="126"/>
      <c r="N12" s="126"/>
      <c r="O12" s="126"/>
      <c r="P12" s="126"/>
      <c r="Q12" s="126"/>
      <c r="R12" s="126"/>
      <c r="S12" s="126"/>
      <c r="T12" s="126"/>
      <c r="U12" s="126"/>
      <c r="V12" s="126"/>
      <c r="W12" s="126"/>
      <c r="X12" s="126"/>
      <c r="Y12" s="126"/>
      <c r="Z12" s="229"/>
      <c r="AA12" s="230"/>
      <c r="AB12" s="230"/>
      <c r="AC12" s="230"/>
      <c r="AD12" s="230"/>
      <c r="AE12" s="230"/>
      <c r="AF12" s="230"/>
      <c r="AG12" s="230"/>
      <c r="AH12" s="230"/>
      <c r="AI12" s="230"/>
      <c r="AJ12" s="230"/>
      <c r="AK12" s="230"/>
      <c r="AL12" s="230"/>
    </row>
    <row r="13" spans="1:38">
      <c r="A13" s="125"/>
      <c r="B13" s="126"/>
      <c r="C13" s="126"/>
      <c r="D13" s="126"/>
      <c r="E13" s="126"/>
      <c r="F13" s="126"/>
      <c r="G13" s="126"/>
      <c r="H13" s="126"/>
      <c r="I13" s="126"/>
      <c r="J13" s="126"/>
      <c r="K13" s="126"/>
      <c r="L13" s="126"/>
      <c r="M13" s="126"/>
      <c r="N13" s="126"/>
      <c r="O13" s="126"/>
      <c r="P13" s="126"/>
      <c r="Q13" s="126"/>
      <c r="R13" s="126"/>
      <c r="S13" s="126"/>
      <c r="T13" s="126"/>
      <c r="U13" s="126"/>
      <c r="V13" s="126"/>
      <c r="W13" s="126"/>
      <c r="X13" s="126"/>
      <c r="Y13" s="126"/>
      <c r="Z13" s="229"/>
      <c r="AA13" s="230"/>
      <c r="AB13" s="230"/>
      <c r="AC13" s="230"/>
      <c r="AD13" s="230"/>
      <c r="AE13" s="230"/>
      <c r="AF13" s="230"/>
      <c r="AG13" s="230"/>
      <c r="AH13" s="230"/>
      <c r="AI13" s="230"/>
      <c r="AJ13" s="230"/>
      <c r="AK13" s="230"/>
      <c r="AL13" s="230"/>
    </row>
    <row r="14" spans="1:38">
      <c r="A14" s="125"/>
      <c r="B14" s="126"/>
      <c r="C14" s="126"/>
      <c r="D14" s="126"/>
      <c r="E14" s="126"/>
      <c r="F14" s="126"/>
      <c r="G14" s="126"/>
      <c r="H14" s="126"/>
      <c r="I14" s="126"/>
      <c r="J14" s="126"/>
      <c r="K14" s="126"/>
      <c r="L14" s="126"/>
      <c r="M14" s="126"/>
      <c r="N14" s="126"/>
      <c r="O14" s="126"/>
      <c r="P14" s="126"/>
      <c r="Q14" s="126"/>
      <c r="R14" s="126"/>
      <c r="S14" s="126"/>
      <c r="T14" s="126"/>
      <c r="U14" s="126"/>
      <c r="V14" s="126"/>
      <c r="W14" s="126"/>
      <c r="X14" s="126"/>
      <c r="Y14" s="126"/>
      <c r="Z14" s="229"/>
      <c r="AA14" s="230"/>
      <c r="AB14" s="230"/>
      <c r="AC14" s="230"/>
      <c r="AD14" s="230"/>
      <c r="AE14" s="230"/>
      <c r="AF14" s="230"/>
      <c r="AG14" s="230"/>
      <c r="AH14" s="230"/>
      <c r="AI14" s="230"/>
      <c r="AJ14" s="230"/>
      <c r="AK14" s="230"/>
      <c r="AL14" s="230"/>
    </row>
    <row r="15" spans="1:38">
      <c r="A15" s="125"/>
      <c r="B15" s="126"/>
      <c r="C15" s="126"/>
      <c r="D15" s="126"/>
      <c r="E15" s="126"/>
      <c r="F15" s="126"/>
      <c r="G15" s="126"/>
      <c r="H15" s="126"/>
      <c r="I15" s="126"/>
      <c r="J15" s="126"/>
      <c r="K15" s="126"/>
      <c r="L15" s="126"/>
      <c r="M15" s="126"/>
      <c r="N15" s="126"/>
      <c r="O15" s="126"/>
      <c r="P15" s="126"/>
      <c r="Q15" s="126"/>
      <c r="R15" s="126"/>
      <c r="S15" s="126"/>
      <c r="T15" s="126"/>
      <c r="U15" s="126"/>
      <c r="V15" s="126"/>
      <c r="W15" s="126"/>
      <c r="X15" s="126"/>
      <c r="Y15" s="126"/>
      <c r="Z15" s="229"/>
      <c r="AA15" s="230"/>
      <c r="AB15" s="230"/>
      <c r="AC15" s="230"/>
      <c r="AD15" s="230"/>
      <c r="AE15" s="230"/>
      <c r="AF15" s="230"/>
      <c r="AG15" s="230"/>
      <c r="AH15" s="230"/>
      <c r="AI15" s="230"/>
      <c r="AJ15" s="230"/>
      <c r="AK15" s="230"/>
      <c r="AL15" s="230"/>
    </row>
    <row r="16" spans="1:38">
      <c r="A16" s="125"/>
      <c r="B16" s="126"/>
      <c r="C16" s="126"/>
      <c r="D16" s="126"/>
      <c r="E16" s="126"/>
      <c r="F16" s="126"/>
      <c r="G16" s="126"/>
      <c r="H16" s="126"/>
      <c r="I16" s="126"/>
      <c r="J16" s="126"/>
      <c r="K16" s="126"/>
      <c r="L16" s="126"/>
      <c r="M16" s="126"/>
      <c r="N16" s="126"/>
      <c r="O16" s="126"/>
      <c r="P16" s="126"/>
      <c r="Q16" s="126"/>
      <c r="R16" s="126"/>
      <c r="S16" s="126"/>
      <c r="T16" s="126"/>
      <c r="U16" s="126"/>
      <c r="V16" s="126"/>
      <c r="W16" s="126"/>
      <c r="X16" s="126"/>
      <c r="Y16" s="126"/>
      <c r="Z16" s="229"/>
      <c r="AA16" s="230"/>
      <c r="AB16" s="230"/>
      <c r="AC16" s="230"/>
      <c r="AD16" s="230"/>
      <c r="AE16" s="230"/>
      <c r="AF16" s="230"/>
      <c r="AG16" s="230"/>
      <c r="AH16" s="230"/>
      <c r="AI16" s="230"/>
      <c r="AJ16" s="230"/>
      <c r="AK16" s="230"/>
      <c r="AL16" s="230"/>
    </row>
    <row r="17" spans="1:38">
      <c r="A17" s="125"/>
      <c r="B17" s="126"/>
      <c r="C17" s="126"/>
      <c r="D17" s="126"/>
      <c r="E17" s="126"/>
      <c r="F17" s="126"/>
      <c r="G17" s="126"/>
      <c r="H17" s="126"/>
      <c r="I17" s="126"/>
      <c r="J17" s="126"/>
      <c r="K17" s="126"/>
      <c r="L17" s="126"/>
      <c r="M17" s="126"/>
      <c r="N17" s="126"/>
      <c r="O17" s="126"/>
      <c r="P17" s="126"/>
      <c r="Q17" s="126"/>
      <c r="R17" s="126"/>
      <c r="S17" s="126"/>
      <c r="T17" s="126"/>
      <c r="U17" s="126"/>
      <c r="V17" s="126"/>
      <c r="W17" s="126"/>
      <c r="X17" s="126"/>
      <c r="Y17" s="126"/>
      <c r="Z17" s="229"/>
      <c r="AA17" s="230"/>
      <c r="AB17" s="230"/>
      <c r="AC17" s="230"/>
      <c r="AD17" s="230"/>
      <c r="AE17" s="230"/>
      <c r="AF17" s="230"/>
      <c r="AG17" s="230"/>
      <c r="AH17" s="230"/>
      <c r="AI17" s="230"/>
      <c r="AJ17" s="230"/>
      <c r="AK17" s="230"/>
      <c r="AL17" s="230"/>
    </row>
    <row r="18" spans="1:38">
      <c r="A18" s="125"/>
      <c r="B18" s="126"/>
      <c r="C18" s="126"/>
      <c r="D18" s="126"/>
      <c r="E18" s="126"/>
      <c r="F18" s="126"/>
      <c r="G18" s="126"/>
      <c r="H18" s="126"/>
      <c r="I18" s="126"/>
      <c r="J18" s="126"/>
      <c r="K18" s="126"/>
      <c r="L18" s="126"/>
      <c r="M18" s="126"/>
      <c r="N18" s="126"/>
      <c r="O18" s="126"/>
      <c r="P18" s="126"/>
      <c r="Q18" s="126"/>
      <c r="R18" s="126"/>
      <c r="S18" s="126"/>
      <c r="T18" s="126"/>
      <c r="U18" s="126"/>
      <c r="V18" s="126"/>
      <c r="W18" s="126"/>
      <c r="X18" s="126"/>
      <c r="Y18" s="126"/>
      <c r="Z18" s="229"/>
      <c r="AA18" s="230"/>
      <c r="AB18" s="230"/>
      <c r="AC18" s="230"/>
      <c r="AD18" s="230"/>
      <c r="AE18" s="230"/>
      <c r="AF18" s="230"/>
      <c r="AG18" s="230"/>
      <c r="AH18" s="230"/>
      <c r="AI18" s="230"/>
      <c r="AJ18" s="230"/>
      <c r="AK18" s="230"/>
      <c r="AL18" s="230"/>
    </row>
    <row r="19" spans="1:38">
      <c r="A19" s="126"/>
      <c r="B19" s="126"/>
      <c r="C19" s="126"/>
      <c r="D19" s="126"/>
      <c r="E19" s="126"/>
      <c r="F19" s="126"/>
      <c r="G19" s="126"/>
      <c r="H19" s="126"/>
      <c r="I19" s="126"/>
      <c r="J19" s="126"/>
      <c r="K19" s="126"/>
      <c r="L19" s="126"/>
      <c r="M19" s="126"/>
      <c r="N19" s="126"/>
      <c r="O19" s="126"/>
      <c r="P19" s="126"/>
      <c r="Q19" s="126"/>
      <c r="R19" s="126"/>
      <c r="S19" s="126"/>
      <c r="T19" s="126"/>
      <c r="U19" s="126"/>
      <c r="V19" s="126"/>
      <c r="W19" s="126"/>
      <c r="X19" s="126"/>
      <c r="Y19" s="126"/>
      <c r="Z19" s="229"/>
      <c r="AA19" s="230"/>
      <c r="AB19" s="230"/>
      <c r="AC19" s="230"/>
      <c r="AD19" s="230"/>
      <c r="AE19" s="230"/>
      <c r="AF19" s="230"/>
      <c r="AG19" s="230"/>
      <c r="AH19" s="230"/>
      <c r="AI19" s="230"/>
      <c r="AJ19" s="230"/>
      <c r="AK19" s="230"/>
      <c r="AL19" s="230"/>
    </row>
    <row r="20" spans="1:38">
      <c r="A20" s="126"/>
      <c r="B20" s="126"/>
      <c r="C20" s="126"/>
      <c r="D20" s="126"/>
      <c r="E20" s="126"/>
      <c r="F20" s="126"/>
      <c r="G20" s="126"/>
      <c r="H20" s="126"/>
      <c r="I20" s="126"/>
      <c r="J20" s="126"/>
      <c r="K20" s="126"/>
      <c r="L20" s="126"/>
      <c r="M20" s="126"/>
      <c r="N20" s="126"/>
      <c r="O20" s="126"/>
      <c r="P20" s="126"/>
      <c r="Q20" s="126"/>
      <c r="R20" s="126"/>
      <c r="S20" s="126"/>
      <c r="T20" s="126"/>
      <c r="U20" s="126"/>
      <c r="V20" s="126"/>
      <c r="W20" s="126"/>
      <c r="X20" s="126"/>
      <c r="Y20" s="126"/>
      <c r="Z20" s="229"/>
      <c r="AA20" s="230"/>
      <c r="AB20" s="230"/>
      <c r="AC20" s="230"/>
      <c r="AD20" s="230"/>
      <c r="AE20" s="230"/>
      <c r="AF20" s="230"/>
      <c r="AG20" s="230"/>
      <c r="AH20" s="230"/>
      <c r="AI20" s="230"/>
      <c r="AJ20" s="230"/>
      <c r="AK20" s="230"/>
      <c r="AL20" s="230"/>
    </row>
    <row r="21" spans="1:38">
      <c r="A21" s="126"/>
      <c r="B21" s="126"/>
      <c r="C21" s="126"/>
      <c r="D21" s="126"/>
      <c r="E21" s="126"/>
      <c r="F21" s="126"/>
      <c r="G21" s="126"/>
      <c r="H21" s="126"/>
      <c r="I21" s="126"/>
      <c r="J21" s="126"/>
      <c r="K21" s="126"/>
      <c r="L21" s="126"/>
      <c r="M21" s="126"/>
      <c r="N21" s="126"/>
      <c r="O21" s="126"/>
      <c r="P21" s="126"/>
      <c r="Q21" s="126"/>
      <c r="R21" s="126"/>
      <c r="S21" s="126"/>
      <c r="T21" s="126"/>
      <c r="U21" s="126"/>
      <c r="V21" s="126"/>
      <c r="W21" s="126"/>
      <c r="X21" s="126"/>
      <c r="Y21" s="126"/>
      <c r="Z21" s="229"/>
      <c r="AA21" s="230"/>
      <c r="AB21" s="230"/>
      <c r="AC21" s="230"/>
      <c r="AD21" s="230"/>
      <c r="AE21" s="230"/>
      <c r="AF21" s="230"/>
      <c r="AG21" s="230"/>
      <c r="AH21" s="230"/>
      <c r="AI21" s="230"/>
      <c r="AJ21" s="230"/>
      <c r="AK21" s="230"/>
      <c r="AL21" s="230"/>
    </row>
    <row r="22" spans="1:38">
      <c r="A22" s="126"/>
      <c r="B22" s="126"/>
      <c r="C22" s="126"/>
      <c r="D22" s="126"/>
      <c r="E22" s="126"/>
      <c r="F22" s="126"/>
      <c r="G22" s="126"/>
      <c r="H22" s="126"/>
      <c r="I22" s="126"/>
      <c r="J22" s="126"/>
      <c r="K22" s="126"/>
      <c r="L22" s="126"/>
      <c r="M22" s="126"/>
      <c r="N22" s="126"/>
      <c r="O22" s="126"/>
      <c r="P22" s="126"/>
      <c r="Q22" s="126"/>
      <c r="R22" s="126"/>
      <c r="S22" s="126"/>
      <c r="T22" s="126"/>
      <c r="U22" s="126"/>
      <c r="V22" s="126"/>
      <c r="W22" s="126"/>
      <c r="X22" s="126"/>
      <c r="Y22" s="126"/>
      <c r="Z22" s="229"/>
      <c r="AA22" s="230"/>
      <c r="AB22" s="230"/>
      <c r="AC22" s="230"/>
      <c r="AD22" s="230"/>
      <c r="AE22" s="230"/>
      <c r="AF22" s="230"/>
      <c r="AG22" s="230"/>
      <c r="AH22" s="230"/>
      <c r="AI22" s="230"/>
      <c r="AJ22" s="230"/>
      <c r="AK22" s="230"/>
      <c r="AL22" s="230"/>
    </row>
    <row r="23" spans="1:38">
      <c r="A23" s="126"/>
      <c r="B23" s="126"/>
      <c r="C23" s="126"/>
      <c r="D23" s="126"/>
      <c r="E23" s="126"/>
      <c r="F23" s="126"/>
      <c r="G23" s="126"/>
      <c r="H23" s="126"/>
      <c r="I23" s="126"/>
      <c r="J23" s="126"/>
      <c r="K23" s="126"/>
      <c r="L23" s="126"/>
      <c r="M23" s="126"/>
      <c r="N23" s="126"/>
      <c r="O23" s="126"/>
      <c r="P23" s="126"/>
      <c r="Q23" s="126"/>
      <c r="R23" s="126"/>
      <c r="S23" s="126"/>
      <c r="T23" s="126"/>
      <c r="U23" s="126"/>
      <c r="V23" s="126"/>
      <c r="W23" s="126"/>
      <c r="X23" s="126"/>
      <c r="Y23" s="126"/>
      <c r="Z23" s="229"/>
      <c r="AA23" s="230"/>
      <c r="AB23" s="230"/>
      <c r="AC23" s="230"/>
      <c r="AD23" s="230"/>
      <c r="AE23" s="230"/>
      <c r="AF23" s="230"/>
      <c r="AG23" s="230"/>
      <c r="AH23" s="230"/>
      <c r="AI23" s="230"/>
      <c r="AJ23" s="230"/>
      <c r="AK23" s="230"/>
      <c r="AL23" s="230"/>
    </row>
    <row r="24" spans="1:38">
      <c r="A24" s="126"/>
      <c r="B24" s="126"/>
      <c r="C24" s="126"/>
      <c r="D24" s="126"/>
      <c r="E24" s="126"/>
      <c r="F24" s="126"/>
      <c r="G24" s="126"/>
      <c r="H24" s="126"/>
      <c r="I24" s="126"/>
      <c r="J24" s="126"/>
      <c r="K24" s="126"/>
      <c r="L24" s="126"/>
      <c r="M24" s="126"/>
      <c r="N24" s="126"/>
      <c r="O24" s="126"/>
      <c r="P24" s="126"/>
      <c r="Q24" s="126"/>
      <c r="R24" s="126"/>
      <c r="S24" s="126"/>
      <c r="T24" s="126"/>
      <c r="U24" s="126"/>
      <c r="V24" s="126"/>
      <c r="W24" s="126"/>
      <c r="X24" s="126"/>
      <c r="Y24" s="126"/>
      <c r="Z24" s="229"/>
      <c r="AA24" s="230"/>
      <c r="AB24" s="230"/>
      <c r="AC24" s="230"/>
      <c r="AD24" s="230"/>
      <c r="AE24" s="230"/>
      <c r="AF24" s="230"/>
      <c r="AG24" s="230"/>
      <c r="AH24" s="230"/>
      <c r="AI24" s="230"/>
      <c r="AJ24" s="230"/>
      <c r="AK24" s="230"/>
      <c r="AL24" s="230"/>
    </row>
    <row r="25" spans="1:38">
      <c r="A25" s="126"/>
      <c r="B25" s="126"/>
      <c r="C25" s="126"/>
      <c r="D25" s="126"/>
      <c r="E25" s="126"/>
      <c r="F25" s="126"/>
      <c r="G25" s="126"/>
      <c r="H25" s="126"/>
      <c r="I25" s="126"/>
      <c r="J25" s="126"/>
      <c r="K25" s="126"/>
      <c r="L25" s="126"/>
      <c r="M25" s="126"/>
      <c r="N25" s="126"/>
      <c r="O25" s="126"/>
      <c r="P25" s="126"/>
      <c r="Q25" s="126"/>
      <c r="R25" s="126"/>
      <c r="S25" s="126"/>
      <c r="T25" s="126"/>
      <c r="U25" s="126"/>
      <c r="V25" s="126"/>
      <c r="W25" s="126"/>
      <c r="X25" s="126"/>
      <c r="Y25" s="126"/>
      <c r="Z25" s="229"/>
      <c r="AA25" s="230"/>
      <c r="AB25" s="230"/>
      <c r="AC25" s="230"/>
      <c r="AD25" s="230"/>
      <c r="AE25" s="230"/>
      <c r="AF25" s="230"/>
      <c r="AG25" s="230"/>
      <c r="AH25" s="230"/>
      <c r="AI25" s="230"/>
      <c r="AJ25" s="230"/>
      <c r="AK25" s="230"/>
      <c r="AL25" s="230"/>
    </row>
    <row r="26" spans="1:38">
      <c r="A26" s="126"/>
      <c r="B26" s="126"/>
      <c r="C26" s="126"/>
      <c r="D26" s="126"/>
      <c r="E26" s="126"/>
      <c r="F26" s="126"/>
      <c r="G26" s="126"/>
      <c r="H26" s="126"/>
      <c r="I26" s="126"/>
      <c r="J26" s="126"/>
      <c r="K26" s="126"/>
      <c r="L26" s="126"/>
      <c r="M26" s="126"/>
      <c r="N26" s="126"/>
      <c r="O26" s="126"/>
      <c r="P26" s="126"/>
      <c r="Q26" s="126"/>
      <c r="R26" s="126"/>
      <c r="S26" s="126"/>
      <c r="T26" s="126"/>
      <c r="U26" s="126"/>
      <c r="V26" s="126"/>
      <c r="W26" s="126"/>
      <c r="X26" s="126"/>
      <c r="Y26" s="126"/>
      <c r="Z26" s="229"/>
      <c r="AA26" s="230"/>
      <c r="AB26" s="230"/>
      <c r="AC26" s="230"/>
      <c r="AD26" s="230"/>
      <c r="AE26" s="230"/>
      <c r="AF26" s="230"/>
      <c r="AG26" s="230"/>
      <c r="AH26" s="230"/>
      <c r="AI26" s="230"/>
      <c r="AJ26" s="230"/>
      <c r="AK26" s="230"/>
      <c r="AL26" s="230"/>
    </row>
    <row r="27" spans="1:38">
      <c r="A27" s="126"/>
      <c r="B27" s="126"/>
      <c r="C27" s="126"/>
      <c r="D27" s="126"/>
      <c r="E27" s="126"/>
      <c r="F27" s="126"/>
      <c r="G27" s="126"/>
      <c r="H27" s="126"/>
      <c r="I27" s="126"/>
      <c r="J27" s="126"/>
      <c r="K27" s="126"/>
      <c r="L27" s="126"/>
      <c r="M27" s="126"/>
      <c r="N27" s="126"/>
      <c r="O27" s="126"/>
      <c r="P27" s="126"/>
      <c r="Q27" s="126"/>
      <c r="R27" s="126"/>
      <c r="S27" s="126"/>
      <c r="T27" s="126"/>
      <c r="U27" s="126"/>
      <c r="V27" s="126"/>
      <c r="W27" s="126"/>
      <c r="X27" s="126"/>
      <c r="Y27" s="126"/>
      <c r="Z27" s="229"/>
      <c r="AA27" s="230"/>
      <c r="AB27" s="230"/>
      <c r="AC27" s="230"/>
      <c r="AD27" s="230"/>
      <c r="AE27" s="230"/>
      <c r="AF27" s="230"/>
      <c r="AG27" s="230"/>
      <c r="AH27" s="230"/>
      <c r="AI27" s="230"/>
      <c r="AJ27" s="230"/>
      <c r="AK27" s="230"/>
      <c r="AL27" s="230"/>
    </row>
    <row r="28" spans="1:38">
      <c r="A28" s="126"/>
      <c r="B28" s="126"/>
      <c r="C28" s="126"/>
      <c r="D28" s="126"/>
      <c r="E28" s="126"/>
      <c r="F28" s="126"/>
      <c r="G28" s="126"/>
      <c r="H28" s="126"/>
      <c r="I28" s="126"/>
      <c r="J28" s="126"/>
      <c r="K28" s="126"/>
      <c r="L28" s="126"/>
      <c r="M28" s="126"/>
      <c r="N28" s="126"/>
      <c r="O28" s="126"/>
      <c r="P28" s="126"/>
      <c r="Q28" s="126"/>
      <c r="R28" s="126"/>
      <c r="S28" s="126"/>
      <c r="T28" s="126"/>
      <c r="U28" s="126"/>
      <c r="V28" s="126"/>
      <c r="W28" s="126"/>
      <c r="X28" s="126"/>
      <c r="Y28" s="126"/>
      <c r="Z28" s="229"/>
      <c r="AA28" s="230"/>
      <c r="AB28" s="230"/>
      <c r="AC28" s="230"/>
      <c r="AD28" s="230"/>
      <c r="AE28" s="230"/>
      <c r="AF28" s="230"/>
      <c r="AG28" s="230"/>
      <c r="AH28" s="230"/>
      <c r="AI28" s="230"/>
      <c r="AJ28" s="230"/>
      <c r="AK28" s="230"/>
      <c r="AL28" s="230"/>
    </row>
    <row r="29" spans="1:38">
      <c r="A29" s="126"/>
      <c r="B29" s="126"/>
      <c r="C29" s="126"/>
      <c r="D29" s="126"/>
      <c r="E29" s="126"/>
      <c r="F29" s="126"/>
      <c r="G29" s="126"/>
      <c r="H29" s="126"/>
      <c r="I29" s="126"/>
      <c r="J29" s="126"/>
      <c r="K29" s="126"/>
      <c r="L29" s="126"/>
      <c r="M29" s="126"/>
      <c r="N29" s="126"/>
      <c r="O29" s="126"/>
      <c r="P29" s="126"/>
      <c r="Q29" s="126"/>
      <c r="R29" s="126"/>
      <c r="S29" s="126"/>
      <c r="T29" s="126"/>
      <c r="U29" s="126"/>
      <c r="V29" s="126"/>
      <c r="W29" s="126"/>
      <c r="X29" s="126"/>
      <c r="Y29" s="126"/>
      <c r="Z29" s="229"/>
      <c r="AA29" s="230"/>
      <c r="AB29" s="230"/>
      <c r="AC29" s="230"/>
      <c r="AD29" s="230"/>
      <c r="AE29" s="230"/>
      <c r="AF29" s="230"/>
      <c r="AG29" s="230"/>
      <c r="AH29" s="230"/>
      <c r="AI29" s="230"/>
      <c r="AJ29" s="230"/>
      <c r="AK29" s="230"/>
      <c r="AL29" s="230"/>
    </row>
    <row r="30" spans="1:38">
      <c r="A30" s="126"/>
      <c r="B30" s="126"/>
      <c r="C30" s="126"/>
      <c r="D30" s="126"/>
      <c r="E30" s="126"/>
      <c r="F30" s="126"/>
      <c r="G30" s="126"/>
      <c r="H30" s="126"/>
      <c r="I30" s="126"/>
      <c r="J30" s="126"/>
      <c r="K30" s="126"/>
      <c r="L30" s="126"/>
      <c r="M30" s="126"/>
      <c r="N30" s="126"/>
      <c r="O30" s="126"/>
      <c r="P30" s="126"/>
      <c r="Q30" s="126"/>
      <c r="R30" s="126"/>
      <c r="S30" s="126"/>
      <c r="T30" s="126"/>
      <c r="U30" s="126"/>
      <c r="V30" s="126"/>
      <c r="W30" s="126"/>
      <c r="X30" s="126"/>
      <c r="Y30" s="126"/>
      <c r="Z30" s="229"/>
      <c r="AA30" s="230"/>
      <c r="AB30" s="230"/>
      <c r="AC30" s="230"/>
      <c r="AD30" s="230"/>
      <c r="AE30" s="230"/>
      <c r="AF30" s="230"/>
      <c r="AG30" s="230"/>
      <c r="AH30" s="230"/>
      <c r="AI30" s="230"/>
      <c r="AJ30" s="230"/>
      <c r="AK30" s="230"/>
      <c r="AL30" s="230"/>
    </row>
    <row r="31" spans="1:38">
      <c r="A31" s="126"/>
      <c r="B31" s="126"/>
      <c r="C31" s="126"/>
      <c r="D31" s="126"/>
      <c r="E31" s="126"/>
      <c r="F31" s="126"/>
      <c r="G31" s="126"/>
      <c r="H31" s="126"/>
      <c r="I31" s="126"/>
      <c r="J31" s="126"/>
      <c r="K31" s="126"/>
      <c r="L31" s="126"/>
      <c r="M31" s="126"/>
      <c r="N31" s="126"/>
      <c r="O31" s="126"/>
      <c r="P31" s="126"/>
      <c r="Q31" s="126"/>
      <c r="R31" s="126"/>
      <c r="S31" s="126"/>
      <c r="T31" s="126"/>
      <c r="U31" s="126"/>
      <c r="V31" s="126"/>
      <c r="W31" s="126"/>
      <c r="X31" s="126"/>
      <c r="Y31" s="126"/>
      <c r="Z31" s="229"/>
      <c r="AA31" s="230"/>
      <c r="AB31" s="230"/>
      <c r="AC31" s="230"/>
      <c r="AD31" s="230"/>
      <c r="AE31" s="230"/>
      <c r="AF31" s="230"/>
      <c r="AG31" s="230"/>
      <c r="AH31" s="230"/>
      <c r="AI31" s="230"/>
      <c r="AJ31" s="230"/>
      <c r="AK31" s="230"/>
      <c r="AL31" s="230"/>
    </row>
    <row r="32" spans="1:38">
      <c r="A32" s="667"/>
      <c r="B32" s="667"/>
      <c r="C32" s="667"/>
      <c r="D32" s="667"/>
      <c r="E32" s="667"/>
      <c r="F32" s="667"/>
      <c r="G32" s="667"/>
      <c r="H32" s="667"/>
      <c r="I32" s="126"/>
      <c r="J32" s="126"/>
      <c r="K32" s="126"/>
      <c r="L32" s="126"/>
      <c r="M32" s="126"/>
      <c r="N32" s="126"/>
      <c r="O32" s="126"/>
      <c r="P32" s="126"/>
      <c r="Q32" s="126"/>
      <c r="R32" s="126"/>
      <c r="S32" s="126"/>
      <c r="T32" s="126"/>
      <c r="U32" s="126"/>
      <c r="V32" s="126"/>
      <c r="W32" s="126"/>
      <c r="X32" s="126"/>
      <c r="Y32" s="126"/>
      <c r="Z32" s="229"/>
      <c r="AA32" s="230"/>
      <c r="AB32" s="230"/>
      <c r="AC32" s="230"/>
      <c r="AD32" s="230"/>
      <c r="AE32" s="230"/>
      <c r="AF32" s="230"/>
      <c r="AG32" s="230"/>
      <c r="AH32" s="230"/>
      <c r="AI32" s="230"/>
      <c r="AJ32" s="230"/>
      <c r="AK32" s="230"/>
      <c r="AL32" s="230"/>
    </row>
    <row r="33" spans="1:38">
      <c r="A33" s="667"/>
      <c r="B33" s="667"/>
      <c r="C33" s="667"/>
      <c r="D33" s="667"/>
      <c r="E33" s="667"/>
      <c r="F33" s="667"/>
      <c r="G33" s="667"/>
      <c r="H33" s="667"/>
      <c r="I33" s="126"/>
      <c r="J33" s="126"/>
      <c r="K33" s="126"/>
      <c r="L33" s="126"/>
      <c r="M33" s="126"/>
      <c r="N33" s="126"/>
      <c r="O33" s="126"/>
      <c r="P33" s="126"/>
      <c r="Q33" s="126"/>
      <c r="R33" s="126"/>
      <c r="S33" s="126"/>
      <c r="T33" s="126"/>
      <c r="U33" s="126"/>
      <c r="V33" s="126"/>
      <c r="W33" s="126"/>
      <c r="X33" s="126"/>
      <c r="Y33" s="126"/>
      <c r="Z33" s="229"/>
      <c r="AA33" s="230"/>
      <c r="AB33" s="230"/>
      <c r="AC33" s="230"/>
      <c r="AD33" s="230"/>
      <c r="AE33" s="230"/>
      <c r="AF33" s="230"/>
      <c r="AG33" s="230"/>
      <c r="AH33" s="230"/>
      <c r="AI33" s="230"/>
      <c r="AJ33" s="230"/>
      <c r="AK33" s="230"/>
      <c r="AL33" s="230"/>
    </row>
    <row r="34" spans="1:38">
      <c r="A34" s="667"/>
      <c r="B34" s="667"/>
      <c r="C34" s="667"/>
      <c r="D34" s="667"/>
      <c r="E34" s="667"/>
      <c r="F34" s="667"/>
      <c r="G34" s="667"/>
      <c r="H34" s="667"/>
      <c r="I34" s="126"/>
      <c r="J34" s="126"/>
      <c r="K34" s="126"/>
      <c r="L34" s="126"/>
      <c r="M34" s="126"/>
      <c r="N34" s="126"/>
      <c r="O34" s="126"/>
      <c r="P34" s="126"/>
      <c r="Q34" s="126"/>
      <c r="R34" s="126"/>
      <c r="S34" s="126"/>
      <c r="T34" s="126"/>
      <c r="U34" s="126"/>
      <c r="V34" s="126"/>
      <c r="W34" s="126"/>
      <c r="X34" s="126"/>
      <c r="Y34" s="126"/>
      <c r="Z34" s="229"/>
      <c r="AA34" s="230"/>
      <c r="AB34" s="230"/>
      <c r="AC34" s="230"/>
      <c r="AD34" s="230"/>
      <c r="AE34" s="230"/>
      <c r="AF34" s="230"/>
      <c r="AG34" s="230"/>
      <c r="AH34" s="230"/>
      <c r="AI34" s="230"/>
      <c r="AJ34" s="230"/>
      <c r="AK34" s="230"/>
      <c r="AL34" s="230"/>
    </row>
    <row r="35" spans="1:38">
      <c r="A35" s="667"/>
      <c r="B35" s="667"/>
      <c r="C35" s="667"/>
      <c r="D35" s="667"/>
      <c r="E35" s="667"/>
      <c r="F35" s="667"/>
      <c r="G35" s="667"/>
      <c r="H35" s="667"/>
      <c r="I35" s="126"/>
      <c r="J35" s="126"/>
      <c r="K35" s="126"/>
      <c r="L35" s="126"/>
      <c r="M35" s="126"/>
      <c r="N35" s="126"/>
      <c r="O35" s="126"/>
      <c r="P35" s="126"/>
      <c r="Q35" s="126"/>
      <c r="R35" s="126"/>
      <c r="S35" s="126"/>
      <c r="T35" s="126"/>
      <c r="U35" s="126"/>
      <c r="V35" s="126"/>
      <c r="W35" s="126"/>
      <c r="X35" s="126"/>
      <c r="Y35" s="126"/>
      <c r="Z35" s="229"/>
      <c r="AA35" s="230"/>
      <c r="AB35" s="230"/>
      <c r="AC35" s="230"/>
      <c r="AD35" s="230"/>
      <c r="AE35" s="230"/>
      <c r="AF35" s="230"/>
      <c r="AG35" s="230"/>
      <c r="AH35" s="230"/>
      <c r="AI35" s="230"/>
      <c r="AJ35" s="230"/>
      <c r="AK35" s="230"/>
      <c r="AL35" s="230"/>
    </row>
    <row r="36" spans="1:38">
      <c r="A36" s="667"/>
      <c r="B36" s="667"/>
      <c r="C36" s="667"/>
      <c r="D36" s="667"/>
      <c r="E36" s="667"/>
      <c r="F36" s="667"/>
      <c r="G36" s="667"/>
      <c r="H36" s="667"/>
      <c r="I36" s="126"/>
      <c r="J36" s="126"/>
      <c r="K36" s="126"/>
      <c r="L36" s="126"/>
      <c r="M36" s="126"/>
      <c r="N36" s="126"/>
      <c r="O36" s="126"/>
      <c r="P36" s="126"/>
      <c r="Q36" s="126"/>
      <c r="R36" s="126"/>
      <c r="S36" s="126"/>
      <c r="T36" s="126"/>
      <c r="U36" s="126"/>
      <c r="V36" s="126"/>
      <c r="W36" s="126"/>
      <c r="X36" s="126"/>
      <c r="Y36" s="126"/>
      <c r="Z36" s="229"/>
      <c r="AA36" s="230"/>
      <c r="AB36" s="230"/>
      <c r="AC36" s="230"/>
      <c r="AD36" s="230"/>
      <c r="AE36" s="230"/>
      <c r="AF36" s="230"/>
      <c r="AG36" s="230"/>
      <c r="AH36" s="230"/>
      <c r="AI36" s="230"/>
      <c r="AJ36" s="230"/>
      <c r="AK36" s="230"/>
      <c r="AL36" s="230"/>
    </row>
    <row r="37" spans="1:38">
      <c r="A37" s="667"/>
      <c r="B37" s="667"/>
      <c r="C37" s="667"/>
      <c r="D37" s="667"/>
      <c r="E37" s="667"/>
      <c r="F37" s="667"/>
      <c r="G37" s="667"/>
      <c r="H37" s="667"/>
      <c r="I37" s="126"/>
      <c r="J37" s="126"/>
      <c r="K37" s="126"/>
      <c r="L37" s="126"/>
      <c r="M37" s="126"/>
      <c r="N37" s="126"/>
      <c r="O37" s="126"/>
      <c r="P37" s="126"/>
      <c r="Q37" s="126"/>
      <c r="R37" s="126"/>
      <c r="S37" s="126"/>
      <c r="T37" s="126"/>
      <c r="U37" s="126"/>
      <c r="V37" s="126"/>
      <c r="W37" s="126"/>
      <c r="X37" s="126"/>
      <c r="Y37" s="126"/>
      <c r="Z37" s="229"/>
      <c r="AA37" s="230"/>
      <c r="AB37" s="230"/>
      <c r="AC37" s="230"/>
      <c r="AD37" s="230"/>
      <c r="AE37" s="230"/>
      <c r="AF37" s="230"/>
      <c r="AG37" s="230"/>
      <c r="AH37" s="230"/>
      <c r="AI37" s="230"/>
      <c r="AJ37" s="230"/>
      <c r="AK37" s="230"/>
      <c r="AL37" s="230"/>
    </row>
    <row r="38" spans="1:38">
      <c r="A38" s="667"/>
      <c r="B38" s="667"/>
      <c r="C38" s="667"/>
      <c r="D38" s="667"/>
      <c r="E38" s="667"/>
      <c r="F38" s="667"/>
      <c r="G38" s="667"/>
      <c r="H38" s="667"/>
      <c r="I38" s="126"/>
      <c r="J38" s="126"/>
      <c r="K38" s="126"/>
      <c r="L38" s="126"/>
      <c r="M38" s="126"/>
      <c r="N38" s="126"/>
      <c r="O38" s="126"/>
      <c r="P38" s="126"/>
      <c r="Q38" s="126"/>
      <c r="R38" s="126"/>
      <c r="S38" s="126"/>
      <c r="T38" s="126"/>
      <c r="U38" s="126"/>
      <c r="V38" s="126"/>
      <c r="W38" s="126"/>
      <c r="X38" s="126"/>
      <c r="Y38" s="126"/>
      <c r="Z38" s="229"/>
      <c r="AA38" s="230"/>
      <c r="AB38" s="230"/>
      <c r="AC38" s="230"/>
      <c r="AD38" s="230"/>
      <c r="AE38" s="230"/>
      <c r="AF38" s="230"/>
      <c r="AG38" s="230"/>
      <c r="AH38" s="230"/>
      <c r="AI38" s="230"/>
      <c r="AJ38" s="230"/>
      <c r="AK38" s="230"/>
      <c r="AL38" s="230"/>
    </row>
    <row r="39" spans="1:38">
      <c r="A39" s="125"/>
      <c r="B39" s="126"/>
      <c r="C39" s="126"/>
      <c r="D39" s="126"/>
      <c r="E39" s="126"/>
      <c r="F39" s="126"/>
      <c r="G39" s="126"/>
      <c r="H39" s="126"/>
      <c r="I39" s="126"/>
      <c r="J39" s="126"/>
      <c r="K39" s="126"/>
      <c r="L39" s="126"/>
      <c r="M39" s="126"/>
      <c r="N39" s="126"/>
      <c r="O39" s="126"/>
      <c r="P39" s="126"/>
      <c r="Q39" s="126"/>
      <c r="R39" s="126"/>
      <c r="S39" s="126"/>
      <c r="T39" s="126"/>
      <c r="U39" s="126"/>
      <c r="V39" s="126"/>
      <c r="W39" s="126"/>
      <c r="X39" s="126"/>
      <c r="Y39" s="126"/>
      <c r="Z39" s="229"/>
      <c r="AA39" s="230"/>
      <c r="AB39" s="230"/>
      <c r="AC39" s="230"/>
      <c r="AD39" s="230"/>
      <c r="AE39" s="230"/>
      <c r="AF39" s="230"/>
      <c r="AG39" s="230"/>
      <c r="AH39" s="230"/>
      <c r="AI39" s="230"/>
      <c r="AJ39" s="230"/>
      <c r="AK39" s="230"/>
      <c r="AL39" s="230"/>
    </row>
    <row r="40" spans="1:38">
      <c r="A40" s="125"/>
      <c r="B40" s="126"/>
      <c r="C40" s="126"/>
      <c r="D40" s="126"/>
      <c r="E40" s="126"/>
      <c r="F40" s="126"/>
      <c r="G40" s="126"/>
      <c r="H40" s="126"/>
      <c r="I40" s="126"/>
      <c r="J40" s="126"/>
      <c r="K40" s="126"/>
      <c r="L40" s="126"/>
      <c r="M40" s="126"/>
      <c r="N40" s="126"/>
      <c r="O40" s="126"/>
      <c r="P40" s="126"/>
      <c r="Q40" s="126"/>
      <c r="R40" s="126"/>
      <c r="S40" s="126"/>
      <c r="T40" s="126"/>
      <c r="U40" s="126"/>
      <c r="V40" s="126"/>
      <c r="W40" s="126"/>
      <c r="X40" s="126"/>
      <c r="Y40" s="126"/>
      <c r="Z40" s="229"/>
      <c r="AA40" s="230"/>
      <c r="AB40" s="230"/>
      <c r="AC40" s="230"/>
      <c r="AD40" s="230"/>
      <c r="AE40" s="230"/>
      <c r="AF40" s="230"/>
      <c r="AG40" s="230"/>
      <c r="AH40" s="230"/>
      <c r="AI40" s="230"/>
      <c r="AJ40" s="230"/>
      <c r="AK40" s="230"/>
      <c r="AL40" s="230"/>
    </row>
    <row r="41" spans="1:38">
      <c r="A41" s="125"/>
      <c r="B41" s="126"/>
      <c r="C41" s="126"/>
      <c r="D41" s="126"/>
      <c r="E41" s="126"/>
      <c r="F41" s="126"/>
      <c r="G41" s="126"/>
      <c r="H41" s="126"/>
      <c r="I41" s="126"/>
      <c r="J41" s="126"/>
      <c r="K41" s="126"/>
      <c r="L41" s="126"/>
      <c r="M41" s="126"/>
      <c r="N41" s="126"/>
      <c r="O41" s="126"/>
      <c r="P41" s="126"/>
      <c r="Q41" s="126"/>
      <c r="R41" s="126"/>
      <c r="S41" s="126"/>
      <c r="T41" s="126"/>
      <c r="U41" s="126"/>
      <c r="V41" s="126"/>
      <c r="W41" s="126"/>
      <c r="X41" s="126"/>
      <c r="Y41" s="126"/>
      <c r="Z41" s="229"/>
      <c r="AA41" s="230"/>
      <c r="AB41" s="230"/>
      <c r="AC41" s="230"/>
      <c r="AD41" s="230"/>
      <c r="AE41" s="230"/>
      <c r="AF41" s="230"/>
      <c r="AG41" s="230"/>
      <c r="AH41" s="230"/>
      <c r="AI41" s="230"/>
      <c r="AJ41" s="230"/>
      <c r="AK41" s="230"/>
      <c r="AL41" s="230"/>
    </row>
    <row r="42" spans="1:38">
      <c r="A42" s="125"/>
      <c r="B42" s="126"/>
      <c r="C42" s="126"/>
      <c r="D42" s="126"/>
      <c r="E42" s="126"/>
      <c r="F42" s="126"/>
      <c r="G42" s="126"/>
      <c r="H42" s="126"/>
      <c r="I42" s="126"/>
      <c r="J42" s="126"/>
      <c r="K42" s="126"/>
      <c r="L42" s="126"/>
      <c r="M42" s="126"/>
      <c r="N42" s="126"/>
      <c r="O42" s="126"/>
      <c r="P42" s="126"/>
      <c r="Q42" s="126"/>
      <c r="R42" s="126"/>
      <c r="S42" s="126"/>
      <c r="T42" s="126"/>
      <c r="U42" s="126"/>
      <c r="V42" s="126"/>
      <c r="W42" s="126"/>
      <c r="X42" s="126"/>
      <c r="Y42" s="126"/>
      <c r="Z42" s="229"/>
      <c r="AA42" s="230"/>
      <c r="AB42" s="230"/>
      <c r="AC42" s="230"/>
      <c r="AD42" s="230"/>
      <c r="AE42" s="230"/>
      <c r="AF42" s="230"/>
      <c r="AG42" s="230"/>
      <c r="AH42" s="230"/>
      <c r="AI42" s="230"/>
      <c r="AJ42" s="230"/>
      <c r="AK42" s="230"/>
      <c r="AL42" s="230"/>
    </row>
    <row r="43" spans="1:38">
      <c r="A43" s="125"/>
      <c r="B43" s="126"/>
      <c r="C43" s="126"/>
      <c r="D43" s="126"/>
      <c r="E43" s="126"/>
      <c r="F43" s="126"/>
      <c r="G43" s="126"/>
      <c r="H43" s="126"/>
      <c r="I43" s="126"/>
      <c r="J43" s="126"/>
      <c r="K43" s="126"/>
      <c r="L43" s="126"/>
      <c r="M43" s="126"/>
      <c r="N43" s="126"/>
      <c r="O43" s="126"/>
      <c r="P43" s="126"/>
      <c r="Q43" s="126"/>
      <c r="R43" s="126"/>
      <c r="S43" s="126"/>
      <c r="T43" s="126"/>
      <c r="U43" s="126"/>
      <c r="V43" s="126"/>
      <c r="W43" s="126"/>
      <c r="X43" s="126"/>
      <c r="Y43" s="126"/>
      <c r="Z43" s="229"/>
      <c r="AA43" s="230"/>
      <c r="AB43" s="230"/>
      <c r="AC43" s="230"/>
      <c r="AD43" s="230"/>
      <c r="AE43" s="230"/>
      <c r="AF43" s="230"/>
      <c r="AG43" s="230"/>
      <c r="AH43" s="230"/>
      <c r="AI43" s="230"/>
      <c r="AJ43" s="230"/>
      <c r="AK43" s="230"/>
      <c r="AL43" s="230"/>
    </row>
    <row r="44" spans="1:38">
      <c r="A44" s="125"/>
      <c r="B44" s="126"/>
      <c r="C44" s="126"/>
      <c r="D44" s="126"/>
      <c r="E44" s="126"/>
      <c r="F44" s="126"/>
      <c r="G44" s="126"/>
      <c r="H44" s="126"/>
      <c r="I44" s="126"/>
      <c r="J44" s="126"/>
      <c r="K44" s="126"/>
      <c r="L44" s="126"/>
      <c r="M44" s="126"/>
      <c r="N44" s="126"/>
      <c r="O44" s="126"/>
      <c r="P44" s="126"/>
      <c r="Q44" s="126"/>
      <c r="R44" s="126"/>
      <c r="S44" s="126"/>
      <c r="T44" s="126"/>
      <c r="U44" s="126"/>
      <c r="V44" s="126"/>
      <c r="W44" s="126"/>
      <c r="X44" s="126"/>
      <c r="Y44" s="126"/>
      <c r="Z44" s="229"/>
      <c r="AA44" s="230"/>
      <c r="AB44" s="230"/>
      <c r="AC44" s="230"/>
      <c r="AD44" s="230"/>
      <c r="AE44" s="230"/>
      <c r="AF44" s="230"/>
      <c r="AG44" s="230"/>
      <c r="AH44" s="230"/>
      <c r="AI44" s="230"/>
      <c r="AJ44" s="230"/>
      <c r="AK44" s="230"/>
      <c r="AL44" s="230"/>
    </row>
    <row r="45" spans="1:38">
      <c r="A45" s="125"/>
      <c r="B45" s="126"/>
      <c r="C45" s="126"/>
      <c r="D45" s="126"/>
      <c r="E45" s="126"/>
      <c r="F45" s="126"/>
      <c r="G45" s="126"/>
      <c r="H45" s="126"/>
      <c r="I45" s="126"/>
      <c r="J45" s="126"/>
      <c r="K45" s="126"/>
      <c r="L45" s="126"/>
      <c r="M45" s="126"/>
      <c r="N45" s="126"/>
      <c r="O45" s="126"/>
      <c r="P45" s="126"/>
      <c r="Q45" s="126"/>
      <c r="R45" s="126"/>
      <c r="S45" s="126"/>
      <c r="T45" s="126"/>
      <c r="U45" s="126"/>
      <c r="V45" s="126"/>
      <c r="W45" s="126"/>
      <c r="X45" s="126"/>
      <c r="Y45" s="126"/>
      <c r="Z45" s="229"/>
      <c r="AA45" s="230"/>
      <c r="AB45" s="230"/>
      <c r="AC45" s="230"/>
      <c r="AD45" s="230"/>
      <c r="AE45" s="230"/>
      <c r="AF45" s="230"/>
      <c r="AG45" s="230"/>
      <c r="AH45" s="230"/>
      <c r="AI45" s="230"/>
      <c r="AJ45" s="230"/>
      <c r="AK45" s="230"/>
      <c r="AL45" s="230"/>
    </row>
    <row r="46" spans="1:38">
      <c r="A46" s="125"/>
      <c r="B46" s="126"/>
      <c r="C46" s="126"/>
      <c r="D46" s="126"/>
      <c r="E46" s="126"/>
      <c r="F46" s="126"/>
      <c r="G46" s="126"/>
      <c r="H46" s="126"/>
      <c r="I46" s="126"/>
      <c r="J46" s="126"/>
      <c r="K46" s="126"/>
      <c r="L46" s="126"/>
      <c r="M46" s="126"/>
      <c r="N46" s="126"/>
      <c r="O46" s="126"/>
      <c r="P46" s="126"/>
      <c r="Q46" s="126"/>
      <c r="R46" s="126"/>
      <c r="S46" s="126"/>
      <c r="T46" s="126"/>
      <c r="U46" s="126"/>
      <c r="V46" s="126"/>
      <c r="W46" s="126"/>
      <c r="X46" s="126"/>
      <c r="Y46" s="126"/>
      <c r="Z46" s="229"/>
      <c r="AA46" s="230"/>
      <c r="AB46" s="230"/>
      <c r="AC46" s="230"/>
      <c r="AD46" s="230"/>
      <c r="AE46" s="230"/>
      <c r="AF46" s="230"/>
      <c r="AG46" s="230"/>
      <c r="AH46" s="230"/>
      <c r="AI46" s="230"/>
      <c r="AJ46" s="230"/>
      <c r="AK46" s="230"/>
      <c r="AL46" s="230"/>
    </row>
    <row r="47" spans="1:38" ht="15" thickBot="1">
      <c r="A47" s="128"/>
      <c r="B47" s="129"/>
      <c r="C47" s="129"/>
      <c r="D47" s="129"/>
      <c r="E47" s="129"/>
      <c r="F47" s="129"/>
      <c r="G47" s="129"/>
      <c r="H47" s="126"/>
      <c r="I47" s="126"/>
      <c r="J47" s="126"/>
      <c r="K47" s="126"/>
      <c r="L47" s="126"/>
      <c r="M47" s="126"/>
      <c r="N47" s="126"/>
      <c r="O47" s="126"/>
      <c r="P47" s="126"/>
      <c r="Q47" s="126"/>
      <c r="R47" s="126"/>
      <c r="S47" s="126"/>
      <c r="T47" s="126"/>
      <c r="U47" s="129"/>
      <c r="V47" s="129"/>
      <c r="W47" s="129"/>
      <c r="X47" s="129"/>
      <c r="Y47" s="129"/>
      <c r="Z47" s="229"/>
      <c r="AA47" s="230"/>
      <c r="AB47" s="230"/>
      <c r="AC47" s="230"/>
      <c r="AD47" s="230"/>
      <c r="AE47" s="230"/>
      <c r="AF47" s="230"/>
      <c r="AG47" s="230"/>
      <c r="AH47" s="230"/>
      <c r="AI47" s="230"/>
      <c r="AJ47" s="230"/>
      <c r="AK47" s="230"/>
      <c r="AL47" s="230"/>
    </row>
    <row r="48" spans="1:38" ht="15" thickTop="1">
      <c r="A48" s="165"/>
      <c r="B48" s="165"/>
      <c r="C48" s="165"/>
      <c r="D48" s="165"/>
      <c r="E48" s="165"/>
      <c r="F48" s="165"/>
      <c r="G48" s="165"/>
      <c r="H48" s="165"/>
      <c r="I48" s="165"/>
      <c r="J48" s="165"/>
      <c r="K48" s="126"/>
      <c r="L48" s="126"/>
      <c r="M48" s="126"/>
      <c r="N48" s="126"/>
      <c r="O48" s="126"/>
      <c r="P48" s="126"/>
      <c r="Q48" s="126"/>
      <c r="R48" s="126"/>
      <c r="S48" s="126"/>
      <c r="T48" s="126"/>
      <c r="U48" s="165"/>
      <c r="V48" s="165"/>
      <c r="W48" s="126"/>
      <c r="X48" s="126"/>
      <c r="Y48" s="165"/>
      <c r="Z48" s="229"/>
      <c r="AA48" s="230"/>
      <c r="AB48" s="230"/>
      <c r="AC48" s="230"/>
      <c r="AD48" s="230"/>
      <c r="AE48" s="230"/>
      <c r="AF48" s="230"/>
      <c r="AG48" s="230"/>
      <c r="AH48" s="230"/>
      <c r="AI48" s="230"/>
      <c r="AJ48" s="230"/>
      <c r="AK48" s="230"/>
      <c r="AL48" s="230"/>
    </row>
    <row r="49" spans="1:38">
      <c r="A49" s="165"/>
      <c r="B49" s="165"/>
      <c r="C49" s="165"/>
      <c r="D49" s="165"/>
      <c r="E49" s="165"/>
      <c r="F49" s="165"/>
      <c r="G49" s="165"/>
      <c r="H49" s="165"/>
      <c r="I49" s="165"/>
      <c r="J49" s="165"/>
      <c r="K49" s="126"/>
      <c r="L49" s="126"/>
      <c r="M49" s="126"/>
      <c r="N49" s="126"/>
      <c r="O49" s="126"/>
      <c r="P49" s="126"/>
      <c r="Q49" s="126"/>
      <c r="R49" s="126"/>
      <c r="S49" s="126"/>
      <c r="T49" s="126"/>
      <c r="U49" s="165"/>
      <c r="V49" s="165"/>
      <c r="W49" s="126"/>
      <c r="X49" s="165"/>
      <c r="Y49" s="165"/>
      <c r="Z49" s="229"/>
      <c r="AA49" s="230"/>
      <c r="AB49" s="230"/>
      <c r="AC49" s="230"/>
      <c r="AD49" s="230"/>
      <c r="AE49" s="230"/>
      <c r="AF49" s="230"/>
      <c r="AG49" s="230"/>
      <c r="AH49" s="230"/>
      <c r="AI49" s="230"/>
      <c r="AJ49" s="230"/>
      <c r="AK49" s="230"/>
      <c r="AL49" s="230"/>
    </row>
    <row r="50" spans="1:38">
      <c r="A50" s="165"/>
      <c r="B50" s="165"/>
      <c r="C50" s="165"/>
      <c r="D50" s="165"/>
      <c r="E50" s="165"/>
      <c r="F50" s="165"/>
      <c r="G50" s="165"/>
      <c r="H50" s="165"/>
      <c r="I50" s="165"/>
      <c r="J50" s="165"/>
      <c r="K50" s="126"/>
      <c r="L50" s="126"/>
      <c r="M50" s="126"/>
      <c r="N50" s="126"/>
      <c r="O50" s="126"/>
      <c r="P50" s="126"/>
      <c r="Q50" s="126"/>
      <c r="R50" s="126"/>
      <c r="S50" s="126"/>
      <c r="T50" s="126"/>
      <c r="U50" s="165"/>
      <c r="V50" s="165"/>
      <c r="W50" s="126"/>
      <c r="X50" s="165"/>
      <c r="Y50" s="165"/>
      <c r="Z50" s="229"/>
      <c r="AA50" s="230"/>
      <c r="AB50" s="230"/>
      <c r="AC50" s="230"/>
      <c r="AD50" s="230"/>
      <c r="AE50" s="230"/>
      <c r="AF50" s="230"/>
      <c r="AG50" s="230"/>
      <c r="AH50" s="230"/>
      <c r="AI50" s="230"/>
      <c r="AJ50" s="230"/>
      <c r="AK50" s="230"/>
      <c r="AL50" s="230"/>
    </row>
    <row r="51" spans="1:38">
      <c r="A51" s="165"/>
      <c r="B51" s="165"/>
      <c r="C51" s="165"/>
      <c r="D51" s="165"/>
      <c r="E51" s="165"/>
      <c r="F51" s="165"/>
      <c r="G51" s="165"/>
      <c r="H51" s="165"/>
      <c r="I51" s="165"/>
      <c r="J51" s="165"/>
      <c r="K51" s="126"/>
      <c r="L51" s="126"/>
      <c r="M51" s="126"/>
      <c r="N51" s="126"/>
      <c r="O51" s="126"/>
      <c r="P51" s="126"/>
      <c r="Q51" s="126"/>
      <c r="R51" s="126"/>
      <c r="S51" s="126"/>
      <c r="T51" s="126"/>
      <c r="U51" s="165"/>
      <c r="V51" s="165"/>
      <c r="W51" s="126"/>
      <c r="X51" s="165"/>
      <c r="Y51" s="165"/>
      <c r="Z51" s="229"/>
      <c r="AA51" s="230"/>
      <c r="AB51" s="230"/>
      <c r="AC51" s="230"/>
      <c r="AD51" s="230"/>
      <c r="AE51" s="230"/>
      <c r="AF51" s="230"/>
      <c r="AG51" s="230"/>
      <c r="AH51" s="230"/>
      <c r="AI51" s="230"/>
      <c r="AJ51" s="230"/>
      <c r="AK51" s="230"/>
      <c r="AL51" s="230"/>
    </row>
    <row r="52" spans="1:38">
      <c r="V52" s="165"/>
      <c r="W52" s="126"/>
      <c r="X52" s="165"/>
      <c r="Y52" s="165"/>
      <c r="Z52" s="229"/>
      <c r="AA52" s="230"/>
      <c r="AB52" s="230"/>
      <c r="AC52" s="230"/>
      <c r="AD52" s="230"/>
      <c r="AE52" s="230"/>
      <c r="AF52" s="230"/>
      <c r="AG52" s="230"/>
      <c r="AH52" s="230"/>
      <c r="AI52" s="230"/>
      <c r="AJ52" s="230"/>
      <c r="AK52" s="230"/>
      <c r="AL52" s="230"/>
    </row>
    <row r="53" spans="1:38">
      <c r="V53" s="165"/>
      <c r="W53" s="126"/>
      <c r="X53" s="165"/>
      <c r="Y53" s="165"/>
      <c r="Z53" s="229"/>
      <c r="AA53" s="230"/>
      <c r="AB53" s="230"/>
      <c r="AC53" s="230"/>
      <c r="AD53" s="230"/>
      <c r="AE53" s="230"/>
      <c r="AF53" s="230"/>
      <c r="AG53" s="230"/>
      <c r="AH53" s="230"/>
      <c r="AI53" s="230"/>
      <c r="AJ53" s="230"/>
      <c r="AK53" s="230"/>
      <c r="AL53" s="230"/>
    </row>
    <row r="54" spans="1:38">
      <c r="V54" s="165"/>
      <c r="W54" s="126"/>
      <c r="X54" s="165"/>
      <c r="Y54" s="165"/>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15" activePane="bottomRight" state="frozen"/>
      <selection activeCell="D20" sqref="D20"/>
      <selection pane="topRight" activeCell="D20" sqref="D20"/>
      <selection pane="bottomLeft" activeCell="D20" sqref="D20"/>
      <selection pane="bottomRight" activeCell="E315" sqref="E315"/>
    </sheetView>
  </sheetViews>
  <sheetFormatPr baseColWidth="10" defaultRowHeight="52.8"/>
  <cols>
    <col min="1" max="1" width="16.6640625" style="116" customWidth="1"/>
    <col min="2" max="2" width="108.33203125" style="115" customWidth="1"/>
    <col min="3" max="3" width="15.44140625" style="146" customWidth="1"/>
    <col min="4" max="4" width="23.5546875" style="186" customWidth="1"/>
    <col min="5" max="5" width="30" style="211" customWidth="1"/>
    <col min="6" max="7" width="11.44140625" customWidth="1"/>
    <col min="8" max="8" width="1.33203125" customWidth="1"/>
    <col min="10" max="10" width="34.44140625" customWidth="1"/>
  </cols>
  <sheetData>
    <row r="1" spans="1:10" ht="96" customHeight="1" thickTop="1" thickBot="1">
      <c r="A1" s="668" t="s">
        <v>1932</v>
      </c>
      <c r="B1" s="669"/>
      <c r="C1" s="669"/>
      <c r="D1" s="670"/>
    </row>
    <row r="2" spans="1:10" ht="56.25" customHeight="1" thickTop="1" thickBot="1">
      <c r="A2" s="197" t="s">
        <v>1027</v>
      </c>
      <c r="B2" s="198" t="s">
        <v>1520</v>
      </c>
      <c r="C2" s="198" t="s">
        <v>1066</v>
      </c>
      <c r="D2" s="228" t="s">
        <v>1930</v>
      </c>
    </row>
    <row r="3" spans="1:10" ht="54" thickTop="1" thickBot="1">
      <c r="A3" s="133" t="s">
        <v>1067</v>
      </c>
      <c r="B3" s="134" t="s">
        <v>1304</v>
      </c>
      <c r="C3" s="135" t="str">
        <f>'200.1'!L31</f>
        <v>Ha</v>
      </c>
      <c r="D3" s="182">
        <f>VLOOKUP('200.1'!A88,'200.1'!A36:N107,14,FALSE)</f>
        <v>3173327.072354422</v>
      </c>
      <c r="G3" t="s">
        <v>1064</v>
      </c>
      <c r="J3" s="1"/>
    </row>
    <row r="4" spans="1:10" ht="54" thickTop="1" thickBot="1">
      <c r="A4" s="136" t="s">
        <v>1069</v>
      </c>
      <c r="B4" s="137" t="s">
        <v>1253</v>
      </c>
      <c r="C4" s="135" t="s">
        <v>1068</v>
      </c>
      <c r="D4" s="182">
        <f>VLOOKUP('200.2'!A88,'200.2'!A37:N108,14,FALSE)</f>
        <v>182305.2824420589</v>
      </c>
      <c r="J4" s="1"/>
    </row>
    <row r="5" spans="1:10" ht="54" thickTop="1" thickBot="1">
      <c r="A5" s="136" t="s">
        <v>1070</v>
      </c>
      <c r="B5" s="137" t="s">
        <v>1254</v>
      </c>
      <c r="C5" s="138" t="s">
        <v>1071</v>
      </c>
      <c r="D5" s="182">
        <f>VLOOKUP('201.1'!A88,'201.1'!A38:N109,14,FALSE)</f>
        <v>175517.31333553317</v>
      </c>
    </row>
    <row r="6" spans="1:10" ht="54" thickTop="1" thickBot="1">
      <c r="A6" s="136" t="s">
        <v>1072</v>
      </c>
      <c r="B6" s="137" t="s">
        <v>1255</v>
      </c>
      <c r="C6" s="138" t="s">
        <v>1071</v>
      </c>
      <c r="D6" s="182">
        <f>VLOOKUP('201.2'!A88,'201.2'!A39:N110,14,FALSE)</f>
        <v>137230.14278642822</v>
      </c>
    </row>
    <row r="7" spans="1:10" ht="70.5" customHeight="1" thickTop="1" thickBot="1">
      <c r="A7" s="136" t="s">
        <v>1073</v>
      </c>
      <c r="B7" s="137" t="s">
        <v>1256</v>
      </c>
      <c r="C7" s="138" t="s">
        <v>1071</v>
      </c>
      <c r="D7" s="182">
        <f>VLOOKUP('201.3'!A88,'201.3'!A40:N111,14,FALSE)</f>
        <v>44052.555985108156</v>
      </c>
    </row>
    <row r="8" spans="1:10" ht="54" thickTop="1" thickBot="1">
      <c r="A8" s="136" t="s">
        <v>1074</v>
      </c>
      <c r="B8" s="137" t="s">
        <v>1257</v>
      </c>
      <c r="C8" s="138" t="s">
        <v>1071</v>
      </c>
      <c r="D8" s="183">
        <f>VLOOKUP('201.4'!A88,'201.4'!A41:N112,14,FALSE)</f>
        <v>63741.236149550663</v>
      </c>
    </row>
    <row r="9" spans="1:10" ht="54" thickTop="1" thickBot="1">
      <c r="A9" s="136" t="s">
        <v>1075</v>
      </c>
      <c r="B9" s="137" t="s">
        <v>1254</v>
      </c>
      <c r="C9" s="138" t="s">
        <v>1928</v>
      </c>
      <c r="D9" s="183">
        <f>VLOOKUP('201.5'!A88,'201.5'!A42:N113,14,FALSE)</f>
        <v>175517.31333553317</v>
      </c>
    </row>
    <row r="10" spans="1:10" ht="54" thickTop="1" thickBot="1">
      <c r="A10" s="136" t="s">
        <v>1076</v>
      </c>
      <c r="B10" s="137" t="s">
        <v>1255</v>
      </c>
      <c r="C10" s="138" t="s">
        <v>1928</v>
      </c>
      <c r="D10" s="183">
        <f>VLOOKUP('201.6'!A88,'201.6'!A43:N114,14,FALSE)</f>
        <v>137230.14278642822</v>
      </c>
    </row>
    <row r="11" spans="1:10" ht="54" thickTop="1" thickBot="1">
      <c r="A11" s="136" t="s">
        <v>1077</v>
      </c>
      <c r="B11" s="137" t="s">
        <v>1255</v>
      </c>
      <c r="C11" s="138" t="s">
        <v>388</v>
      </c>
      <c r="D11" s="183">
        <f>VLOOKUP('201.7'!A88,'201.7'!A44:N115,14,FALSE)</f>
        <v>134381.7212655062</v>
      </c>
    </row>
    <row r="12" spans="1:10" ht="54" thickTop="1" thickBot="1">
      <c r="A12" s="136" t="s">
        <v>1078</v>
      </c>
      <c r="B12" s="137" t="s">
        <v>1258</v>
      </c>
      <c r="C12" s="138" t="s">
        <v>233</v>
      </c>
      <c r="D12" s="183">
        <f>VLOOKUP('201.8'!A88,'201.8'!A45:N116,14,FALSE)</f>
        <v>18521.486795802011</v>
      </c>
    </row>
    <row r="13" spans="1:10" ht="54" thickTop="1" thickBot="1">
      <c r="A13" s="136" t="s">
        <v>1079</v>
      </c>
      <c r="B13" s="137" t="s">
        <v>1259</v>
      </c>
      <c r="C13" s="138" t="s">
        <v>233</v>
      </c>
      <c r="D13" s="183">
        <f>VLOOKUP('201.9'!A88,'201.9'!A46:N117,14,FALSE)</f>
        <v>18239.386349074739</v>
      </c>
    </row>
    <row r="14" spans="1:10" ht="54" thickTop="1" thickBot="1">
      <c r="A14" s="136" t="s">
        <v>1080</v>
      </c>
      <c r="B14" s="137" t="s">
        <v>1260</v>
      </c>
      <c r="C14" s="138" t="s">
        <v>144</v>
      </c>
      <c r="D14" s="183">
        <f>VLOOKUP('201.10'!A88,'201.10'!A47:N118,14,FALSE)</f>
        <v>6994.3781299075217</v>
      </c>
    </row>
    <row r="15" spans="1:10" ht="54" thickTop="1" thickBot="1">
      <c r="A15" s="136" t="s">
        <v>1081</v>
      </c>
      <c r="B15" s="137" t="s">
        <v>1261</v>
      </c>
      <c r="C15" s="138" t="s">
        <v>1082</v>
      </c>
      <c r="D15" s="183">
        <f>VLOOKUP('201.11'!A88,'201.11'!A48:N119,14,FALSE)</f>
        <v>3566.1324518596048</v>
      </c>
    </row>
    <row r="16" spans="1:10" ht="54" thickTop="1" thickBot="1">
      <c r="A16" s="136" t="s">
        <v>1083</v>
      </c>
      <c r="B16" s="137" t="s">
        <v>1262</v>
      </c>
      <c r="C16" s="138" t="s">
        <v>1928</v>
      </c>
      <c r="D16" s="183">
        <f>VLOOKUP('201.12'!A88,'201.12'!A49:N120,14,FALSE)</f>
        <v>86263.546289909631</v>
      </c>
    </row>
    <row r="17" spans="1:4" ht="67.2" thickTop="1" thickBot="1">
      <c r="A17" s="139" t="s">
        <v>1084</v>
      </c>
      <c r="B17" s="140" t="s">
        <v>1263</v>
      </c>
      <c r="C17" s="138" t="s">
        <v>1928</v>
      </c>
      <c r="D17" s="183">
        <f>VLOOKUP('201.13'!A88,'201.13'!A50:N121,14,FALSE)</f>
        <v>136271.10064238857</v>
      </c>
    </row>
    <row r="18" spans="1:4" ht="54" thickTop="1" thickBot="1">
      <c r="A18" s="136" t="s">
        <v>1085</v>
      </c>
      <c r="B18" s="137" t="s">
        <v>1264</v>
      </c>
      <c r="C18" s="138" t="s">
        <v>144</v>
      </c>
      <c r="D18" s="183">
        <f>VLOOKUP('201.14'!A88,'201.14'!A51:N122,14,FALSE)</f>
        <v>57874.434666388232</v>
      </c>
    </row>
    <row r="19" spans="1:4" ht="54" thickTop="1" thickBot="1">
      <c r="A19" s="136" t="s">
        <v>1086</v>
      </c>
      <c r="B19" s="137" t="s">
        <v>1265</v>
      </c>
      <c r="C19" s="138" t="s">
        <v>144</v>
      </c>
      <c r="D19" s="183">
        <f>VLOOKUP('201.15'!A88,'201.15'!A52:N123,14,FALSE)</f>
        <v>71685.357830686189</v>
      </c>
    </row>
    <row r="20" spans="1:4" ht="54" thickTop="1" thickBot="1">
      <c r="A20" s="136" t="s">
        <v>1087</v>
      </c>
      <c r="B20" s="137" t="s">
        <v>1266</v>
      </c>
      <c r="C20" s="138" t="s">
        <v>144</v>
      </c>
      <c r="D20" s="183">
        <f>VLOOKUP('201.16'!A88,'201.16'!A53:N124,14,FALSE)</f>
        <v>1947.3627585259464</v>
      </c>
    </row>
    <row r="21" spans="1:4" ht="54" thickTop="1" thickBot="1">
      <c r="A21" s="136" t="s">
        <v>1088</v>
      </c>
      <c r="B21" s="137" t="s">
        <v>1267</v>
      </c>
      <c r="C21" s="138" t="s">
        <v>1928</v>
      </c>
      <c r="D21" s="183">
        <f>VLOOKUP('201.17'!A88,'201.17'!A54:N125,14,FALSE)</f>
        <v>86465.829214231344</v>
      </c>
    </row>
    <row r="22" spans="1:4" ht="54" thickTop="1" thickBot="1">
      <c r="A22" s="136" t="s">
        <v>1089</v>
      </c>
      <c r="B22" s="137" t="s">
        <v>1268</v>
      </c>
      <c r="C22" s="138" t="s">
        <v>1928</v>
      </c>
      <c r="D22" s="183">
        <f>VLOOKUP('201.18'!A88,'201.18'!A55:N126,14,FALSE)</f>
        <v>86465.829214231344</v>
      </c>
    </row>
    <row r="23" spans="1:4" ht="54" thickTop="1" thickBot="1">
      <c r="A23" s="136" t="s">
        <v>1090</v>
      </c>
      <c r="B23" s="137" t="s">
        <v>1269</v>
      </c>
      <c r="C23" s="138" t="s">
        <v>144</v>
      </c>
      <c r="D23" s="183">
        <f>VLOOKUP('201.19'!A88,'201.19'!A56:N127,14,FALSE)</f>
        <v>4507.5590180337931</v>
      </c>
    </row>
    <row r="24" spans="1:4" ht="54" thickTop="1" thickBot="1">
      <c r="A24" s="136" t="s">
        <v>1091</v>
      </c>
      <c r="B24" s="137" t="s">
        <v>1270</v>
      </c>
      <c r="C24" s="138" t="s">
        <v>144</v>
      </c>
      <c r="D24" s="183">
        <f>VLOOKUP('201.20'!A88,'201.20'!A57:N128,14,FALSE)</f>
        <v>960.47455104156109</v>
      </c>
    </row>
    <row r="25" spans="1:4" ht="54" thickTop="1" thickBot="1">
      <c r="A25" s="136" t="s">
        <v>1092</v>
      </c>
      <c r="B25" s="137" t="s">
        <v>1271</v>
      </c>
      <c r="C25" s="138" t="s">
        <v>144</v>
      </c>
      <c r="D25" s="183">
        <f>VLOOKUP('201.21'!A88,'201.21'!A58:N129,14,FALSE)</f>
        <v>5212.117979209941</v>
      </c>
    </row>
    <row r="26" spans="1:4" ht="54" thickTop="1" thickBot="1">
      <c r="A26" s="136" t="s">
        <v>1508</v>
      </c>
      <c r="B26" s="137" t="s">
        <v>1496</v>
      </c>
      <c r="C26" s="138" t="s">
        <v>1928</v>
      </c>
      <c r="D26" s="183">
        <f>VLOOKUP('203.1'!A88,'203.1'!A59:N130,14,FALSE)</f>
        <v>1401708.3648118263</v>
      </c>
    </row>
    <row r="27" spans="1:4" ht="54" thickTop="1" thickBot="1">
      <c r="A27" s="136" t="s">
        <v>1509</v>
      </c>
      <c r="B27" s="137" t="s">
        <v>1500</v>
      </c>
      <c r="C27" s="138" t="s">
        <v>1928</v>
      </c>
      <c r="D27" s="183">
        <f>VLOOKUP('203.2'!A88,'203.2'!A60:N131,14,FALSE)</f>
        <v>1707078.6421884082</v>
      </c>
    </row>
    <row r="28" spans="1:4" ht="54" thickTop="1" thickBot="1">
      <c r="A28" s="136" t="s">
        <v>1510</v>
      </c>
      <c r="B28" s="137" t="s">
        <v>1501</v>
      </c>
      <c r="C28" s="138" t="s">
        <v>1928</v>
      </c>
      <c r="D28" s="183">
        <f>VLOOKUP('203.3'!A88,'203.3'!A61:N132,14,FALSE)</f>
        <v>1925200.2688859664</v>
      </c>
    </row>
    <row r="29" spans="1:4" ht="54" thickTop="1" thickBot="1">
      <c r="A29" s="136" t="s">
        <v>1511</v>
      </c>
      <c r="B29" s="137" t="s">
        <v>1502</v>
      </c>
      <c r="C29" s="138" t="s">
        <v>1928</v>
      </c>
      <c r="D29" s="183">
        <f>VLOOKUP('203.4'!A88,'203.4'!A62:N133,14,FALSE)</f>
        <v>880317.93080504378</v>
      </c>
    </row>
    <row r="30" spans="1:4" ht="54" thickTop="1" thickBot="1">
      <c r="A30" s="136" t="s">
        <v>1512</v>
      </c>
      <c r="B30" s="137" t="s">
        <v>1503</v>
      </c>
      <c r="C30" s="138" t="s">
        <v>1928</v>
      </c>
      <c r="D30" s="183">
        <f>VLOOKUP('203.5'!A88,'203.5'!A63:N134,14,FALSE)</f>
        <v>1024072.6644342176</v>
      </c>
    </row>
    <row r="31" spans="1:4" ht="54" thickTop="1" thickBot="1">
      <c r="A31" s="136" t="s">
        <v>1513</v>
      </c>
      <c r="B31" s="137" t="s">
        <v>1504</v>
      </c>
      <c r="C31" s="138" t="s">
        <v>1928</v>
      </c>
      <c r="D31" s="183">
        <f>VLOOKUP('203.6'!A88,'203.6'!A64:N135,14,FALSE)</f>
        <v>1115552.949470965</v>
      </c>
    </row>
    <row r="32" spans="1:4" ht="54" thickTop="1" thickBot="1">
      <c r="A32" s="136" t="s">
        <v>1514</v>
      </c>
      <c r="B32" s="137" t="s">
        <v>1505</v>
      </c>
      <c r="C32" s="138" t="s">
        <v>1928</v>
      </c>
      <c r="D32" s="183">
        <f>VLOOKUP('203.7'!A88,'203.7'!A65:N136,14,FALSE)</f>
        <v>300089.39707725623</v>
      </c>
    </row>
    <row r="33" spans="1:4" ht="54" thickTop="1" thickBot="1">
      <c r="A33" s="136" t="s">
        <v>1515</v>
      </c>
      <c r="B33" s="137" t="s">
        <v>1954</v>
      </c>
      <c r="C33" s="138" t="s">
        <v>1928</v>
      </c>
      <c r="D33" s="183">
        <f>VLOOKUP('203.8'!A88,'203.8'!A66:N137,14,FALSE)</f>
        <v>424037.02098316327</v>
      </c>
    </row>
    <row r="34" spans="1:4" ht="54" thickTop="1" thickBot="1">
      <c r="A34" s="136" t="s">
        <v>1516</v>
      </c>
      <c r="B34" s="137" t="s">
        <v>1507</v>
      </c>
      <c r="C34" s="138" t="s">
        <v>1928</v>
      </c>
      <c r="D34" s="183">
        <f>VLOOKUP('203.9'!A88,'203.9'!A67:N138,14,FALSE)</f>
        <v>451120.18711337412</v>
      </c>
    </row>
    <row r="35" spans="1:4" ht="54" thickTop="1" thickBot="1">
      <c r="A35" s="136" t="s">
        <v>1517</v>
      </c>
      <c r="B35" s="137" t="s">
        <v>1497</v>
      </c>
      <c r="C35" s="138" t="s">
        <v>1928</v>
      </c>
      <c r="D35" s="183">
        <f>VLOOKUP('203.10'!A88,'203.10'!A68:N139,14,FALSE)</f>
        <v>229514.43006544217</v>
      </c>
    </row>
    <row r="36" spans="1:4" ht="54" thickTop="1" thickBot="1">
      <c r="A36" s="136" t="s">
        <v>1518</v>
      </c>
      <c r="B36" s="137" t="s">
        <v>1498</v>
      </c>
      <c r="C36" s="138" t="s">
        <v>1928</v>
      </c>
      <c r="D36" s="183">
        <f>VLOOKUP('203.11'!A88,'203.11'!A69:N140,14,FALSE)</f>
        <v>313242.25045048236</v>
      </c>
    </row>
    <row r="37" spans="1:4" ht="54" thickTop="1" thickBot="1">
      <c r="A37" s="136" t="s">
        <v>1519</v>
      </c>
      <c r="B37" s="225" t="s">
        <v>1499</v>
      </c>
      <c r="C37" s="138" t="s">
        <v>1928</v>
      </c>
      <c r="D37" s="183">
        <f>VLOOKUP('203.12'!A88,'203.12'!A70:N141,14,FALSE)</f>
        <v>327311.42766098154</v>
      </c>
    </row>
    <row r="38" spans="1:4" ht="54" thickTop="1" thickBot="1">
      <c r="A38" s="136" t="s">
        <v>1093</v>
      </c>
      <c r="B38" s="137" t="s">
        <v>1272</v>
      </c>
      <c r="C38" s="138" t="s">
        <v>388</v>
      </c>
      <c r="D38" s="183">
        <f>VLOOKUP('210.1.1'!A88,'210.1.1'!A71:N142,14,FALSE)</f>
        <v>10803.0943573932</v>
      </c>
    </row>
    <row r="39" spans="1:4" ht="54" thickTop="1" thickBot="1">
      <c r="A39" s="136" t="s">
        <v>1094</v>
      </c>
      <c r="B39" s="137" t="s">
        <v>1273</v>
      </c>
      <c r="C39" s="138" t="s">
        <v>388</v>
      </c>
      <c r="D39" s="183">
        <f>VLOOKUP('210.1.2'!A88,'210.1.2'!A72:N143,14,FALSE)</f>
        <v>2719.3276826432002</v>
      </c>
    </row>
    <row r="40" spans="1:4" ht="54" thickTop="1" thickBot="1">
      <c r="A40" s="136" t="s">
        <v>1095</v>
      </c>
      <c r="B40" s="137" t="s">
        <v>1274</v>
      </c>
      <c r="C40" s="138" t="s">
        <v>388</v>
      </c>
      <c r="D40" s="183">
        <f>VLOOKUP('210.2.1'!A90,'210.2.1'!A73:N144,14,FALSE)</f>
        <v>567652788.3305999</v>
      </c>
    </row>
    <row r="41" spans="1:4" ht="54" thickTop="1" thickBot="1">
      <c r="A41" s="136" t="s">
        <v>1096</v>
      </c>
      <c r="B41" s="137" t="s">
        <v>1275</v>
      </c>
      <c r="C41" s="138" t="s">
        <v>388</v>
      </c>
      <c r="D41" s="183">
        <f>VLOOKUP('210.2.2'!A88,'210.2.2'!A74:N145,14,FALSE)</f>
        <v>10803.0943573932</v>
      </c>
    </row>
    <row r="42" spans="1:4" ht="54" thickTop="1" thickBot="1">
      <c r="A42" s="136" t="s">
        <v>1097</v>
      </c>
      <c r="B42" s="137" t="s">
        <v>1276</v>
      </c>
      <c r="C42" s="138" t="s">
        <v>388</v>
      </c>
      <c r="D42" s="183">
        <f>VLOOKUP('210.2.3'!A91,'210.2.3'!A91:N146,14,FALSE)</f>
        <v>567644704.56392503</v>
      </c>
    </row>
    <row r="43" spans="1:4" ht="54" thickTop="1" thickBot="1">
      <c r="A43" s="136" t="s">
        <v>1098</v>
      </c>
      <c r="B43" s="137" t="s">
        <v>1277</v>
      </c>
      <c r="C43" s="138" t="s">
        <v>388</v>
      </c>
      <c r="D43" s="183">
        <f>VLOOKUP('210.2.4'!A88,'210.2.4'!A88:N147,14,FALSE)</f>
        <v>2719.3276826432002</v>
      </c>
    </row>
    <row r="44" spans="1:4" ht="54" thickTop="1" thickBot="1">
      <c r="A44" s="136" t="s">
        <v>1099</v>
      </c>
      <c r="B44" s="137" t="s">
        <v>1278</v>
      </c>
      <c r="C44" s="138" t="s">
        <v>388</v>
      </c>
      <c r="D44" s="183">
        <f>VLOOKUP('211.1'!A88,'211.1'!A88:N148,14,FALSE)</f>
        <v>10879.523324869733</v>
      </c>
    </row>
    <row r="45" spans="1:4" ht="54" thickTop="1" thickBot="1">
      <c r="A45" s="136" t="s">
        <v>1100</v>
      </c>
      <c r="B45" s="137" t="s">
        <v>1279</v>
      </c>
      <c r="C45" s="138" t="s">
        <v>388</v>
      </c>
      <c r="D45" s="183">
        <f>VLOOKUP('220.1'!A88,'220.1'!A88:N149,14,FALSE)</f>
        <v>12285.545218759476</v>
      </c>
    </row>
    <row r="46" spans="1:4" ht="54" thickTop="1" thickBot="1">
      <c r="A46" s="136" t="s">
        <v>1101</v>
      </c>
      <c r="B46" s="137" t="s">
        <v>1280</v>
      </c>
      <c r="C46" s="138" t="s">
        <v>388</v>
      </c>
      <c r="D46" s="183">
        <f>VLOOKUP('221.1'!A88,'221.1'!A88:N150,14,FALSE)</f>
        <v>9416.9065234493428</v>
      </c>
    </row>
    <row r="47" spans="1:4" ht="54" thickTop="1" thickBot="1">
      <c r="A47" s="136" t="s">
        <v>1102</v>
      </c>
      <c r="B47" s="137" t="s">
        <v>1281</v>
      </c>
      <c r="C47" s="138" t="s">
        <v>388</v>
      </c>
      <c r="D47" s="183">
        <f>VLOOKUP('221.2'!A88,'221.2'!A88:N151,14,FALSE)</f>
        <v>5302.0565634493432</v>
      </c>
    </row>
    <row r="48" spans="1:4" ht="67.2" thickTop="1" thickBot="1">
      <c r="A48" s="136" t="s">
        <v>1524</v>
      </c>
      <c r="B48" s="137" t="s">
        <v>1521</v>
      </c>
      <c r="C48" s="138" t="s">
        <v>233</v>
      </c>
      <c r="D48" s="183">
        <f>VLOOKUP('223.1'!A88,'223.1'!A88:N152,14,FALSE)</f>
        <v>9100.3396793174361</v>
      </c>
    </row>
    <row r="49" spans="1:4" ht="54" thickTop="1" thickBot="1">
      <c r="A49" s="136" t="s">
        <v>1525</v>
      </c>
      <c r="B49" s="137" t="s">
        <v>1522</v>
      </c>
      <c r="C49" s="138" t="s">
        <v>233</v>
      </c>
      <c r="D49" s="183">
        <f>VLOOKUP('223.2'!A88,'223.2'!A88:N153,14,FALSE)</f>
        <v>8448.9012036424374</v>
      </c>
    </row>
    <row r="50" spans="1:4" ht="54" thickTop="1" thickBot="1">
      <c r="A50" s="136" t="s">
        <v>1526</v>
      </c>
      <c r="B50" s="137" t="s">
        <v>1523</v>
      </c>
      <c r="C50" s="138" t="s">
        <v>388</v>
      </c>
      <c r="D50" s="183">
        <f>VLOOKUP('223.3.1'!A88,'223.3.1'!A88:N154,14,FALSE)</f>
        <v>51423</v>
      </c>
    </row>
    <row r="51" spans="1:4" ht="67.2" thickTop="1" thickBot="1">
      <c r="A51" s="136" t="s">
        <v>1527</v>
      </c>
      <c r="B51" s="137" t="s">
        <v>1529</v>
      </c>
      <c r="C51" s="138" t="s">
        <v>388</v>
      </c>
      <c r="D51" s="183">
        <f>VLOOKUP('223.3.2'!A88,'223.3.2'!A88:N155,14,FALSE)</f>
        <v>108872.19175825377</v>
      </c>
    </row>
    <row r="52" spans="1:4" ht="54" thickTop="1" thickBot="1">
      <c r="A52" s="136" t="s">
        <v>1528</v>
      </c>
      <c r="B52" s="137" t="s">
        <v>1530</v>
      </c>
      <c r="C52" s="138" t="s">
        <v>388</v>
      </c>
      <c r="D52" s="183">
        <f>VLOOKUP('223.3.3'!A88,'223.3.3'!A88:N156,14,FALSE)</f>
        <v>98662.069652628765</v>
      </c>
    </row>
    <row r="53" spans="1:4" ht="54" thickTop="1" thickBot="1">
      <c r="A53" s="142" t="s">
        <v>1103</v>
      </c>
      <c r="B53" s="143" t="s">
        <v>2061</v>
      </c>
      <c r="C53" s="138" t="s">
        <v>233</v>
      </c>
      <c r="D53" s="183">
        <f>VLOOKUP('230.1'!A88,'230.1'!A88:N157,14,FALSE)</f>
        <v>2648.2302772582216</v>
      </c>
    </row>
    <row r="54" spans="1:4" ht="54" thickTop="1" thickBot="1">
      <c r="A54" s="142" t="s">
        <v>1104</v>
      </c>
      <c r="B54" s="143" t="s">
        <v>1282</v>
      </c>
      <c r="C54" s="138" t="s">
        <v>233</v>
      </c>
      <c r="D54" s="183">
        <f>VLOOKUP('231.1'!A88,'231.1'!A88:N159,14,FALSE)</f>
        <v>13249.049621642436</v>
      </c>
    </row>
    <row r="55" spans="1:4" ht="54" thickTop="1" thickBot="1">
      <c r="A55" s="142" t="s">
        <v>1105</v>
      </c>
      <c r="B55" s="143" t="s">
        <v>1531</v>
      </c>
      <c r="C55" s="138" t="s">
        <v>233</v>
      </c>
      <c r="D55" s="183">
        <f>VLOOKUP('232.1'!A88,'232.1'!A88:N160,14,FALSE)</f>
        <v>7529.1729617424371</v>
      </c>
    </row>
    <row r="56" spans="1:4" ht="54" thickTop="1" thickBot="1">
      <c r="A56" s="142" t="s">
        <v>1532</v>
      </c>
      <c r="B56" s="143" t="s">
        <v>1955</v>
      </c>
      <c r="C56" s="138" t="s">
        <v>233</v>
      </c>
      <c r="D56" s="183">
        <f>VLOOKUP('233.1'!A88,'233.1'!A88:N161,14,FALSE)</f>
        <v>14384.469629442439</v>
      </c>
    </row>
    <row r="57" spans="1:4" ht="54" thickTop="1" thickBot="1">
      <c r="A57" s="142" t="s">
        <v>1534</v>
      </c>
      <c r="B57" s="143" t="s">
        <v>1535</v>
      </c>
      <c r="C57" s="138" t="s">
        <v>233</v>
      </c>
      <c r="D57" s="183">
        <f>VLOOKUP('233.10'!A88,'233.10'!A88:N162,14,FALSE)</f>
        <v>25424.269337067435</v>
      </c>
    </row>
    <row r="58" spans="1:4" ht="54" thickTop="1" thickBot="1">
      <c r="A58" s="142" t="s">
        <v>1106</v>
      </c>
      <c r="B58" s="143" t="s">
        <v>1536</v>
      </c>
      <c r="C58" s="138" t="s">
        <v>233</v>
      </c>
      <c r="D58" s="183">
        <f>VLOOKUP('234.1'!A88,'234.1'!A88:N163,14,FALSE)</f>
        <v>968.37592141265304</v>
      </c>
    </row>
    <row r="59" spans="1:4" ht="54" thickTop="1" thickBot="1">
      <c r="A59" s="142" t="s">
        <v>1539</v>
      </c>
      <c r="B59" s="143" t="s">
        <v>1540</v>
      </c>
      <c r="C59" s="138" t="s">
        <v>388</v>
      </c>
      <c r="D59" s="183">
        <f>VLOOKUP('235.1'!A88,'235.1'!A88:N164,14,FALSE)</f>
        <v>62750.082716475546</v>
      </c>
    </row>
    <row r="60" spans="1:4" ht="54" thickTop="1" thickBot="1">
      <c r="A60" s="144" t="s">
        <v>1541</v>
      </c>
      <c r="B60" s="143" t="s">
        <v>1542</v>
      </c>
      <c r="C60" s="138" t="s">
        <v>388</v>
      </c>
      <c r="D60" s="183">
        <f>VLOOKUP('235.10'!A88,'235.10'!A88:N165,14,FALSE)</f>
        <v>13870.082716475552</v>
      </c>
    </row>
    <row r="61" spans="1:4" ht="54" thickTop="1" thickBot="1">
      <c r="A61" s="144" t="s">
        <v>1543</v>
      </c>
      <c r="B61" s="143" t="s">
        <v>1544</v>
      </c>
      <c r="C61" s="138" t="s">
        <v>377</v>
      </c>
      <c r="D61" s="183">
        <f>VLOOKUP('235.11'!A88,'235.11'!A88:N166,14,FALSE)</f>
        <v>611</v>
      </c>
    </row>
    <row r="62" spans="1:4" ht="54" thickTop="1" thickBot="1">
      <c r="A62" s="144" t="s">
        <v>1545</v>
      </c>
      <c r="B62" s="143" t="s">
        <v>1956</v>
      </c>
      <c r="C62" s="138" t="s">
        <v>388</v>
      </c>
      <c r="D62" s="183">
        <f>VLOOKUP('236.1'!A88,'236.1'!A88:N167,14,FALSE)</f>
        <v>116830.08271647556</v>
      </c>
    </row>
    <row r="63" spans="1:4" ht="54" thickTop="1" thickBot="1">
      <c r="A63" s="144" t="s">
        <v>1548</v>
      </c>
      <c r="B63" s="143" t="s">
        <v>1957</v>
      </c>
      <c r="C63" s="138" t="s">
        <v>388</v>
      </c>
      <c r="D63" s="183">
        <f>VLOOKUP('236.10'!A87,'236.10'!A87:N168,14,FALSE)</f>
        <v>13870.082716475552</v>
      </c>
    </row>
    <row r="64" spans="1:4" ht="54" thickTop="1" thickBot="1">
      <c r="A64" s="144" t="s">
        <v>1549</v>
      </c>
      <c r="B64" s="145" t="s">
        <v>1550</v>
      </c>
      <c r="C64" s="179" t="s">
        <v>377</v>
      </c>
      <c r="D64" s="183">
        <f>VLOOKUP('236.11'!A88,'236.11'!A88:N169,14,FALSE)</f>
        <v>1287</v>
      </c>
    </row>
    <row r="65" spans="1:4" ht="54" thickTop="1" thickBot="1">
      <c r="A65" s="142" t="s">
        <v>1107</v>
      </c>
      <c r="B65" s="143" t="s">
        <v>1283</v>
      </c>
      <c r="C65" s="138" t="s">
        <v>233</v>
      </c>
      <c r="D65" s="183">
        <f>VLOOKUP('310.1'!A87,'310.1'!A87:N170,14,FALSE)</f>
        <v>895.57362402967442</v>
      </c>
    </row>
    <row r="66" spans="1:4" ht="54" thickTop="1" thickBot="1">
      <c r="A66" s="142" t="s">
        <v>1108</v>
      </c>
      <c r="B66" s="143" t="s">
        <v>1284</v>
      </c>
      <c r="C66" s="138" t="s">
        <v>388</v>
      </c>
      <c r="D66" s="183">
        <f>VLOOKUP('311.1'!A87,'311.1'!A87:N171,14,FALSE)</f>
        <v>49184.06231586932</v>
      </c>
    </row>
    <row r="67" spans="1:4" ht="54" thickTop="1" thickBot="1">
      <c r="A67" s="142" t="s">
        <v>1109</v>
      </c>
      <c r="B67" s="143" t="s">
        <v>1285</v>
      </c>
      <c r="C67" s="138" t="s">
        <v>1082</v>
      </c>
      <c r="D67" s="183">
        <f>VLOOKUP('312.1'!A88,'312.1'!A88:N172,14,FALSE)</f>
        <v>7849.1650737499995</v>
      </c>
    </row>
    <row r="68" spans="1:4" ht="54" thickTop="1" thickBot="1">
      <c r="A68" s="142" t="s">
        <v>1110</v>
      </c>
      <c r="B68" s="143" t="s">
        <v>1286</v>
      </c>
      <c r="C68" s="138" t="s">
        <v>1082</v>
      </c>
      <c r="D68" s="183">
        <f>VLOOKUP('312.2'!A88,'312.2'!A88:N173,14,FALSE)</f>
        <v>6773.3354552499995</v>
      </c>
    </row>
    <row r="69" spans="1:4" ht="54" thickTop="1" thickBot="1">
      <c r="A69" s="142" t="s">
        <v>1111</v>
      </c>
      <c r="B69" s="143" t="s">
        <v>1287</v>
      </c>
      <c r="C69" s="138" t="s">
        <v>1547</v>
      </c>
      <c r="D69" s="183">
        <f>VLOOKUP('312.3'!A87,'312.3'!A87:N174,14,FALSE)</f>
        <v>2494.8582948899993</v>
      </c>
    </row>
    <row r="70" spans="1:4" ht="54" thickTop="1" thickBot="1">
      <c r="A70" s="142" t="s">
        <v>1112</v>
      </c>
      <c r="B70" s="143" t="s">
        <v>1288</v>
      </c>
      <c r="C70" s="138" t="s">
        <v>388</v>
      </c>
      <c r="D70" s="184">
        <f>VLOOKUP('312.4'!A88,'312.4'!A88:N175,14,FALSE)</f>
        <v>49176.685941784002</v>
      </c>
    </row>
    <row r="71" spans="1:4" ht="54" thickTop="1" thickBot="1">
      <c r="A71" s="142" t="s">
        <v>1113</v>
      </c>
      <c r="B71" s="143" t="s">
        <v>1552</v>
      </c>
      <c r="C71" s="138" t="s">
        <v>388</v>
      </c>
      <c r="D71" s="184">
        <f>VLOOKUP('320.1'!A88,'320.1'!A88:N176,14,FALSE)</f>
        <v>105477.68199518046</v>
      </c>
    </row>
    <row r="72" spans="1:4" ht="54" thickTop="1" thickBot="1">
      <c r="A72" s="142" t="s">
        <v>1114</v>
      </c>
      <c r="B72" s="143" t="s">
        <v>1553</v>
      </c>
      <c r="C72" s="138" t="s">
        <v>388</v>
      </c>
      <c r="D72" s="184">
        <f>VLOOKUP('320.2'!A88,'320.2'!A88:N177,14,FALSE)</f>
        <v>94287.854772580467</v>
      </c>
    </row>
    <row r="73" spans="1:4" ht="54" thickTop="1" thickBot="1">
      <c r="A73" s="142" t="s">
        <v>1556</v>
      </c>
      <c r="B73" s="143" t="s">
        <v>1557</v>
      </c>
      <c r="C73" s="138" t="s">
        <v>388</v>
      </c>
      <c r="D73" s="184">
        <f>VLOOKUP('320.3'!A88,'320.3'!A88:N178,14,FALSE)</f>
        <v>109860.98197143046</v>
      </c>
    </row>
    <row r="74" spans="1:4" ht="54" thickTop="1" thickBot="1">
      <c r="A74" s="142" t="s">
        <v>1558</v>
      </c>
      <c r="B74" s="143" t="s">
        <v>1559</v>
      </c>
      <c r="C74" s="138" t="s">
        <v>388</v>
      </c>
      <c r="D74" s="184">
        <f>VLOOKUP('320.4'!A88,'320.4'!A88:N179,14,FALSE)</f>
        <v>120033.20211334941</v>
      </c>
    </row>
    <row r="75" spans="1:4" ht="54" thickTop="1" thickBot="1">
      <c r="A75" s="142" t="s">
        <v>1560</v>
      </c>
      <c r="B75" s="143" t="s">
        <v>1561</v>
      </c>
      <c r="C75" s="138" t="s">
        <v>388</v>
      </c>
      <c r="D75" s="184">
        <f>VLOOKUP('320.5'!A88,'320.5'!A88:N180,14,FALSE)</f>
        <v>108843.37489074943</v>
      </c>
    </row>
    <row r="76" spans="1:4" ht="54" thickTop="1" thickBot="1">
      <c r="A76" s="142" t="s">
        <v>1562</v>
      </c>
      <c r="B76" s="143" t="s">
        <v>1563</v>
      </c>
      <c r="C76" s="138" t="s">
        <v>388</v>
      </c>
      <c r="D76" s="184">
        <f>VLOOKUP('320.6'!A88,'320.6'!A88:N181,14,FALSE)</f>
        <v>124416.50208959941</v>
      </c>
    </row>
    <row r="77" spans="1:4" ht="54" thickTop="1" thickBot="1">
      <c r="A77" s="142" t="s">
        <v>1115</v>
      </c>
      <c r="B77" s="143" t="s">
        <v>1564</v>
      </c>
      <c r="C77" s="138" t="s">
        <v>388</v>
      </c>
      <c r="D77" s="184">
        <f>VLOOKUP('330.1'!A88,'330.1'!A88:N182,14,FALSE)</f>
        <v>99665.921717913778</v>
      </c>
    </row>
    <row r="78" spans="1:4" ht="54" thickTop="1" thickBot="1">
      <c r="A78" s="144" t="s">
        <v>1116</v>
      </c>
      <c r="B78" s="143" t="s">
        <v>1565</v>
      </c>
      <c r="C78" s="138" t="s">
        <v>388</v>
      </c>
      <c r="D78" s="184">
        <f>VLOOKUP('330.2'!A88,'330.1'!A88:N183,14,FALSE)</f>
        <v>99665.921717913778</v>
      </c>
    </row>
    <row r="79" spans="1:4" ht="54" thickTop="1" thickBot="1">
      <c r="A79" s="144" t="s">
        <v>1566</v>
      </c>
      <c r="B79" s="145" t="s">
        <v>1567</v>
      </c>
      <c r="C79" s="138" t="s">
        <v>388</v>
      </c>
      <c r="D79" s="184">
        <f>VLOOKUP('330.3'!A88,'330.3'!A88:N184,14,FALSE)</f>
        <v>111222.86308033047</v>
      </c>
    </row>
    <row r="80" spans="1:4" ht="54" thickTop="1" thickBot="1">
      <c r="A80" s="144" t="s">
        <v>1568</v>
      </c>
      <c r="B80" s="145" t="s">
        <v>1569</v>
      </c>
      <c r="C80" s="138" t="s">
        <v>388</v>
      </c>
      <c r="D80" s="184">
        <f>VLOOKUP('330.4'!A88,'330.4'!A88:N185,14,FALSE)</f>
        <v>114221.44183608274</v>
      </c>
    </row>
    <row r="81" spans="1:4" ht="54" thickTop="1" thickBot="1">
      <c r="A81" s="144" t="s">
        <v>1570</v>
      </c>
      <c r="B81" s="145" t="s">
        <v>1571</v>
      </c>
      <c r="C81" s="138" t="s">
        <v>388</v>
      </c>
      <c r="D81" s="184">
        <f>VLOOKUP('330.5'!A88,'330.5'!A88:N186,14,FALSE)</f>
        <v>114221.44183608274</v>
      </c>
    </row>
    <row r="82" spans="1:4" ht="54" thickTop="1" thickBot="1">
      <c r="A82" s="144" t="s">
        <v>1572</v>
      </c>
      <c r="B82" s="145" t="s">
        <v>1573</v>
      </c>
      <c r="C82" s="138" t="s">
        <v>388</v>
      </c>
      <c r="D82" s="184">
        <f>VLOOKUP('330.6'!A88,'330.6'!A88:N187,14,FALSE)</f>
        <v>125778.38319849942</v>
      </c>
    </row>
    <row r="83" spans="1:4" ht="54" thickTop="1" thickBot="1">
      <c r="A83" s="142" t="s">
        <v>1117</v>
      </c>
      <c r="B83" s="143" t="s">
        <v>1574</v>
      </c>
      <c r="C83" s="138" t="s">
        <v>388</v>
      </c>
      <c r="D83" s="184">
        <f>VLOOKUP('340.1'!A88,'340.1'!A88:N188,14,FALSE)</f>
        <v>102035.75556739848</v>
      </c>
    </row>
    <row r="84" spans="1:4" ht="54" thickTop="1" thickBot="1">
      <c r="A84" s="142" t="s">
        <v>1118</v>
      </c>
      <c r="B84" s="143" t="s">
        <v>1575</v>
      </c>
      <c r="C84" s="138" t="s">
        <v>388</v>
      </c>
      <c r="D84" s="184">
        <f>VLOOKUP('340.2'!A88,'340.2'!A88:N190,14,FALSE)</f>
        <v>113148.19918510683</v>
      </c>
    </row>
    <row r="85" spans="1:4" ht="54" thickTop="1" thickBot="1">
      <c r="A85" s="142" t="s">
        <v>1119</v>
      </c>
      <c r="B85" s="143" t="s">
        <v>1576</v>
      </c>
      <c r="C85" s="138" t="s">
        <v>388</v>
      </c>
      <c r="D85" s="184">
        <f>VLOOKUP('340.3'!A88,'340.3'!A88:N191,14,FALSE)</f>
        <v>113148.19918510683</v>
      </c>
    </row>
    <row r="86" spans="1:4" ht="54" thickTop="1" thickBot="1">
      <c r="A86" s="142" t="s">
        <v>1577</v>
      </c>
      <c r="B86" s="143" t="s">
        <v>2126</v>
      </c>
      <c r="C86" s="138" t="s">
        <v>388</v>
      </c>
      <c r="D86" s="184">
        <f>VLOOKUP('350.1'!A88,'350.1'!A88:N192,14,FALSE)</f>
        <v>153521.03778133952</v>
      </c>
    </row>
    <row r="87" spans="1:4" ht="54" thickTop="1" thickBot="1">
      <c r="A87" s="203" t="s">
        <v>1578</v>
      </c>
      <c r="B87" s="143" t="s">
        <v>2127</v>
      </c>
      <c r="C87" s="138" t="s">
        <v>388</v>
      </c>
      <c r="D87" s="184">
        <f>VLOOKUP('350.2'!A88,'350.2'!A88:N193,14,FALSE)</f>
        <v>153521.03778133952</v>
      </c>
    </row>
    <row r="88" spans="1:4" ht="54" thickTop="1" thickBot="1">
      <c r="A88" s="144" t="s">
        <v>1579</v>
      </c>
      <c r="B88" s="145" t="s">
        <v>1580</v>
      </c>
      <c r="C88" s="138" t="s">
        <v>388</v>
      </c>
      <c r="D88" s="184">
        <f>VLOOKUP('350.3'!A88,'350.3'!A88:N194,14,FALSE)</f>
        <v>153521.03778133952</v>
      </c>
    </row>
    <row r="89" spans="1:4" ht="54" thickTop="1" thickBot="1">
      <c r="A89" s="142" t="s">
        <v>1581</v>
      </c>
      <c r="B89" s="143" t="s">
        <v>1582</v>
      </c>
      <c r="C89" s="138" t="s">
        <v>388</v>
      </c>
      <c r="D89" s="184">
        <f>VLOOKUP('350.4'!A88,'350.4'!A88:N195,14,FALSE)</f>
        <v>153521.03778133952</v>
      </c>
    </row>
    <row r="90" spans="1:4" ht="54" thickTop="1" thickBot="1">
      <c r="A90" s="144" t="s">
        <v>1583</v>
      </c>
      <c r="B90" s="145" t="s">
        <v>1584</v>
      </c>
      <c r="C90" s="138" t="s">
        <v>388</v>
      </c>
      <c r="D90" s="184">
        <f>VLOOKUP('350.10'!A88,'350.10'!A88:N196,14,FALSE)</f>
        <v>98531.037781339517</v>
      </c>
    </row>
    <row r="91" spans="1:4" ht="54" thickTop="1" thickBot="1">
      <c r="A91" s="144" t="s">
        <v>1585</v>
      </c>
      <c r="B91" s="145" t="s">
        <v>1586</v>
      </c>
      <c r="C91" s="138" t="s">
        <v>388</v>
      </c>
      <c r="D91" s="184">
        <f>VLOOKUP('350.11'!A88,'350.11'!A88:N197,14,FALSE)</f>
        <v>98531.037781339517</v>
      </c>
    </row>
    <row r="92" spans="1:4" ht="54" thickTop="1" thickBot="1">
      <c r="A92" s="144" t="s">
        <v>1587</v>
      </c>
      <c r="B92" s="145" t="s">
        <v>1588</v>
      </c>
      <c r="C92" s="138" t="s">
        <v>388</v>
      </c>
      <c r="D92" s="184">
        <f>VLOOKUP('350.12'!A88,'350.12'!A88:N198,14,FALSE)</f>
        <v>98531.037781339517</v>
      </c>
    </row>
    <row r="93" spans="1:4" ht="54" thickTop="1" thickBot="1">
      <c r="A93" s="144" t="s">
        <v>1589</v>
      </c>
      <c r="B93" s="145" t="s">
        <v>1590</v>
      </c>
      <c r="C93" s="138" t="s">
        <v>388</v>
      </c>
      <c r="D93" s="184">
        <f>VLOOKUP('350.13'!A88,'350.13'!A88:N199,14,FALSE)</f>
        <v>98531.037781339517</v>
      </c>
    </row>
    <row r="94" spans="1:4" ht="54" thickTop="1" thickBot="1">
      <c r="A94" s="142" t="s">
        <v>1591</v>
      </c>
      <c r="B94" s="143" t="s">
        <v>1592</v>
      </c>
      <c r="C94" s="138" t="s">
        <v>1082</v>
      </c>
      <c r="D94" s="184">
        <f>VLOOKUP('350.14'!A88,'350.14'!A88:N200,14,FALSE)</f>
        <v>611</v>
      </c>
    </row>
    <row r="95" spans="1:4" ht="54" thickTop="1" thickBot="1">
      <c r="A95" s="144" t="s">
        <v>1593</v>
      </c>
      <c r="B95" s="145" t="s">
        <v>1594</v>
      </c>
      <c r="C95" s="138" t="s">
        <v>388</v>
      </c>
      <c r="D95" s="184">
        <f>VLOOKUP('351.1'!A88,'351.1'!A88:N201,14,FALSE)</f>
        <v>153521.03778133952</v>
      </c>
    </row>
    <row r="96" spans="1:4" ht="54" thickTop="1" thickBot="1">
      <c r="A96" s="144" t="s">
        <v>1595</v>
      </c>
      <c r="B96" s="145" t="s">
        <v>1596</v>
      </c>
      <c r="C96" s="138" t="s">
        <v>388</v>
      </c>
      <c r="D96" s="184">
        <f>VLOOKUP('351.2'!A88,'351.2'!A88:N202,14,FALSE)</f>
        <v>153521.03778133952</v>
      </c>
    </row>
    <row r="97" spans="1:4" ht="54" thickTop="1" thickBot="1">
      <c r="A97" s="144" t="s">
        <v>1597</v>
      </c>
      <c r="B97" s="145" t="s">
        <v>1598</v>
      </c>
      <c r="C97" s="138" t="s">
        <v>388</v>
      </c>
      <c r="D97" s="184">
        <f>VLOOKUP('351.10'!A88,'351.10'!A88:N203,14,FALSE)</f>
        <v>98531.037781339517</v>
      </c>
    </row>
    <row r="98" spans="1:4" ht="54" thickTop="1" thickBot="1">
      <c r="A98" s="144" t="s">
        <v>1599</v>
      </c>
      <c r="B98" s="145" t="s">
        <v>1600</v>
      </c>
      <c r="C98" s="138" t="s">
        <v>388</v>
      </c>
      <c r="D98" s="184">
        <f>VLOOKUP('351.11'!A88,'351.11'!A88:N204,14,FALSE)</f>
        <v>98531.037781339517</v>
      </c>
    </row>
    <row r="99" spans="1:4" ht="54" thickTop="1" thickBot="1">
      <c r="A99" s="144" t="s">
        <v>1601</v>
      </c>
      <c r="B99" s="145" t="s">
        <v>1602</v>
      </c>
      <c r="C99" s="138" t="s">
        <v>1082</v>
      </c>
      <c r="D99" s="184">
        <f>VLOOKUP('351.12'!A88,'351.12'!A88:N205,14,FALSE)</f>
        <v>611</v>
      </c>
    </row>
    <row r="100" spans="1:4" ht="54" thickTop="1" thickBot="1">
      <c r="A100" s="144" t="s">
        <v>1605</v>
      </c>
      <c r="B100" s="145" t="s">
        <v>1603</v>
      </c>
      <c r="C100" s="138" t="s">
        <v>1082</v>
      </c>
      <c r="D100" s="184">
        <f>VLOOKUP('410.1'!A88,'410.1'!A88:N206,14,FALSE)</f>
        <v>1806.6409919999999</v>
      </c>
    </row>
    <row r="101" spans="1:4" ht="54" thickTop="1" thickBot="1">
      <c r="A101" s="144" t="s">
        <v>1606</v>
      </c>
      <c r="B101" s="145" t="s">
        <v>1604</v>
      </c>
      <c r="C101" s="138" t="s">
        <v>1082</v>
      </c>
      <c r="D101" s="184">
        <f>VLOOKUP('410.2'!A88,'410.2'!A88:N207,14,FALSE)</f>
        <v>2868.3562277500005</v>
      </c>
    </row>
    <row r="102" spans="1:4" ht="54" thickTop="1" thickBot="1">
      <c r="A102" s="144" t="s">
        <v>1608</v>
      </c>
      <c r="B102" s="145" t="s">
        <v>1607</v>
      </c>
      <c r="C102" s="138" t="s">
        <v>377</v>
      </c>
      <c r="D102" s="184">
        <f>VLOOKUP('410.3'!A88,'410.3'!A88:N208,14,FALSE)</f>
        <v>2272.4156227499998</v>
      </c>
    </row>
    <row r="103" spans="1:4" ht="54" thickTop="1" thickBot="1">
      <c r="A103" s="144" t="s">
        <v>1610</v>
      </c>
      <c r="B103" s="145" t="s">
        <v>1609</v>
      </c>
      <c r="C103" s="138" t="s">
        <v>1547</v>
      </c>
      <c r="D103" s="184">
        <f>VLOOKUP('411.1'!A88,'411.1'!A88:N209,14,FALSE)</f>
        <v>3550.5513939999996</v>
      </c>
    </row>
    <row r="104" spans="1:4" ht="54" thickTop="1" thickBot="1">
      <c r="A104" s="142" t="s">
        <v>1120</v>
      </c>
      <c r="B104" s="143" t="s">
        <v>2063</v>
      </c>
      <c r="C104" s="138" t="s">
        <v>1547</v>
      </c>
      <c r="D104" s="184">
        <f>VLOOKUP('411.2'!A88,'411.2'!A88:N210,14,FALSE)</f>
        <v>3823.3</v>
      </c>
    </row>
    <row r="105" spans="1:4" ht="54" thickTop="1" thickBot="1">
      <c r="A105" s="142" t="s">
        <v>1121</v>
      </c>
      <c r="B105" s="143" t="s">
        <v>2159</v>
      </c>
      <c r="C105" s="138" t="s">
        <v>1547</v>
      </c>
      <c r="D105" s="184">
        <f>VLOOKUP('411.3'!A88,'411.3'!A88:N211,14,FALSE)</f>
        <v>4028.87214275</v>
      </c>
    </row>
    <row r="106" spans="1:4" ht="54" thickTop="1" thickBot="1">
      <c r="A106" s="142" t="s">
        <v>1611</v>
      </c>
      <c r="B106" s="143" t="s">
        <v>2160</v>
      </c>
      <c r="C106" s="138" t="s">
        <v>1547</v>
      </c>
      <c r="D106" s="184">
        <f>VLOOKUP('411.4'!A88,'411.4'!A88:N212,14,FALSE)</f>
        <v>2840.1274622500005</v>
      </c>
    </row>
    <row r="107" spans="1:4" ht="54" thickTop="1" thickBot="1">
      <c r="A107" s="142" t="s">
        <v>1618</v>
      </c>
      <c r="B107" s="199" t="s">
        <v>1689</v>
      </c>
      <c r="C107" s="138" t="s">
        <v>1082</v>
      </c>
      <c r="D107" s="184">
        <f>VLOOKUP('413.1'!A88,'413.1'!A88:N213,14,FALSE)</f>
        <v>4154.3333227499998</v>
      </c>
    </row>
    <row r="108" spans="1:4" ht="54" thickTop="1" thickBot="1">
      <c r="A108" s="142" t="s">
        <v>1620</v>
      </c>
      <c r="B108" s="143" t="s">
        <v>1690</v>
      </c>
      <c r="C108" s="138" t="s">
        <v>1082</v>
      </c>
      <c r="D108" s="184">
        <f>VLOOKUP('413.2'!A88,'413.2'!A88:N214,14,FALSE)</f>
        <v>4880.4399020000001</v>
      </c>
    </row>
    <row r="109" spans="1:4" ht="54" thickTop="1" thickBot="1">
      <c r="A109" s="142" t="s">
        <v>1622</v>
      </c>
      <c r="B109" s="143" t="s">
        <v>1691</v>
      </c>
      <c r="C109" s="138" t="s">
        <v>1082</v>
      </c>
      <c r="D109" s="184">
        <f>VLOOKUP('413.3'!A88,'413.3'!A88:N215,14,FALSE)</f>
        <v>4242.1561487500003</v>
      </c>
    </row>
    <row r="110" spans="1:4" ht="54" thickTop="1" thickBot="1">
      <c r="A110" s="142" t="s">
        <v>1122</v>
      </c>
      <c r="B110" s="143" t="s">
        <v>1289</v>
      </c>
      <c r="C110" s="138" t="s">
        <v>1082</v>
      </c>
      <c r="D110" s="184">
        <f>VLOOKUP('414.1'!A88,'414.1'!A88:N216,14,FALSE)</f>
        <v>4880.4399020000001</v>
      </c>
    </row>
    <row r="111" spans="1:4" ht="54" thickTop="1" thickBot="1">
      <c r="A111" s="142" t="s">
        <v>1123</v>
      </c>
      <c r="B111" s="143" t="s">
        <v>2064</v>
      </c>
      <c r="C111" s="138" t="s">
        <v>1082</v>
      </c>
      <c r="D111" s="184">
        <f>VLOOKUP('414.2'!A88,'414.2'!A88:N217,14,FALSE)</f>
        <v>4526.0120685000002</v>
      </c>
    </row>
    <row r="112" spans="1:4" ht="54" thickTop="1" thickBot="1">
      <c r="A112" s="142" t="s">
        <v>1124</v>
      </c>
      <c r="B112" s="143" t="s">
        <v>2065</v>
      </c>
      <c r="C112" s="138" t="s">
        <v>1082</v>
      </c>
      <c r="D112" s="184">
        <f>VLOOKUP('414.3'!A88,'414.3'!A88:N218,14,FALSE)</f>
        <v>4526.0120685000002</v>
      </c>
    </row>
    <row r="113" spans="1:4" ht="54" thickTop="1" thickBot="1">
      <c r="A113" s="142" t="s">
        <v>1125</v>
      </c>
      <c r="B113" s="143" t="s">
        <v>1290</v>
      </c>
      <c r="C113" s="138" t="s">
        <v>1082</v>
      </c>
      <c r="D113" s="184">
        <f>VLOOKUP('414.4'!A88,'414.4'!A88:N219,14,FALSE)</f>
        <v>6034.6827579999999</v>
      </c>
    </row>
    <row r="114" spans="1:4" ht="54" thickTop="1" thickBot="1">
      <c r="A114" s="142" t="s">
        <v>1126</v>
      </c>
      <c r="B114" s="143" t="s">
        <v>1291</v>
      </c>
      <c r="C114" s="138" t="s">
        <v>1082</v>
      </c>
      <c r="D114" s="184">
        <f>VLOOKUP('414.5'!A88,'414.5'!A88:N220,14,FALSE)</f>
        <v>6034.6827579999999</v>
      </c>
    </row>
    <row r="115" spans="1:4" ht="54" thickTop="1" thickBot="1">
      <c r="A115" s="142" t="s">
        <v>1629</v>
      </c>
      <c r="B115" s="143" t="s">
        <v>2161</v>
      </c>
      <c r="C115" s="138" t="s">
        <v>1082</v>
      </c>
      <c r="D115" s="184">
        <f>VLOOKUP('414.6'!A88,'414.6'!A88:N221,14,FALSE)</f>
        <v>6034.6827579999999</v>
      </c>
    </row>
    <row r="116" spans="1:4" ht="54" thickTop="1" thickBot="1">
      <c r="A116" s="142" t="s">
        <v>1127</v>
      </c>
      <c r="B116" s="143" t="s">
        <v>2066</v>
      </c>
      <c r="C116" s="138" t="s">
        <v>1547</v>
      </c>
      <c r="D116" s="184">
        <f>VLOOKUP('415.1'!A88,'415.1'!A88:N222,14,FALSE)</f>
        <v>3550.5513939999996</v>
      </c>
    </row>
    <row r="117" spans="1:4" ht="54" thickTop="1" thickBot="1">
      <c r="A117" s="142" t="s">
        <v>1128</v>
      </c>
      <c r="B117" s="143" t="s">
        <v>2163</v>
      </c>
      <c r="C117" s="138" t="s">
        <v>233</v>
      </c>
      <c r="D117" s="184">
        <f>VLOOKUP('420.1'!A87,'420.1'!A87:N223,14,FALSE)</f>
        <v>4801.8566300356097</v>
      </c>
    </row>
    <row r="118" spans="1:4" ht="54" thickTop="1" thickBot="1">
      <c r="A118" s="142" t="s">
        <v>1129</v>
      </c>
      <c r="B118" s="143" t="s">
        <v>2162</v>
      </c>
      <c r="C118" s="147" t="s">
        <v>233</v>
      </c>
      <c r="D118" s="184">
        <f>VLOOKUP('420.2 '!A88,'420.2 '!A59:N107,14,FALSE)</f>
        <v>3645.7798672856093</v>
      </c>
    </row>
    <row r="119" spans="1:4" ht="54" thickTop="1" thickBot="1">
      <c r="A119" s="142" t="s">
        <v>1634</v>
      </c>
      <c r="B119" s="143" t="s">
        <v>1635</v>
      </c>
      <c r="C119" s="138" t="s">
        <v>233</v>
      </c>
      <c r="D119" s="184">
        <f>VLOOKUP('420.3'!A88,'420.3'!A88:N225,14,FALSE)</f>
        <v>2363.2114574356092</v>
      </c>
    </row>
    <row r="120" spans="1:4" ht="54" thickTop="1" thickBot="1">
      <c r="A120" s="142" t="s">
        <v>1130</v>
      </c>
      <c r="B120" s="143" t="s">
        <v>1292</v>
      </c>
      <c r="C120" s="138" t="s">
        <v>233</v>
      </c>
      <c r="D120" s="184">
        <f>VLOOKUP('421.1'!A88,'421.1'!A88:N226,14,FALSE)</f>
        <v>1812.5152904731094</v>
      </c>
    </row>
    <row r="121" spans="1:4" ht="54" thickTop="1" thickBot="1">
      <c r="A121" s="142" t="s">
        <v>1131</v>
      </c>
      <c r="B121" s="143" t="s">
        <v>1293</v>
      </c>
      <c r="C121" s="138" t="s">
        <v>233</v>
      </c>
      <c r="D121" s="184">
        <f>VLOOKUP('421.2'!A88,'421.2'!A88:N227,14,FALSE)</f>
        <v>2374.2677239231098</v>
      </c>
    </row>
    <row r="122" spans="1:4" ht="54" thickTop="1" thickBot="1">
      <c r="A122" s="142" t="s">
        <v>1132</v>
      </c>
      <c r="B122" s="143" t="s">
        <v>2067</v>
      </c>
      <c r="C122" s="138" t="s">
        <v>233</v>
      </c>
      <c r="D122" s="184">
        <f>VLOOKUP('421.3'!A88,'421.3'!A88:N228,14,FALSE)</f>
        <v>2046.1083249856094</v>
      </c>
    </row>
    <row r="123" spans="1:4" ht="54" thickTop="1" thickBot="1">
      <c r="A123" s="142" t="s">
        <v>1133</v>
      </c>
      <c r="B123" s="143" t="s">
        <v>2068</v>
      </c>
      <c r="C123" s="138" t="s">
        <v>233</v>
      </c>
      <c r="D123" s="184">
        <f>VLOOKUP('421.4'!A88,'421.4'!A88:N229,14,FALSE)</f>
        <v>2022.8195934481093</v>
      </c>
    </row>
    <row r="124" spans="1:4" ht="54" thickTop="1" thickBot="1">
      <c r="A124" s="142" t="s">
        <v>1639</v>
      </c>
      <c r="B124" s="145" t="s">
        <v>1640</v>
      </c>
      <c r="C124" s="138" t="s">
        <v>233</v>
      </c>
      <c r="D124" s="184">
        <f>VLOOKUP('430.1.1'!A87,'430.1.1'!A87:N230,14,FALSE)</f>
        <v>10126.195625047518</v>
      </c>
    </row>
    <row r="125" spans="1:4" ht="54" thickTop="1" thickBot="1">
      <c r="A125" s="142" t="s">
        <v>1641</v>
      </c>
      <c r="B125" s="143" t="s">
        <v>1642</v>
      </c>
      <c r="C125" s="138" t="s">
        <v>233</v>
      </c>
      <c r="D125" s="184">
        <f>VLOOKUP('430.1.2'!A88,'430.1.2'!A88:N231,14,FALSE)</f>
        <v>8277.8276484495182</v>
      </c>
    </row>
    <row r="126" spans="1:4" ht="54" thickTop="1" thickBot="1">
      <c r="A126" s="142" t="s">
        <v>1643</v>
      </c>
      <c r="B126" s="143" t="s">
        <v>1692</v>
      </c>
      <c r="C126" s="138" t="s">
        <v>233</v>
      </c>
      <c r="D126" s="184">
        <f>VLOOKUP('430.2.1'!A88,'430.2.1'!A88:N232,14,FALSE)</f>
        <v>10126.195625047518</v>
      </c>
    </row>
    <row r="127" spans="1:4" ht="54" thickTop="1" thickBot="1">
      <c r="A127" s="142" t="s">
        <v>1645</v>
      </c>
      <c r="B127" s="143" t="s">
        <v>1693</v>
      </c>
      <c r="C127" s="138" t="s">
        <v>233</v>
      </c>
      <c r="D127" s="184">
        <f>VLOOKUP('430.2.2'!A88,'430.2.2'!A88:N233,14,FALSE)</f>
        <v>8277.8276484495182</v>
      </c>
    </row>
    <row r="128" spans="1:4" ht="54" thickTop="1" thickBot="1">
      <c r="A128" s="142" t="s">
        <v>1646</v>
      </c>
      <c r="B128" s="143" t="s">
        <v>1694</v>
      </c>
      <c r="C128" s="138" t="s">
        <v>233</v>
      </c>
      <c r="D128" s="184">
        <f>VLOOKUP('431.1.1'!A88,'431.1.1'!A88:N234,14,FALSE)</f>
        <v>20970.287080517257</v>
      </c>
    </row>
    <row r="129" spans="1:4" ht="54" thickTop="1" thickBot="1">
      <c r="A129" s="142" t="s">
        <v>1648</v>
      </c>
      <c r="B129" s="143" t="s">
        <v>1695</v>
      </c>
      <c r="C129" s="138" t="s">
        <v>233</v>
      </c>
      <c r="D129" s="184">
        <f>VLOOKUP('431.1.2'!A88,'431.1.2'!A88:N235,14,FALSE)</f>
        <v>16398.112108376503</v>
      </c>
    </row>
    <row r="130" spans="1:4" ht="54" thickTop="1" thickBot="1">
      <c r="A130" s="142" t="s">
        <v>1651</v>
      </c>
      <c r="B130" s="143" t="s">
        <v>1696</v>
      </c>
      <c r="C130" s="138" t="s">
        <v>233</v>
      </c>
      <c r="D130" s="184">
        <f>VLOOKUP('431.2.1'!A88,'431.2.1'!A88:N236,14,FALSE)</f>
        <v>17658.864695597254</v>
      </c>
    </row>
    <row r="131" spans="1:4" ht="54" thickTop="1" thickBot="1">
      <c r="A131" s="142" t="s">
        <v>1652</v>
      </c>
      <c r="B131" s="143" t="s">
        <v>1697</v>
      </c>
      <c r="C131" s="138" t="s">
        <v>233</v>
      </c>
      <c r="D131" s="184">
        <f>VLOOKUP('431.2.2'!A88,'431.2.2'!A88:N237,14,FALSE)</f>
        <v>13867.685568956502</v>
      </c>
    </row>
    <row r="132" spans="1:4" ht="54" thickTop="1" thickBot="1">
      <c r="A132" s="142" t="s">
        <v>1134</v>
      </c>
      <c r="B132" s="143" t="s">
        <v>1294</v>
      </c>
      <c r="C132" s="138" t="s">
        <v>233</v>
      </c>
      <c r="D132" s="184">
        <f>VLOOKUP('432.1'!A88,'432.1'!A88:N238,14,FALSE)</f>
        <v>6534.5868747797149</v>
      </c>
    </row>
    <row r="133" spans="1:4" ht="54" thickTop="1" thickBot="1">
      <c r="A133" s="142" t="s">
        <v>1135</v>
      </c>
      <c r="B133" s="143" t="s">
        <v>2069</v>
      </c>
      <c r="C133" s="138" t="s">
        <v>233</v>
      </c>
      <c r="D133" s="184">
        <f>VLOOKUP('432.2'!A88,'432.2'!A88:N239,14,FALSE)</f>
        <v>4974.1634485297154</v>
      </c>
    </row>
    <row r="134" spans="1:4" ht="54" thickTop="1" thickBot="1">
      <c r="A134" s="142" t="s">
        <v>1136</v>
      </c>
      <c r="B134" s="143" t="s">
        <v>2070</v>
      </c>
      <c r="C134" s="138" t="s">
        <v>233</v>
      </c>
      <c r="D134" s="184">
        <f>VLOOKUP('433.1'!A88,'433.1'!A88:N240,14,FALSE)</f>
        <v>5825.6561599096713</v>
      </c>
    </row>
    <row r="135" spans="1:4" ht="54" thickTop="1" thickBot="1">
      <c r="A135" s="142" t="s">
        <v>1137</v>
      </c>
      <c r="B135" s="143" t="s">
        <v>2071</v>
      </c>
      <c r="C135" s="138" t="s">
        <v>233</v>
      </c>
      <c r="D135" s="184">
        <f>VLOOKUP('433.2'!A88,'433.2'!A88:N241,14,FALSE)</f>
        <v>5406.7488353003446</v>
      </c>
    </row>
    <row r="136" spans="1:4" ht="54" thickTop="1" thickBot="1">
      <c r="A136" s="142" t="s">
        <v>1138</v>
      </c>
      <c r="B136" s="143" t="s">
        <v>2072</v>
      </c>
      <c r="C136" s="138" t="s">
        <v>233</v>
      </c>
      <c r="D136" s="184">
        <f>VLOOKUP('433.3'!A88,'433.3'!A88:N242,14,FALSE)</f>
        <v>6256.6569783786581</v>
      </c>
    </row>
    <row r="137" spans="1:4" ht="54" thickTop="1" thickBot="1">
      <c r="A137" s="142" t="s">
        <v>1139</v>
      </c>
      <c r="B137" s="143" t="s">
        <v>1295</v>
      </c>
      <c r="C137" s="138" t="s">
        <v>233</v>
      </c>
      <c r="D137" s="184">
        <f>VLOOKUP('433.4'!A88,'433.4'!A88:N243,14,FALSE)</f>
        <v>4004.8682565175213</v>
      </c>
    </row>
    <row r="138" spans="1:4" ht="54" thickTop="1" thickBot="1">
      <c r="A138" s="142" t="s">
        <v>1140</v>
      </c>
      <c r="B138" s="143" t="s">
        <v>2073</v>
      </c>
      <c r="C138" s="138" t="s">
        <v>233</v>
      </c>
      <c r="D138" s="184">
        <f>VLOOKUP('433.5'!A88,'433.5'!A88:N244,14,FALSE)</f>
        <v>7564.1952551409204</v>
      </c>
    </row>
    <row r="139" spans="1:4" ht="54" thickTop="1" thickBot="1">
      <c r="A139" s="142" t="s">
        <v>1141</v>
      </c>
      <c r="B139" s="143" t="s">
        <v>2074</v>
      </c>
      <c r="C139" s="138" t="s">
        <v>233</v>
      </c>
      <c r="D139" s="184">
        <f>VLOOKUP('433.6'!A88,'433.6'!A88:N245,14,FALSE)</f>
        <v>7083.77039331572</v>
      </c>
    </row>
    <row r="140" spans="1:4" ht="54" thickTop="1" thickBot="1">
      <c r="A140" s="142" t="s">
        <v>1142</v>
      </c>
      <c r="B140" s="143" t="s">
        <v>2075</v>
      </c>
      <c r="C140" s="138" t="s">
        <v>233</v>
      </c>
      <c r="D140" s="184">
        <f>VLOOKUP('433.7'!A88,'433.7'!A88:N246,14,FALSE)</f>
        <v>8289.4103820336568</v>
      </c>
    </row>
    <row r="141" spans="1:4" ht="54" thickTop="1" thickBot="1">
      <c r="A141" s="142" t="s">
        <v>1143</v>
      </c>
      <c r="B141" s="143" t="s">
        <v>1296</v>
      </c>
      <c r="C141" s="138" t="s">
        <v>233</v>
      </c>
      <c r="D141" s="184">
        <f>VLOOKUP('433.8'!A88,'433.8'!A88:N247,14,FALSE)</f>
        <v>5275.3391338018964</v>
      </c>
    </row>
    <row r="142" spans="1:4" ht="54" thickTop="1" thickBot="1">
      <c r="A142" s="142" t="s">
        <v>1144</v>
      </c>
      <c r="B142" s="143" t="s">
        <v>2076</v>
      </c>
      <c r="C142" s="138" t="s">
        <v>388</v>
      </c>
      <c r="D142" s="184">
        <f>VLOOKUP('440.1'!A89,'440.1'!A89:N248,14,FALSE)</f>
        <v>307658.49328474601</v>
      </c>
    </row>
    <row r="143" spans="1:4" ht="54" thickTop="1" thickBot="1">
      <c r="A143" s="142" t="s">
        <v>1145</v>
      </c>
      <c r="B143" s="143" t="s">
        <v>2077</v>
      </c>
      <c r="C143" s="138" t="s">
        <v>388</v>
      </c>
      <c r="D143" s="184">
        <f>VLOOKUP('440.2'!A93,'440.2'!A93:N250,14,FALSE)</f>
        <v>307658.49328474601</v>
      </c>
    </row>
    <row r="144" spans="1:4" ht="54" thickTop="1" thickBot="1">
      <c r="A144" s="142" t="s">
        <v>1146</v>
      </c>
      <c r="B144" s="143" t="s">
        <v>2078</v>
      </c>
      <c r="C144" s="138" t="s">
        <v>388</v>
      </c>
      <c r="D144" s="184">
        <f>VLOOKUP('440.3'!A93,'440.3'!A93:N252,14,FALSE)</f>
        <v>307658.49328474601</v>
      </c>
    </row>
    <row r="145" spans="1:4" ht="54" thickTop="1" thickBot="1">
      <c r="A145" s="142" t="s">
        <v>1147</v>
      </c>
      <c r="B145" s="143" t="s">
        <v>1297</v>
      </c>
      <c r="C145" s="138" t="s">
        <v>388</v>
      </c>
      <c r="D145" s="184">
        <f>VLOOKUP('440.4'!A93,'440.4'!A93:N254,14,FALSE)</f>
        <v>327754.96938153449</v>
      </c>
    </row>
    <row r="146" spans="1:4" ht="54" thickTop="1" thickBot="1">
      <c r="A146" s="142" t="s">
        <v>1148</v>
      </c>
      <c r="B146" s="143" t="s">
        <v>2079</v>
      </c>
      <c r="C146" s="138" t="s">
        <v>388</v>
      </c>
      <c r="D146" s="184">
        <f>VLOOKUP('441.1'!A93,'441.1'!A93:N256,14,FALSE)</f>
        <v>307658.49328474601</v>
      </c>
    </row>
    <row r="147" spans="1:4" ht="54" thickTop="1" thickBot="1">
      <c r="A147" s="142" t="s">
        <v>1149</v>
      </c>
      <c r="B147" s="143" t="s">
        <v>2080</v>
      </c>
      <c r="C147" s="138" t="s">
        <v>388</v>
      </c>
      <c r="D147" s="184">
        <f>VLOOKUP('441.2'!A92,'441.2'!A92:N258,14,FALSE)</f>
        <v>307658.49328474601</v>
      </c>
    </row>
    <row r="148" spans="1:4" ht="54" thickTop="1" thickBot="1">
      <c r="A148" s="142" t="s">
        <v>1150</v>
      </c>
      <c r="B148" s="143" t="s">
        <v>2081</v>
      </c>
      <c r="C148" s="138" t="s">
        <v>388</v>
      </c>
      <c r="D148" s="184">
        <f>VLOOKUP('441.3'!A93,'441.3'!A93:N260,14,FALSE)</f>
        <v>307721.38792155101</v>
      </c>
    </row>
    <row r="149" spans="1:4" ht="54" thickTop="1" thickBot="1">
      <c r="A149" s="142" t="s">
        <v>1151</v>
      </c>
      <c r="B149" s="143" t="s">
        <v>2082</v>
      </c>
      <c r="C149" s="138" t="s">
        <v>388</v>
      </c>
      <c r="D149" s="184">
        <f>VLOOKUP('441.4'!A92,'441.4'!A92:N262,14,FALSE)</f>
        <v>327245.86401833949</v>
      </c>
    </row>
    <row r="150" spans="1:4" ht="54" thickTop="1" thickBot="1">
      <c r="A150" s="142" t="s">
        <v>1152</v>
      </c>
      <c r="B150" s="143" t="s">
        <v>2062</v>
      </c>
      <c r="C150" s="138" t="s">
        <v>388</v>
      </c>
      <c r="D150" s="184">
        <f>VLOOKUP('450.1'!A95,'450.1'!A95:N264,14,FALSE)</f>
        <v>337309.68291352241</v>
      </c>
    </row>
    <row r="151" spans="1:4" ht="54" thickTop="1" thickBot="1">
      <c r="A151" s="142" t="s">
        <v>1153</v>
      </c>
      <c r="B151" s="143" t="s">
        <v>2083</v>
      </c>
      <c r="C151" s="138" t="s">
        <v>388</v>
      </c>
      <c r="D151" s="184">
        <f>VLOOKUP('450.2'!A93,'450.2'!A93:N266,14,FALSE)</f>
        <v>337372.57755032741</v>
      </c>
    </row>
    <row r="152" spans="1:4" ht="54" thickTop="1" thickBot="1">
      <c r="A152" s="142" t="s">
        <v>1154</v>
      </c>
      <c r="B152" s="143" t="s">
        <v>2084</v>
      </c>
      <c r="C152" s="138" t="s">
        <v>388</v>
      </c>
      <c r="D152" s="184">
        <f>VLOOKUP('450.3'!A93,'450.3'!A93:N268,14,FALSE)</f>
        <v>337372.57755032741</v>
      </c>
    </row>
    <row r="153" spans="1:4" ht="54" thickTop="1" thickBot="1">
      <c r="A153" s="142" t="s">
        <v>1155</v>
      </c>
      <c r="B153" s="143" t="s">
        <v>2085</v>
      </c>
      <c r="C153" s="138" t="s">
        <v>388</v>
      </c>
      <c r="D153" s="184">
        <f>VLOOKUP('450.4'!A92,'450.4'!A92:N270,14,FALSE)</f>
        <v>337309.68291352241</v>
      </c>
    </row>
    <row r="154" spans="1:4" ht="63.75" customHeight="1" thickTop="1" thickBot="1">
      <c r="A154" s="142" t="s">
        <v>1156</v>
      </c>
      <c r="B154" s="143" t="s">
        <v>2086</v>
      </c>
      <c r="C154" s="138" t="s">
        <v>388</v>
      </c>
      <c r="D154" s="184">
        <f>VLOOKUP('450.5'!A92,'450.5'!A92:N272,14,FALSE)</f>
        <v>337372.57755032741</v>
      </c>
    </row>
    <row r="155" spans="1:4" ht="54" thickTop="1" thickBot="1">
      <c r="A155" s="142" t="s">
        <v>1157</v>
      </c>
      <c r="B155" s="143" t="s">
        <v>2087</v>
      </c>
      <c r="C155" s="138" t="s">
        <v>388</v>
      </c>
      <c r="D155" s="184">
        <f>VLOOKUP('450.6'!A93,'450.6'!A93:N274,14,FALSE)</f>
        <v>337372.57755032741</v>
      </c>
    </row>
    <row r="156" spans="1:4" ht="54" thickTop="1" thickBot="1">
      <c r="A156" s="142" t="s">
        <v>1158</v>
      </c>
      <c r="B156" s="143" t="s">
        <v>2088</v>
      </c>
      <c r="C156" s="138" t="s">
        <v>388</v>
      </c>
      <c r="D156" s="184">
        <f>VLOOKUP('450.7'!A93,'450.7'!A93:N275,14,FALSE)</f>
        <v>337372.57755032741</v>
      </c>
    </row>
    <row r="157" spans="1:4" ht="54" thickTop="1" thickBot="1">
      <c r="A157" s="142" t="s">
        <v>1159</v>
      </c>
      <c r="B157" s="143" t="s">
        <v>2089</v>
      </c>
      <c r="C157" s="138" t="s">
        <v>388</v>
      </c>
      <c r="D157" s="184">
        <f>VLOOKUP('450.8'!A93,'450.8'!A93:N276,14,FALSE)</f>
        <v>337372.57755032741</v>
      </c>
    </row>
    <row r="158" spans="1:4" ht="54" thickTop="1" thickBot="1">
      <c r="A158" s="142" t="s">
        <v>1667</v>
      </c>
      <c r="B158" s="143" t="s">
        <v>1698</v>
      </c>
      <c r="C158" s="138" t="s">
        <v>388</v>
      </c>
      <c r="D158" s="184">
        <f>VLOOKUP('450.10'!A92,'450.10'!A92:N277,14,FALSE)</f>
        <v>376653.71353127441</v>
      </c>
    </row>
    <row r="159" spans="1:4" ht="54" thickTop="1" thickBot="1">
      <c r="A159" s="142" t="s">
        <v>1669</v>
      </c>
      <c r="B159" s="143" t="s">
        <v>1699</v>
      </c>
      <c r="C159" s="138" t="s">
        <v>388</v>
      </c>
      <c r="D159" s="184">
        <f>VLOOKUP('450.11'!A92,'450.11'!A92:N278,14,FALSE)</f>
        <v>376716.6081680794</v>
      </c>
    </row>
    <row r="160" spans="1:4" ht="54" thickTop="1" thickBot="1">
      <c r="A160" s="142" t="s">
        <v>1671</v>
      </c>
      <c r="B160" s="143" t="s">
        <v>1700</v>
      </c>
      <c r="C160" s="138" t="s">
        <v>388</v>
      </c>
      <c r="D160" s="184">
        <f>VLOOKUP('450.12'!A92,'450.11'!A92:N279,14,FALSE)</f>
        <v>376716.6081680794</v>
      </c>
    </row>
    <row r="161" spans="1:4" ht="54" thickTop="1" thickBot="1">
      <c r="A161" s="142" t="s">
        <v>1160</v>
      </c>
      <c r="B161" s="143" t="s">
        <v>2090</v>
      </c>
      <c r="C161" s="138" t="s">
        <v>388</v>
      </c>
      <c r="D161" s="184">
        <f>VLOOKUP('451.1'!A92,'451.1'!A92:N280,14,FALSE)</f>
        <v>337372.57755032741</v>
      </c>
    </row>
    <row r="162" spans="1:4" ht="54" thickTop="1" thickBot="1">
      <c r="A162" s="142" t="s">
        <v>1161</v>
      </c>
      <c r="B162" s="143" t="s">
        <v>2091</v>
      </c>
      <c r="C162" s="138" t="s">
        <v>388</v>
      </c>
      <c r="D162" s="184">
        <f>VLOOKUP('451.2'!A93,'451.2'!A93:N281,14,FALSE)</f>
        <v>337372.57755032741</v>
      </c>
    </row>
    <row r="163" spans="1:4" ht="54" thickTop="1" thickBot="1">
      <c r="A163" s="142" t="s">
        <v>1162</v>
      </c>
      <c r="B163" s="143" t="s">
        <v>2092</v>
      </c>
      <c r="C163" s="138" t="s">
        <v>388</v>
      </c>
      <c r="D163" s="184">
        <f>VLOOKUP('451.3'!A92,'451.3'!A92:N282,14,FALSE)</f>
        <v>337372.57755032741</v>
      </c>
    </row>
    <row r="164" spans="1:4" ht="54" thickTop="1" thickBot="1">
      <c r="A164" s="142" t="s">
        <v>1163</v>
      </c>
      <c r="B164" s="143" t="s">
        <v>2093</v>
      </c>
      <c r="C164" s="138" t="s">
        <v>388</v>
      </c>
      <c r="D164" s="184">
        <f>VLOOKUP('451.4'!A92,'451.4'!A92:N283,14,FALSE)</f>
        <v>376716.6081680794</v>
      </c>
    </row>
    <row r="165" spans="1:4" ht="54" thickTop="1" thickBot="1">
      <c r="A165" s="142" t="s">
        <v>1164</v>
      </c>
      <c r="B165" s="143" t="s">
        <v>2094</v>
      </c>
      <c r="C165" s="138" t="s">
        <v>388</v>
      </c>
      <c r="D165" s="184">
        <f>VLOOKUP('452.1'!A93,'452.1'!A93:N284,14,FALSE)</f>
        <v>337372.57755032741</v>
      </c>
    </row>
    <row r="166" spans="1:4" ht="54" thickTop="1" thickBot="1">
      <c r="A166" s="142" t="s">
        <v>1165</v>
      </c>
      <c r="B166" s="143" t="s">
        <v>2095</v>
      </c>
      <c r="C166" s="138" t="s">
        <v>388</v>
      </c>
      <c r="D166" s="184">
        <f>VLOOKUP('452.2'!A93,'452.2'!A93:N285,14,FALSE)</f>
        <v>337372.57755032741</v>
      </c>
    </row>
    <row r="167" spans="1:4" ht="54" thickTop="1" thickBot="1">
      <c r="A167" s="142" t="s">
        <v>1166</v>
      </c>
      <c r="B167" s="143" t="s">
        <v>2096</v>
      </c>
      <c r="C167" s="138" t="s">
        <v>388</v>
      </c>
      <c r="D167" s="184">
        <f>VLOOKUP('452.3'!A92,'452.3'!A92:N286,14,FALSE)</f>
        <v>337372.57755032741</v>
      </c>
    </row>
    <row r="168" spans="1:4" ht="54" thickTop="1" thickBot="1">
      <c r="A168" s="142" t="s">
        <v>1167</v>
      </c>
      <c r="B168" s="143" t="s">
        <v>2097</v>
      </c>
      <c r="C168" s="138" t="s">
        <v>388</v>
      </c>
      <c r="D168" s="184">
        <f>VLOOKUP('452.4'!A93,'452.4'!A93:N287,14,FALSE)</f>
        <v>337372.57755032741</v>
      </c>
    </row>
    <row r="169" spans="1:4" ht="54" thickTop="1" thickBot="1">
      <c r="A169" s="142" t="s">
        <v>1168</v>
      </c>
      <c r="B169" s="143" t="s">
        <v>1298</v>
      </c>
      <c r="C169" s="138" t="s">
        <v>388</v>
      </c>
      <c r="D169" s="184">
        <f>VLOOKUP('453.1'!A92,'453.1'!A92:N288,14,FALSE)</f>
        <v>339127.02756756352</v>
      </c>
    </row>
    <row r="170" spans="1:4" ht="54" thickTop="1" thickBot="1">
      <c r="A170" s="142" t="s">
        <v>1169</v>
      </c>
      <c r="B170" s="143" t="s">
        <v>2098</v>
      </c>
      <c r="C170" s="138" t="s">
        <v>233</v>
      </c>
      <c r="D170" s="184">
        <f>VLOOKUP('460.1'!A87,'460.1'!A87:N289,14,FALSE)</f>
        <v>5400.0863602705103</v>
      </c>
    </row>
    <row r="171" spans="1:4" ht="54" thickTop="1" thickBot="1">
      <c r="A171" s="204" t="s">
        <v>2122</v>
      </c>
      <c r="B171" s="143" t="s">
        <v>2178</v>
      </c>
      <c r="C171" s="138" t="s">
        <v>233</v>
      </c>
      <c r="D171" s="184">
        <f>VLOOKUP('460.2'!A87,'460.2'!A87:N290,14,FALSE)</f>
        <v>2700.0431801352552</v>
      </c>
    </row>
    <row r="172" spans="1:4" ht="51.75" customHeight="1" thickTop="1" thickBot="1">
      <c r="A172" s="142" t="s">
        <v>1170</v>
      </c>
      <c r="B172" s="143" t="s">
        <v>1299</v>
      </c>
      <c r="C172" s="138" t="s">
        <v>388</v>
      </c>
      <c r="D172" s="184">
        <f>VLOOKUP('461.1'!A87,'461.1'!A87:N291,14,FALSE)</f>
        <v>98587.189509332064</v>
      </c>
    </row>
    <row r="173" spans="1:4" ht="54" thickTop="1" thickBot="1">
      <c r="A173" s="142" t="s">
        <v>1171</v>
      </c>
      <c r="B173" s="143" t="s">
        <v>1300</v>
      </c>
      <c r="C173" s="138" t="s">
        <v>388</v>
      </c>
      <c r="D173" s="184">
        <f>VLOOKUP('461.2'!A89,'461.2'!A89:N294,14,FALSE)</f>
        <v>121239.5328482769</v>
      </c>
    </row>
    <row r="174" spans="1:4" ht="54" thickTop="1" thickBot="1">
      <c r="A174" s="142" t="s">
        <v>1681</v>
      </c>
      <c r="B174" s="143" t="s">
        <v>2183</v>
      </c>
      <c r="C174" s="138" t="s">
        <v>388</v>
      </c>
      <c r="D174" s="184">
        <f>VLOOKUP('462.1.1'!A88,'462.1.1'!A88:N293,14,FALSE)</f>
        <v>161998.83566447831</v>
      </c>
    </row>
    <row r="175" spans="1:4" ht="54" thickTop="1" thickBot="1">
      <c r="A175" s="142" t="s">
        <v>1682</v>
      </c>
      <c r="B175" s="143" t="s">
        <v>2184</v>
      </c>
      <c r="C175" s="138" t="s">
        <v>388</v>
      </c>
      <c r="D175" s="184">
        <f>VLOOKUP('462.1.2'!A88,'462.1.2'!A88:N294,14,FALSE)</f>
        <v>163155.47153052324</v>
      </c>
    </row>
    <row r="176" spans="1:4" ht="54" thickTop="1" thickBot="1">
      <c r="A176" s="142" t="s">
        <v>1683</v>
      </c>
      <c r="B176" s="143" t="s">
        <v>2187</v>
      </c>
      <c r="C176" s="138" t="s">
        <v>388</v>
      </c>
      <c r="D176" s="184">
        <f>VLOOKUP('462.2.1'!A88,'462.2.1'!A88:N295,14,FALSE)</f>
        <v>176841.05834487395</v>
      </c>
    </row>
    <row r="177" spans="1:4" ht="54" thickTop="1" thickBot="1">
      <c r="A177" s="142" t="s">
        <v>1684</v>
      </c>
      <c r="B177" s="143" t="s">
        <v>2188</v>
      </c>
      <c r="C177" s="138" t="s">
        <v>388</v>
      </c>
      <c r="D177" s="184">
        <f>VLOOKUP('462.2.2'!A88,'462.2.2'!A88:N296,14,FALSE)</f>
        <v>177997.69421091888</v>
      </c>
    </row>
    <row r="178" spans="1:4" ht="54" thickTop="1" thickBot="1">
      <c r="A178" s="142" t="s">
        <v>1172</v>
      </c>
      <c r="B178" s="143" t="s">
        <v>1701</v>
      </c>
      <c r="C178" s="138" t="s">
        <v>233</v>
      </c>
      <c r="D178" s="184">
        <f>VLOOKUP('464.1'!A88,'464.1'!A88:N297,14,FALSE)</f>
        <v>16419.795311484871</v>
      </c>
    </row>
    <row r="179" spans="1:4" ht="54" thickTop="1" thickBot="1">
      <c r="A179" s="142" t="s">
        <v>1173</v>
      </c>
      <c r="B179" s="143" t="s">
        <v>1702</v>
      </c>
      <c r="C179" s="138" t="s">
        <v>388</v>
      </c>
      <c r="D179" s="184">
        <f>VLOOKUP('465.1'!A92,'465.1'!A92:N298,14,FALSE)</f>
        <v>105688.03228715183</v>
      </c>
    </row>
    <row r="180" spans="1:4" ht="54" thickTop="1" thickBot="1">
      <c r="A180" s="142" t="s">
        <v>1685</v>
      </c>
      <c r="B180" s="143" t="s">
        <v>1703</v>
      </c>
      <c r="C180" s="138" t="s">
        <v>388</v>
      </c>
      <c r="D180" s="184">
        <f>VLOOKUP('465.2'!A92,'465.2'!A92:N299,14,FALSE)</f>
        <v>21914.054083965981</v>
      </c>
    </row>
    <row r="181" spans="1:4" ht="54" thickTop="1" thickBot="1">
      <c r="A181" s="142" t="s">
        <v>1174</v>
      </c>
      <c r="B181" s="143" t="s">
        <v>1704</v>
      </c>
      <c r="C181" s="138" t="s">
        <v>144</v>
      </c>
      <c r="D181" s="184">
        <f>VLOOKUP('466.1'!A92,'466.1'!A92:N300,14,FALSE)</f>
        <v>3956.5074775893868</v>
      </c>
    </row>
    <row r="182" spans="1:4" ht="54" thickTop="1" thickBot="1">
      <c r="A182" s="142" t="s">
        <v>1175</v>
      </c>
      <c r="B182" s="143" t="s">
        <v>1705</v>
      </c>
      <c r="C182" s="138" t="s">
        <v>144</v>
      </c>
      <c r="D182" s="184">
        <f>VLOOKUP('466.2'!A96,'466.2'!A96:N301,14,FALSE)</f>
        <v>4677.2422484001263</v>
      </c>
    </row>
    <row r="183" spans="1:4" ht="54" thickTop="1" thickBot="1">
      <c r="A183" s="144" t="s">
        <v>1176</v>
      </c>
      <c r="B183" s="145" t="s">
        <v>1818</v>
      </c>
      <c r="C183" s="138" t="s">
        <v>388</v>
      </c>
      <c r="D183" s="184">
        <f>VLOOKUP('500.1'!A95,'500.1'!A95:N302,14,FALSE)</f>
        <v>849860.590430376</v>
      </c>
    </row>
    <row r="184" spans="1:4" ht="54" thickTop="1" thickBot="1">
      <c r="A184" s="142" t="s">
        <v>1707</v>
      </c>
      <c r="B184" s="143" t="s">
        <v>1819</v>
      </c>
      <c r="C184" s="138" t="s">
        <v>388</v>
      </c>
      <c r="D184" s="184">
        <f>VLOOKUP('500.2'!A95,'500.2'!A95:N303,14,FALSE)</f>
        <v>862935.47043037601</v>
      </c>
    </row>
    <row r="185" spans="1:4" ht="54" thickTop="1" thickBot="1">
      <c r="A185" s="142" t="s">
        <v>1177</v>
      </c>
      <c r="B185" s="143" t="s">
        <v>1958</v>
      </c>
      <c r="C185" s="138" t="s">
        <v>377</v>
      </c>
      <c r="D185" s="184">
        <f>VLOOKUP('501.1'!A88,'501.1'!A88:N304,14,FALSE)</f>
        <v>15274.898665000002</v>
      </c>
    </row>
    <row r="186" spans="1:4" ht="55.2" thickTop="1" thickBot="1">
      <c r="A186" s="142" t="s">
        <v>1709</v>
      </c>
      <c r="B186" s="143" t="s">
        <v>1959</v>
      </c>
      <c r="C186" s="138" t="s">
        <v>377</v>
      </c>
      <c r="D186" s="184">
        <f>VLOOKUP('501.10'!A88,'501.10'!A88:N305,14,FALSE)</f>
        <v>11029.605986750001</v>
      </c>
    </row>
    <row r="187" spans="1:4" ht="55.2" thickTop="1" thickBot="1">
      <c r="A187" s="142" t="s">
        <v>1710</v>
      </c>
      <c r="B187" s="143" t="s">
        <v>1960</v>
      </c>
      <c r="C187" s="138" t="s">
        <v>377</v>
      </c>
      <c r="D187" s="184">
        <f>VLOOKUP('501.20'!A88,'501.20'!A88:N306,14,FALSE)</f>
        <v>611</v>
      </c>
    </row>
    <row r="188" spans="1:4" ht="54" thickTop="1" thickBot="1">
      <c r="A188" s="142" t="s">
        <v>1711</v>
      </c>
      <c r="B188" s="143" t="s">
        <v>1820</v>
      </c>
      <c r="C188" s="138" t="s">
        <v>388</v>
      </c>
      <c r="D188" s="184">
        <f>VLOOKUP('505.1'!A84,'505.1'!A84:N307,14,FALSE)</f>
        <v>742890.43369408185</v>
      </c>
    </row>
    <row r="189" spans="1:4" ht="54" thickTop="1" thickBot="1">
      <c r="A189" s="142" t="s">
        <v>1178</v>
      </c>
      <c r="B189" s="143" t="s">
        <v>1821</v>
      </c>
      <c r="C189" s="138" t="s">
        <v>233</v>
      </c>
      <c r="D189" s="184">
        <f>VLOOKUP('510.1'!A84,'510.1'!A84:N308,14,FALSE)</f>
        <v>28193.92880189684</v>
      </c>
    </row>
    <row r="190" spans="1:4" ht="54" thickTop="1" thickBot="1">
      <c r="A190" s="142" t="s">
        <v>1715</v>
      </c>
      <c r="B190" s="143" t="s">
        <v>1301</v>
      </c>
      <c r="C190" s="138" t="s">
        <v>388</v>
      </c>
      <c r="D190" s="184">
        <f>VLOOKUP('600.1.1'!A85,'600.1.1'!A85:N311,14,FALSE)</f>
        <v>19494.330585095249</v>
      </c>
    </row>
    <row r="191" spans="1:4" ht="54" thickTop="1" thickBot="1">
      <c r="A191" s="142" t="s">
        <v>1716</v>
      </c>
      <c r="B191" s="143" t="s">
        <v>1822</v>
      </c>
      <c r="C191" s="138" t="s">
        <v>388</v>
      </c>
      <c r="D191" s="184">
        <f>VLOOKUP('600.2.1'!A88,'600.2.1'!A88:N310,14,FALSE)</f>
        <v>104281.00663562308</v>
      </c>
    </row>
    <row r="192" spans="1:4" ht="54" thickTop="1" thickBot="1">
      <c r="A192" s="142" t="s">
        <v>1717</v>
      </c>
      <c r="B192" s="143" t="s">
        <v>1823</v>
      </c>
      <c r="C192" s="138" t="s">
        <v>388</v>
      </c>
      <c r="D192" s="184">
        <f>VLOOKUP('600.2.2'!A90,'600.2.2'!A90:N312,14,FALSE)</f>
        <v>139549.24395611428</v>
      </c>
    </row>
    <row r="193" spans="1:4" ht="54" thickTop="1" thickBot="1">
      <c r="A193" s="142" t="s">
        <v>1718</v>
      </c>
      <c r="B193" s="143" t="s">
        <v>1824</v>
      </c>
      <c r="C193" s="138" t="s">
        <v>388</v>
      </c>
      <c r="D193" s="184">
        <f>VLOOKUP('600.2.3'!A89,'600.2.3'!A89:N312,14,FALSE)</f>
        <v>17952.437727952394</v>
      </c>
    </row>
    <row r="194" spans="1:4" ht="54" thickTop="1" thickBot="1">
      <c r="A194" s="142" t="s">
        <v>1719</v>
      </c>
      <c r="B194" s="143" t="s">
        <v>1825</v>
      </c>
      <c r="C194" s="138" t="s">
        <v>388</v>
      </c>
      <c r="D194" s="184">
        <f>VLOOKUP('600.2.4'!A88,'600.2.4'!A88:N312,14,FALSE)</f>
        <v>22216.310913053436</v>
      </c>
    </row>
    <row r="195" spans="1:4" ht="54" thickTop="1" thickBot="1">
      <c r="A195" s="142" t="s">
        <v>1179</v>
      </c>
      <c r="B195" s="143" t="s">
        <v>2199</v>
      </c>
      <c r="C195" s="138" t="s">
        <v>388</v>
      </c>
      <c r="D195" s="184">
        <f>VLOOKUP('610.1'!A89,'610.1'!A89:N314,14,FALSE)</f>
        <v>54552.316561403379</v>
      </c>
    </row>
    <row r="196" spans="1:4" ht="54" thickTop="1" thickBot="1">
      <c r="A196" s="142" t="s">
        <v>1180</v>
      </c>
      <c r="B196" s="143" t="s">
        <v>1826</v>
      </c>
      <c r="C196" s="138" t="s">
        <v>388</v>
      </c>
      <c r="D196" s="184">
        <f>VLOOKUP('610.2'!A89,'610.2'!A89:N315,14,FALSE)</f>
        <v>54552.316561403379</v>
      </c>
    </row>
    <row r="197" spans="1:4" ht="54" thickTop="1" thickBot="1">
      <c r="A197" s="142" t="s">
        <v>1721</v>
      </c>
      <c r="B197" s="143" t="s">
        <v>1827</v>
      </c>
      <c r="C197" s="138" t="s">
        <v>388</v>
      </c>
      <c r="D197" s="184">
        <f>VLOOKUP('610.3'!A89,'610.3'!A89:N316,14,FALSE)</f>
        <v>99644.803707170053</v>
      </c>
    </row>
    <row r="198" spans="1:4" ht="54" thickTop="1" thickBot="1">
      <c r="A198" s="142" t="s">
        <v>1723</v>
      </c>
      <c r="B198" s="143" t="s">
        <v>1828</v>
      </c>
      <c r="C198" s="138" t="s">
        <v>388</v>
      </c>
      <c r="D198" s="184">
        <f>VLOOKUP('610.4'!A89,'610.4'!A89:N317,14,FALSE)</f>
        <v>104123.30370717005</v>
      </c>
    </row>
    <row r="199" spans="1:4" ht="54" thickTop="1" thickBot="1">
      <c r="A199" s="142" t="s">
        <v>1725</v>
      </c>
      <c r="B199" s="143" t="s">
        <v>1302</v>
      </c>
      <c r="C199" s="138" t="s">
        <v>388</v>
      </c>
      <c r="D199" s="184">
        <f>VLOOKUP('610.5'!A89,'610.5'!A89:N318,14,FALSE)</f>
        <v>104339.58111050338</v>
      </c>
    </row>
    <row r="200" spans="1:4" ht="54" thickTop="1" thickBot="1">
      <c r="A200" s="142" t="s">
        <v>1727</v>
      </c>
      <c r="B200" s="143" t="s">
        <v>1829</v>
      </c>
      <c r="C200" s="138" t="s">
        <v>388</v>
      </c>
      <c r="D200" s="184">
        <f>VLOOKUP('610.6'!A89,'610.6'!A89:N319,14,FALSE)</f>
        <v>88031.081110503379</v>
      </c>
    </row>
    <row r="201" spans="1:4" ht="54" thickTop="1" thickBot="1">
      <c r="A201" s="142" t="s">
        <v>1729</v>
      </c>
      <c r="B201" s="143" t="s">
        <v>1830</v>
      </c>
      <c r="C201" s="138" t="s">
        <v>388</v>
      </c>
      <c r="D201" s="184">
        <f>VLOOKUP('610.7'!A89,'610.7'!A89:N320,14,FALSE)</f>
        <v>151517.4262813621</v>
      </c>
    </row>
    <row r="202" spans="1:4" ht="54" thickTop="1" thickBot="1">
      <c r="A202" s="142" t="s">
        <v>1181</v>
      </c>
      <c r="B202" s="143" t="s">
        <v>1831</v>
      </c>
      <c r="C202" s="138" t="s">
        <v>144</v>
      </c>
      <c r="D202" s="184">
        <f>VLOOKUP('620.1'!A88,'620.1'!A88:N321,14,FALSE)</f>
        <v>401694.25785765093</v>
      </c>
    </row>
    <row r="203" spans="1:4" ht="54" thickTop="1" thickBot="1">
      <c r="A203" s="142" t="s">
        <v>1182</v>
      </c>
      <c r="B203" s="143" t="s">
        <v>1961</v>
      </c>
      <c r="C203" s="138" t="s">
        <v>144</v>
      </c>
      <c r="D203" s="184">
        <f>VLOOKUP('620.2'!A88,'620.2'!A88:N322,14,FALSE)</f>
        <v>401694.25785765093</v>
      </c>
    </row>
    <row r="204" spans="1:4" ht="54" thickTop="1" thickBot="1">
      <c r="A204" s="142" t="s">
        <v>1183</v>
      </c>
      <c r="B204" s="143" t="s">
        <v>1832</v>
      </c>
      <c r="C204" s="138" t="s">
        <v>1928</v>
      </c>
      <c r="D204" s="184">
        <f>VLOOKUP('620.3'!A93,'620.3'!A93:N323,14,FALSE)</f>
        <v>101403224.43225056</v>
      </c>
    </row>
    <row r="205" spans="1:4" ht="54" thickTop="1" thickBot="1">
      <c r="A205" s="142" t="s">
        <v>1733</v>
      </c>
      <c r="B205" s="143" t="s">
        <v>1833</v>
      </c>
      <c r="C205" s="138" t="s">
        <v>144</v>
      </c>
      <c r="D205" s="184">
        <f>VLOOKUP('621.1.1'!A95,'621.1.1'!A95:N325,14,FALSE)</f>
        <v>2697746.4759727502</v>
      </c>
    </row>
    <row r="206" spans="1:4" ht="54" thickTop="1" thickBot="1">
      <c r="A206" s="142" t="s">
        <v>1735</v>
      </c>
      <c r="B206" s="143" t="s">
        <v>1834</v>
      </c>
      <c r="C206" s="138" t="s">
        <v>144</v>
      </c>
      <c r="D206" s="184">
        <f>VLOOKUP('621.1.2'!A99,'621.1.2'!A99:N326,14,FALSE)</f>
        <v>3838695.7216693573</v>
      </c>
    </row>
    <row r="207" spans="1:4" ht="54" thickTop="1" thickBot="1">
      <c r="A207" s="142" t="s">
        <v>1184</v>
      </c>
      <c r="B207" s="143" t="s">
        <v>1835</v>
      </c>
      <c r="C207" s="138" t="s">
        <v>388</v>
      </c>
      <c r="D207" s="184">
        <f>VLOOKUP('621.2'!A89,'621.2'!A89:N326,14,FALSE)</f>
        <v>2567553.2909544269</v>
      </c>
    </row>
    <row r="208" spans="1:4" ht="54" thickTop="1" thickBot="1">
      <c r="A208" s="142" t="s">
        <v>1185</v>
      </c>
      <c r="B208" s="143" t="s">
        <v>1836</v>
      </c>
      <c r="C208" s="138" t="s">
        <v>144</v>
      </c>
      <c r="D208" s="184">
        <f>VLOOKUP('621.3'!A93,'621.3'!A93:N327,14,FALSE)</f>
        <v>90177408.747377962</v>
      </c>
    </row>
    <row r="209" spans="1:4" ht="54" thickTop="1" thickBot="1">
      <c r="A209" s="142" t="s">
        <v>1186</v>
      </c>
      <c r="B209" s="143" t="s">
        <v>1837</v>
      </c>
      <c r="C209" s="138" t="s">
        <v>388</v>
      </c>
      <c r="D209" s="184">
        <f>VLOOKUP('621.4'!A93,'621.4'!A93:N328,14,FALSE)</f>
        <v>82964223.781377956</v>
      </c>
    </row>
    <row r="210" spans="1:4" ht="54" thickTop="1" thickBot="1">
      <c r="A210" s="142" t="s">
        <v>1187</v>
      </c>
      <c r="B210" s="143" t="s">
        <v>1838</v>
      </c>
      <c r="C210" s="138" t="s">
        <v>144</v>
      </c>
      <c r="D210" s="184">
        <f>VLOOKUP('621.5'!A89,'621.5'!A89:N329,14,FALSE)</f>
        <v>6809364.7153833201</v>
      </c>
    </row>
    <row r="211" spans="1:4" ht="54" thickTop="1" thickBot="1">
      <c r="A211" s="142" t="s">
        <v>1739</v>
      </c>
      <c r="B211" s="143" t="s">
        <v>1839</v>
      </c>
      <c r="C211" s="138" t="s">
        <v>144</v>
      </c>
      <c r="D211" s="184">
        <f>VLOOKUP('621.5.1'!A89,'621.5.1'!A89:N330,14,FALSE)</f>
        <v>608712.99262359575</v>
      </c>
    </row>
    <row r="212" spans="1:4" ht="54" thickTop="1" thickBot="1">
      <c r="A212" s="142" t="s">
        <v>1188</v>
      </c>
      <c r="B212" s="143" t="s">
        <v>1840</v>
      </c>
      <c r="C212" s="138" t="s">
        <v>1928</v>
      </c>
      <c r="D212" s="184">
        <f>VLOOKUP('621.6'!A98,'621.6'!A98:N331,14,FALSE)</f>
        <v>94122276.973601431</v>
      </c>
    </row>
    <row r="213" spans="1:4" ht="54" thickTop="1" thickBot="1">
      <c r="A213" s="142" t="s">
        <v>1814</v>
      </c>
      <c r="B213" s="143" t="s">
        <v>1841</v>
      </c>
      <c r="C213" s="138" t="s">
        <v>1928</v>
      </c>
      <c r="D213" s="184">
        <f>VLOOKUP('621.7'!A89,'621.7'!A89:N332,14,FALSE)</f>
        <v>2700500.9323673341</v>
      </c>
    </row>
    <row r="214" spans="1:4" ht="54" thickTop="1" thickBot="1">
      <c r="A214" s="142" t="s">
        <v>1189</v>
      </c>
      <c r="B214" s="143" t="s">
        <v>2099</v>
      </c>
      <c r="C214" s="138" t="s">
        <v>233</v>
      </c>
      <c r="D214" s="184">
        <f>VLOOKUP('622.1'!A89,'622.1'!A89:N333,14,FALSE)</f>
        <v>70501.798846595193</v>
      </c>
    </row>
    <row r="215" spans="1:4" ht="54" thickTop="1" thickBot="1">
      <c r="A215" s="142" t="s">
        <v>1190</v>
      </c>
      <c r="B215" s="143" t="s">
        <v>1842</v>
      </c>
      <c r="C215" s="138" t="s">
        <v>233</v>
      </c>
      <c r="D215" s="184">
        <f>VLOOKUP('622.2'!A89,'622.2'!A89:N335,14,FALSE)</f>
        <v>827033.61686985428</v>
      </c>
    </row>
    <row r="216" spans="1:4" ht="54" thickTop="1" thickBot="1">
      <c r="A216" s="142" t="s">
        <v>1191</v>
      </c>
      <c r="B216" s="143" t="s">
        <v>1843</v>
      </c>
      <c r="C216" s="138" t="s">
        <v>233</v>
      </c>
      <c r="D216" s="184">
        <f>VLOOKUP('622.3'!A89,'622.3'!A89:N336,14,FALSE)</f>
        <v>877928.66116656712</v>
      </c>
    </row>
    <row r="217" spans="1:4" ht="54" thickTop="1" thickBot="1">
      <c r="A217" s="142" t="s">
        <v>1192</v>
      </c>
      <c r="B217" s="143" t="s">
        <v>1844</v>
      </c>
      <c r="C217" s="138" t="s">
        <v>233</v>
      </c>
      <c r="D217" s="184">
        <f>VLOOKUP('622.4'!A89,'622.4'!A89:N337,14,FALSE)</f>
        <v>919931.15861094219</v>
      </c>
    </row>
    <row r="218" spans="1:4" ht="54" thickTop="1" thickBot="1">
      <c r="A218" s="142" t="s">
        <v>1193</v>
      </c>
      <c r="B218" s="143" t="s">
        <v>1845</v>
      </c>
      <c r="C218" s="138" t="s">
        <v>144</v>
      </c>
      <c r="D218" s="184">
        <f>VLOOKUP('622.5'!A89,'622.5'!A89:N338,14,FALSE)</f>
        <v>68509.791633563349</v>
      </c>
    </row>
    <row r="219" spans="1:4" ht="54" thickTop="1" thickBot="1">
      <c r="A219" s="142" t="s">
        <v>1194</v>
      </c>
      <c r="B219" s="143" t="s">
        <v>1846</v>
      </c>
      <c r="C219" s="138" t="s">
        <v>144</v>
      </c>
      <c r="D219" s="184">
        <f>VLOOKUP('623.1'!A103,'623.1'!A103:N339,14,FALSE)</f>
        <v>764607.69512983586</v>
      </c>
    </row>
    <row r="220" spans="1:4" ht="54" thickTop="1" thickBot="1">
      <c r="A220" s="142" t="s">
        <v>1195</v>
      </c>
      <c r="B220" s="143" t="s">
        <v>1303</v>
      </c>
      <c r="C220" s="138" t="s">
        <v>2100</v>
      </c>
      <c r="D220" s="184">
        <f>VLOOKUP('623.2'!A89,'623.2'!A89:N340,14,FALSE)</f>
        <v>1095146.9851778299</v>
      </c>
    </row>
    <row r="221" spans="1:4" ht="54" thickTop="1" thickBot="1">
      <c r="A221" s="142" t="s">
        <v>1196</v>
      </c>
      <c r="B221" s="143" t="s">
        <v>2219</v>
      </c>
      <c r="C221" s="138" t="s">
        <v>388</v>
      </c>
      <c r="D221" s="184">
        <f>VLOOKUP('630.1'!A89,'630.1'!A89:N341,14,FALSE)</f>
        <v>1238645.7528049063</v>
      </c>
    </row>
    <row r="222" spans="1:4" ht="54" thickTop="1" thickBot="1">
      <c r="A222" s="142" t="s">
        <v>1197</v>
      </c>
      <c r="B222" s="143" t="s">
        <v>2220</v>
      </c>
      <c r="C222" s="138" t="s">
        <v>388</v>
      </c>
      <c r="D222" s="184">
        <f>VLOOKUP('630.2'!A89,'630.2'!A89:N342,14,FALSE)</f>
        <v>1229932.4109166153</v>
      </c>
    </row>
    <row r="223" spans="1:4" ht="54" thickTop="1" thickBot="1">
      <c r="A223" s="142" t="s">
        <v>1198</v>
      </c>
      <c r="B223" s="143" t="s">
        <v>2221</v>
      </c>
      <c r="C223" s="138" t="s">
        <v>388</v>
      </c>
      <c r="D223" s="184">
        <f>VLOOKUP('630.3'!A89,'630.3'!A89:N343,14,FALSE)</f>
        <v>700400.29040831514</v>
      </c>
    </row>
    <row r="224" spans="1:4" ht="54" thickTop="1" thickBot="1">
      <c r="A224" s="142" t="s">
        <v>1199</v>
      </c>
      <c r="B224" s="143" t="s">
        <v>2222</v>
      </c>
      <c r="C224" s="138" t="s">
        <v>388</v>
      </c>
      <c r="D224" s="184">
        <f>VLOOKUP('630.4'!A89,'630.4'!A89:N344,14,FALSE)</f>
        <v>629404.96032081521</v>
      </c>
    </row>
    <row r="225" spans="1:4" ht="54" thickTop="1" thickBot="1">
      <c r="A225" s="142" t="s">
        <v>1200</v>
      </c>
      <c r="B225" s="143" t="s">
        <v>2223</v>
      </c>
      <c r="C225" s="138" t="s">
        <v>388</v>
      </c>
      <c r="D225" s="184">
        <f>VLOOKUP('630.5'!A93,'630.5'!A93:N345,14,FALSE)</f>
        <v>436514.72181829799</v>
      </c>
    </row>
    <row r="226" spans="1:4" ht="54" thickTop="1" thickBot="1">
      <c r="A226" s="142" t="s">
        <v>1201</v>
      </c>
      <c r="B226" s="143" t="s">
        <v>2224</v>
      </c>
      <c r="C226" s="138" t="s">
        <v>388</v>
      </c>
      <c r="D226" s="184">
        <f>VLOOKUP('630.6'!A93,'630.6'!A89:N346,14,FALSE)</f>
        <v>400360.64857482247</v>
      </c>
    </row>
    <row r="227" spans="1:4" ht="54" thickTop="1" thickBot="1">
      <c r="A227" s="142" t="s">
        <v>1202</v>
      </c>
      <c r="B227" s="143" t="s">
        <v>2225</v>
      </c>
      <c r="C227" s="138" t="s">
        <v>388</v>
      </c>
      <c r="D227" s="184">
        <f>VLOOKUP('630.7'!A93,'630.7'!A90:N347,14,FALSE)</f>
        <v>287247.26377732685</v>
      </c>
    </row>
    <row r="228" spans="1:4" ht="54" thickTop="1" thickBot="1">
      <c r="A228" s="142" t="s">
        <v>1203</v>
      </c>
      <c r="B228" s="143" t="s">
        <v>1847</v>
      </c>
      <c r="C228" s="138" t="s">
        <v>144</v>
      </c>
      <c r="D228" s="184">
        <f>VLOOKUP('632.1'!A90,'632.1'!A90:N349,14,FALSE)</f>
        <v>394063.04178923438</v>
      </c>
    </row>
    <row r="229" spans="1:4" ht="54" thickTop="1" thickBot="1">
      <c r="A229" s="142" t="s">
        <v>1742</v>
      </c>
      <c r="B229" s="143" t="s">
        <v>1848</v>
      </c>
      <c r="C229" s="138" t="s">
        <v>144</v>
      </c>
      <c r="D229" s="184">
        <f>VLOOKUP('632.2'!A90,'632.2'!A90:N350,14,FALSE)</f>
        <v>403008.45338025939</v>
      </c>
    </row>
    <row r="230" spans="1:4" ht="54" thickTop="1" thickBot="1">
      <c r="A230" s="142" t="s">
        <v>1745</v>
      </c>
      <c r="B230" s="143" t="s">
        <v>1849</v>
      </c>
      <c r="C230" s="138" t="s">
        <v>377</v>
      </c>
      <c r="D230" s="184">
        <f>VLOOKUP('640.1'!A90,'640.1'!A90:N351,14,FALSE)</f>
        <v>8445.9472936160782</v>
      </c>
    </row>
    <row r="231" spans="1:4" ht="54" thickTop="1" thickBot="1">
      <c r="A231" s="142" t="s">
        <v>1746</v>
      </c>
      <c r="B231" s="143" t="s">
        <v>1850</v>
      </c>
      <c r="C231" s="138" t="s">
        <v>377</v>
      </c>
      <c r="D231" s="184">
        <f>VLOOKUP('640.2'!A90,'640.2'!A90:N352,14,FALSE)</f>
        <v>8616.229482397328</v>
      </c>
    </row>
    <row r="232" spans="1:4" ht="54" thickTop="1" thickBot="1">
      <c r="A232" s="142" t="s">
        <v>1204</v>
      </c>
      <c r="B232" s="143" t="s">
        <v>1851</v>
      </c>
      <c r="C232" s="138" t="s">
        <v>1747</v>
      </c>
      <c r="D232" s="184">
        <f>VLOOKUP('641.1'!A90,'641.1'!A90:N353,14,FALSE)</f>
        <v>1829.3843848023164</v>
      </c>
    </row>
    <row r="233" spans="1:4" ht="54" thickTop="1" thickBot="1">
      <c r="A233" s="142" t="s">
        <v>1205</v>
      </c>
      <c r="B233" s="143" t="s">
        <v>1851</v>
      </c>
      <c r="C233" s="138" t="s">
        <v>377</v>
      </c>
      <c r="D233" s="184">
        <f>VLOOKUP('641.2'!A90,'641.2'!A90:N354,14,FALSE)</f>
        <v>52176.516804672312</v>
      </c>
    </row>
    <row r="234" spans="1:4" ht="54" thickTop="1" thickBot="1">
      <c r="A234" s="142" t="s">
        <v>1206</v>
      </c>
      <c r="B234" s="143" t="s">
        <v>1852</v>
      </c>
      <c r="C234" s="138" t="s">
        <v>1928</v>
      </c>
      <c r="D234" s="184">
        <f>VLOOKUP('642.1'!A90,'642.1'!A90:N355,14,FALSE)</f>
        <v>466256.23758586281</v>
      </c>
    </row>
    <row r="235" spans="1:4" ht="54" thickTop="1" thickBot="1">
      <c r="A235" s="142" t="s">
        <v>1207</v>
      </c>
      <c r="B235" s="143" t="s">
        <v>1853</v>
      </c>
      <c r="C235" s="138" t="s">
        <v>144</v>
      </c>
      <c r="D235" s="184">
        <f>VLOOKUP('642.2'!A90,'642.2'!A90:N356,14,FALSE)</f>
        <v>41880.034702126533</v>
      </c>
    </row>
    <row r="236" spans="1:4" ht="54" thickTop="1" thickBot="1">
      <c r="A236" s="142" t="s">
        <v>1208</v>
      </c>
      <c r="B236" s="143" t="s">
        <v>1854</v>
      </c>
      <c r="C236" s="138" t="s">
        <v>377</v>
      </c>
      <c r="D236" s="184">
        <f>VLOOKUP('650.1'!A95,'650.1'!A95:N358,14,FALSE)</f>
        <v>11348.595028959207</v>
      </c>
    </row>
    <row r="237" spans="1:4" ht="54" thickTop="1" thickBot="1">
      <c r="A237" s="142" t="s">
        <v>1209</v>
      </c>
      <c r="B237" s="143" t="s">
        <v>2232</v>
      </c>
      <c r="C237" s="138" t="s">
        <v>377</v>
      </c>
      <c r="D237" s="184">
        <f>VLOOKUP('650.2'!A93,'650.2'!A93:N359,14,FALSE)</f>
        <v>9359.4275721685572</v>
      </c>
    </row>
    <row r="238" spans="1:4" ht="54" thickTop="1" thickBot="1">
      <c r="A238" s="142" t="s">
        <v>1210</v>
      </c>
      <c r="B238" s="143" t="s">
        <v>1855</v>
      </c>
      <c r="C238" s="138" t="s">
        <v>377</v>
      </c>
      <c r="D238" s="210">
        <f>VLOOKUP('650.3'!A90,'650.3'!A90:N360,14,FALSE)</f>
        <v>14.543746503000001</v>
      </c>
    </row>
    <row r="239" spans="1:4" ht="54" thickTop="1" thickBot="1">
      <c r="A239" s="142" t="s">
        <v>1211</v>
      </c>
      <c r="B239" s="143" t="s">
        <v>2236</v>
      </c>
      <c r="C239" s="138" t="s">
        <v>377</v>
      </c>
      <c r="D239" s="184">
        <f>VLOOKUP('650.4'!A93,'650.4'!A93:N361,14,FALSE)</f>
        <v>4850.6349404741522</v>
      </c>
    </row>
    <row r="240" spans="1:4" ht="55.2" thickTop="1" thickBot="1">
      <c r="A240" s="142" t="s">
        <v>1212</v>
      </c>
      <c r="B240" s="143" t="s">
        <v>1856</v>
      </c>
      <c r="C240" s="138" t="s">
        <v>233</v>
      </c>
      <c r="D240" s="184">
        <f>VLOOKUP('660.1'!A87,'660.1'!A87:N362,14,FALSE)</f>
        <v>365650.11433597334</v>
      </c>
    </row>
    <row r="241" spans="1:4" ht="73.2" thickTop="1" thickBot="1">
      <c r="A241" s="142" t="s">
        <v>1213</v>
      </c>
      <c r="B241" s="143" t="s">
        <v>1963</v>
      </c>
      <c r="C241" s="138" t="s">
        <v>144</v>
      </c>
      <c r="D241" s="184">
        <f>VLOOKUP('660.2'!A87,'660.2'!A87:N363,14,FALSE)</f>
        <v>421192.51580640592</v>
      </c>
    </row>
    <row r="242" spans="1:4" ht="54" thickTop="1" thickBot="1">
      <c r="A242" s="142" t="s">
        <v>1760</v>
      </c>
      <c r="B242" s="143" t="s">
        <v>1857</v>
      </c>
      <c r="C242" s="138" t="s">
        <v>144</v>
      </c>
      <c r="D242" s="184">
        <f>VLOOKUP('661.1'!A87,'661.1'!A87:N364,14,FALSE)</f>
        <v>837544.53383872309</v>
      </c>
    </row>
    <row r="243" spans="1:4" ht="54" thickTop="1" thickBot="1">
      <c r="A243" s="142" t="s">
        <v>1214</v>
      </c>
      <c r="B243" s="143" t="s">
        <v>1858</v>
      </c>
      <c r="C243" s="138" t="s">
        <v>144</v>
      </c>
      <c r="D243" s="184">
        <f>VLOOKUP('662.1'!A87,'662.1'!A87:N365,14,FALSE)</f>
        <v>460405.14284703793</v>
      </c>
    </row>
    <row r="244" spans="1:4" ht="54" thickTop="1" thickBot="1">
      <c r="A244" s="142" t="s">
        <v>1215</v>
      </c>
      <c r="B244" s="143" t="s">
        <v>1859</v>
      </c>
      <c r="C244" s="138" t="s">
        <v>144</v>
      </c>
      <c r="D244" s="184">
        <f>VLOOKUP('662.2'!A87,'662.2'!A87:N366,14,FALSE)</f>
        <v>433440.9415137046</v>
      </c>
    </row>
    <row r="245" spans="1:4" ht="54" thickTop="1" thickBot="1">
      <c r="A245" s="142" t="s">
        <v>1761</v>
      </c>
      <c r="B245" s="143" t="s">
        <v>1860</v>
      </c>
      <c r="C245" s="138" t="s">
        <v>144</v>
      </c>
      <c r="D245" s="184">
        <f>VLOOKUP('663.1'!A87,'663.1'!A87:N367,14,FALSE)</f>
        <v>26416.503929816321</v>
      </c>
    </row>
    <row r="246" spans="1:4" ht="54" thickTop="1" thickBot="1">
      <c r="A246" s="142" t="s">
        <v>1216</v>
      </c>
      <c r="B246" s="143" t="s">
        <v>1861</v>
      </c>
      <c r="C246" s="138" t="s">
        <v>388</v>
      </c>
      <c r="D246" s="184">
        <f>VLOOKUP('670.1'!A87,'670.1'!A87:N368,14,FALSE)</f>
        <v>307773.80554231885</v>
      </c>
    </row>
    <row r="247" spans="1:4" ht="54" thickTop="1" thickBot="1">
      <c r="A247" s="142" t="s">
        <v>1217</v>
      </c>
      <c r="B247" s="143" t="s">
        <v>1862</v>
      </c>
      <c r="C247" s="138" t="s">
        <v>388</v>
      </c>
      <c r="D247" s="184">
        <f>VLOOKUP('670.2'!A87,'670.2'!A87:N369,14,FALSE)</f>
        <v>344995.00111881882</v>
      </c>
    </row>
    <row r="248" spans="1:4" ht="54" thickTop="1" thickBot="1">
      <c r="A248" s="142" t="s">
        <v>1763</v>
      </c>
      <c r="B248" s="143" t="s">
        <v>1863</v>
      </c>
      <c r="C248" s="138" t="s">
        <v>388</v>
      </c>
      <c r="D248" s="184">
        <f>VLOOKUP('670.3'!A87,'670.3'!A87:N370,14,FALSE)</f>
        <v>324677.34715019382</v>
      </c>
    </row>
    <row r="249" spans="1:4" ht="54" thickTop="1" thickBot="1">
      <c r="A249" s="142" t="s">
        <v>1764</v>
      </c>
      <c r="B249" s="143" t="s">
        <v>1864</v>
      </c>
      <c r="C249" s="138" t="s">
        <v>388</v>
      </c>
      <c r="D249" s="184">
        <f>VLOOKUP('670.4'!A87,'670.4'!A87:N371,14,FALSE)</f>
        <v>361590.37870331889</v>
      </c>
    </row>
    <row r="250" spans="1:4" ht="54" thickTop="1" thickBot="1">
      <c r="A250" s="142" t="s">
        <v>1765</v>
      </c>
      <c r="B250" s="143" t="s">
        <v>1865</v>
      </c>
      <c r="C250" s="138" t="s">
        <v>388</v>
      </c>
      <c r="D250" s="184">
        <f>VLOOKUP('670.5'!A89,'670.5'!A89:N372,14,FALSE)</f>
        <v>309187.15755390842</v>
      </c>
    </row>
    <row r="251" spans="1:4" ht="54" thickTop="1" thickBot="1">
      <c r="A251" s="142" t="s">
        <v>1218</v>
      </c>
      <c r="B251" s="143" t="s">
        <v>1866</v>
      </c>
      <c r="C251" s="138" t="s">
        <v>388</v>
      </c>
      <c r="D251" s="184">
        <f>VLOOKUP('671.1'!A89,'671.1'!A89:N373,14,FALSE)</f>
        <v>576295.56022597058</v>
      </c>
    </row>
    <row r="252" spans="1:4" ht="54" thickTop="1" thickBot="1">
      <c r="A252" s="142" t="s">
        <v>1219</v>
      </c>
      <c r="B252" s="143" t="s">
        <v>1867</v>
      </c>
      <c r="C252" s="138" t="s">
        <v>144</v>
      </c>
      <c r="D252" s="184">
        <f>VLOOKUP('671.2'!A89,'671.2'!A89:N374,14,FALSE)</f>
        <v>56918.190831639542</v>
      </c>
    </row>
    <row r="253" spans="1:4" ht="54" thickTop="1" thickBot="1">
      <c r="A253" s="142" t="s">
        <v>1766</v>
      </c>
      <c r="B253" s="143" t="s">
        <v>1868</v>
      </c>
      <c r="C253" s="138" t="s">
        <v>388</v>
      </c>
      <c r="D253" s="184">
        <f>VLOOKUP('671.3'!A87,'671.3'!A87:N375,14,FALSE)</f>
        <v>610202.82533651311</v>
      </c>
    </row>
    <row r="254" spans="1:4" ht="54" thickTop="1" thickBot="1">
      <c r="A254" s="142" t="s">
        <v>1767</v>
      </c>
      <c r="B254" s="143" t="s">
        <v>1869</v>
      </c>
      <c r="C254" s="138" t="s">
        <v>144</v>
      </c>
      <c r="D254" s="184">
        <f>VLOOKUP('671.4'!A87,'671.4'!A87:N376,14,FALSE)</f>
        <v>59679.654664207184</v>
      </c>
    </row>
    <row r="255" spans="1:4" ht="54" thickTop="1" thickBot="1">
      <c r="A255" s="142" t="s">
        <v>1220</v>
      </c>
      <c r="B255" s="143" t="s">
        <v>1870</v>
      </c>
      <c r="C255" s="138" t="s">
        <v>144</v>
      </c>
      <c r="D255" s="184">
        <f>VLOOKUP('672.1'!A87,'672.1'!A87:N377,14,FALSE)</f>
        <v>41541.696784153217</v>
      </c>
    </row>
    <row r="256" spans="1:4" ht="54" thickTop="1" thickBot="1">
      <c r="A256" s="142" t="s">
        <v>1768</v>
      </c>
      <c r="B256" s="143" t="s">
        <v>1871</v>
      </c>
      <c r="C256" s="138" t="s">
        <v>144</v>
      </c>
      <c r="D256" s="184">
        <f>VLOOKUP('672.2'!A87,'672.2'!A87:N378,14,FALSE)</f>
        <v>171907.75344293955</v>
      </c>
    </row>
    <row r="257" spans="1:4" ht="54" thickTop="1" thickBot="1">
      <c r="A257" s="142" t="s">
        <v>1769</v>
      </c>
      <c r="B257" s="143" t="s">
        <v>1872</v>
      </c>
      <c r="C257" s="138" t="s">
        <v>144</v>
      </c>
      <c r="D257" s="184">
        <f>VLOOKUP('672.3'!A87,'672.3'!A87:N379,14,FALSE)</f>
        <v>43245.809883771552</v>
      </c>
    </row>
    <row r="258" spans="1:4" ht="54" thickTop="1" thickBot="1">
      <c r="A258" s="142" t="s">
        <v>1770</v>
      </c>
      <c r="B258" s="143" t="s">
        <v>1873</v>
      </c>
      <c r="C258" s="138" t="s">
        <v>144</v>
      </c>
      <c r="D258" s="184">
        <f>VLOOKUP('672.4'!A87,'672.3'!A87:N380,14,FALSE)</f>
        <v>43245.809883771552</v>
      </c>
    </row>
    <row r="259" spans="1:4" ht="54" thickTop="1" thickBot="1">
      <c r="A259" s="142" t="s">
        <v>1815</v>
      </c>
      <c r="B259" s="143" t="s">
        <v>1874</v>
      </c>
      <c r="C259" s="138" t="s">
        <v>233</v>
      </c>
      <c r="D259" s="184">
        <f>VLOOKUP('673.1.1'!A87,'673.1.1'!A87:N381,14,FALSE)</f>
        <v>8054.234220244387</v>
      </c>
    </row>
    <row r="260" spans="1:4" ht="54" thickTop="1" thickBot="1">
      <c r="A260" s="142" t="s">
        <v>1816</v>
      </c>
      <c r="B260" s="143" t="s">
        <v>2151</v>
      </c>
      <c r="C260" s="138" t="s">
        <v>233</v>
      </c>
      <c r="D260" s="184">
        <f>VLOOKUP('673.1.2'!A87,'673.1.2'!A87:N382,14,FALSE)</f>
        <v>12479.99706412772</v>
      </c>
    </row>
    <row r="261" spans="1:4" ht="54" thickTop="1" thickBot="1">
      <c r="A261" s="142" t="s">
        <v>1221</v>
      </c>
      <c r="B261" s="143" t="s">
        <v>1875</v>
      </c>
      <c r="C261" s="138" t="s">
        <v>388</v>
      </c>
      <c r="D261" s="184">
        <f>VLOOKUP('673.2'!A87,'673.2'!A87:N383,14,FALSE)</f>
        <v>78521.27973301812</v>
      </c>
    </row>
    <row r="262" spans="1:4" ht="54" thickTop="1" thickBot="1">
      <c r="A262" s="142" t="s">
        <v>1222</v>
      </c>
      <c r="B262" s="143" t="s">
        <v>1876</v>
      </c>
      <c r="C262" s="138" t="s">
        <v>388</v>
      </c>
      <c r="D262" s="184">
        <f>VLOOKUP('673.3'!A89,'673.3'!A89:N384,14,FALSE)</f>
        <v>98652.636035392497</v>
      </c>
    </row>
    <row r="263" spans="1:4" ht="54" thickTop="1" thickBot="1">
      <c r="A263" s="142" t="s">
        <v>1223</v>
      </c>
      <c r="B263" s="143" t="s">
        <v>2101</v>
      </c>
      <c r="C263" s="138" t="s">
        <v>144</v>
      </c>
      <c r="D263" s="184">
        <f>VLOOKUP('674.1'!A89,'674.1'!A89:N385,14,FALSE)</f>
        <v>267029.11971444899</v>
      </c>
    </row>
    <row r="264" spans="1:4" ht="54" thickTop="1" thickBot="1">
      <c r="A264" s="142" t="s">
        <v>1224</v>
      </c>
      <c r="B264" s="143" t="s">
        <v>1877</v>
      </c>
      <c r="C264" s="138" t="s">
        <v>144</v>
      </c>
      <c r="D264" s="184">
        <f>VLOOKUP('674.2'!A89,'674.2'!A89:N386,14,FALSE)</f>
        <v>529382.88589103066</v>
      </c>
    </row>
    <row r="265" spans="1:4" ht="54" thickTop="1" thickBot="1">
      <c r="A265" s="142" t="s">
        <v>1225</v>
      </c>
      <c r="B265" s="143" t="s">
        <v>1878</v>
      </c>
      <c r="C265" s="138" t="s">
        <v>233</v>
      </c>
      <c r="D265" s="184">
        <f>VLOOKUP('680.1'!A87,'680.1'!A87:N387,14,FALSE)</f>
        <v>161401.0184182809</v>
      </c>
    </row>
    <row r="266" spans="1:4" ht="54" thickTop="1" thickBot="1">
      <c r="A266" s="142" t="s">
        <v>1226</v>
      </c>
      <c r="B266" s="143" t="s">
        <v>1879</v>
      </c>
      <c r="C266" s="138" t="s">
        <v>144</v>
      </c>
      <c r="D266" s="184">
        <f>VLOOKUP('680.2'!A87,'680.2'!A87:N388,14,FALSE)</f>
        <v>11576.66382244723</v>
      </c>
    </row>
    <row r="267" spans="1:4" ht="54" thickTop="1" thickBot="1">
      <c r="A267" s="142" t="s">
        <v>1227</v>
      </c>
      <c r="B267" s="143" t="s">
        <v>1880</v>
      </c>
      <c r="C267" s="138" t="s">
        <v>388</v>
      </c>
      <c r="D267" s="184">
        <f>VLOOKUP('680.3'!A89,'680.3'!A89:N389,14,FALSE)</f>
        <v>58132.28777357933</v>
      </c>
    </row>
    <row r="268" spans="1:4" ht="54" thickTop="1" thickBot="1">
      <c r="A268" s="142" t="s">
        <v>1228</v>
      </c>
      <c r="B268" s="143" t="s">
        <v>1881</v>
      </c>
      <c r="C268" s="138" t="s">
        <v>388</v>
      </c>
      <c r="D268" s="184">
        <f>VLOOKUP('681.1'!A89,'681.1'!A89:N390,14,FALSE)</f>
        <v>216236.72565653187</v>
      </c>
    </row>
    <row r="269" spans="1:4" ht="54" thickTop="1" thickBot="1">
      <c r="A269" s="142" t="s">
        <v>1775</v>
      </c>
      <c r="B269" s="143" t="s">
        <v>1882</v>
      </c>
      <c r="C269" s="138" t="s">
        <v>388</v>
      </c>
      <c r="D269" s="184">
        <f>VLOOKUP('681.2'!A89,'681.2'!A89:N391,14,FALSE)</f>
        <v>253457.9212330319</v>
      </c>
    </row>
    <row r="270" spans="1:4" ht="54" thickTop="1" thickBot="1">
      <c r="A270" s="142" t="s">
        <v>1776</v>
      </c>
      <c r="B270" s="143" t="s">
        <v>1883</v>
      </c>
      <c r="C270" s="138" t="s">
        <v>388</v>
      </c>
      <c r="D270" s="184">
        <f>VLOOKUP('681.3'!A89,'681.3'!A89:N392,14,FALSE)</f>
        <v>233140.2672644069</v>
      </c>
    </row>
    <row r="271" spans="1:4" ht="54" thickTop="1" thickBot="1">
      <c r="A271" s="142" t="s">
        <v>1777</v>
      </c>
      <c r="B271" s="143" t="s">
        <v>1884</v>
      </c>
      <c r="C271" s="138" t="s">
        <v>388</v>
      </c>
      <c r="D271" s="184">
        <f>VLOOKUP('681.4'!A89,'681.4'!A89:N393,14,FALSE)</f>
        <v>270053.2988175319</v>
      </c>
    </row>
    <row r="272" spans="1:4" ht="54" thickTop="1" thickBot="1">
      <c r="A272" s="142" t="s">
        <v>1229</v>
      </c>
      <c r="B272" s="143" t="s">
        <v>1885</v>
      </c>
      <c r="C272" s="138" t="s">
        <v>388</v>
      </c>
      <c r="D272" s="184">
        <f>VLOOKUP('682.1'!A89,'682.1'!A89:N394,14,FALSE)</f>
        <v>289103.37627140689</v>
      </c>
    </row>
    <row r="273" spans="1:4" ht="54" thickTop="1" thickBot="1">
      <c r="A273" s="142" t="s">
        <v>1778</v>
      </c>
      <c r="B273" s="143" t="s">
        <v>1886</v>
      </c>
      <c r="C273" s="138" t="s">
        <v>388</v>
      </c>
      <c r="D273" s="184">
        <f>VLOOKUP('682.2'!A89,'682.2'!A89:N395,14,FALSE)</f>
        <v>289103.37627140689</v>
      </c>
    </row>
    <row r="274" spans="1:4" ht="54" thickTop="1" thickBot="1">
      <c r="A274" s="142" t="s">
        <v>1780</v>
      </c>
      <c r="B274" s="143" t="s">
        <v>1887</v>
      </c>
      <c r="C274" s="138" t="s">
        <v>388</v>
      </c>
      <c r="D274" s="184">
        <f>VLOOKUP('682.3'!A89,'682.3'!A89:N396,14,FALSE)</f>
        <v>289103.37627140689</v>
      </c>
    </row>
    <row r="275" spans="1:4" ht="54" thickTop="1" thickBot="1">
      <c r="A275" s="142" t="s">
        <v>1782</v>
      </c>
      <c r="B275" s="143" t="s">
        <v>2102</v>
      </c>
      <c r="C275" s="138" t="s">
        <v>388</v>
      </c>
      <c r="D275" s="184">
        <f>VLOOKUP('682.4'!A89,'682.4'!A89:N397,14,FALSE)</f>
        <v>289103.37627140689</v>
      </c>
    </row>
    <row r="276" spans="1:4" ht="54" thickTop="1" thickBot="1">
      <c r="A276" s="142" t="s">
        <v>1784</v>
      </c>
      <c r="B276" s="143" t="s">
        <v>1888</v>
      </c>
      <c r="C276" s="138" t="s">
        <v>233</v>
      </c>
      <c r="D276" s="184">
        <f>VLOOKUP('683.1'!A89,'683.1'!A89:N398,14,FALSE)</f>
        <v>10085.435377787902</v>
      </c>
    </row>
    <row r="277" spans="1:4" ht="54" thickTop="1" thickBot="1">
      <c r="A277" s="142" t="s">
        <v>1786</v>
      </c>
      <c r="B277" s="143" t="s">
        <v>1889</v>
      </c>
      <c r="C277" s="138" t="s">
        <v>233</v>
      </c>
      <c r="D277" s="184">
        <f>VLOOKUP('683.2'!A89,'683.2'!A89:N399,14,FALSE)</f>
        <v>27147.685378362898</v>
      </c>
    </row>
    <row r="278" spans="1:4" ht="54" thickTop="1" thickBot="1">
      <c r="A278" s="142" t="s">
        <v>1788</v>
      </c>
      <c r="B278" s="143" t="s">
        <v>1890</v>
      </c>
      <c r="C278" s="138" t="s">
        <v>233</v>
      </c>
      <c r="D278" s="184">
        <f>VLOOKUP('683.3'!A89,'683.3'!A89:N400,14,FALSE)</f>
        <v>10085.435377787902</v>
      </c>
    </row>
    <row r="279" spans="1:4" ht="54" thickTop="1" thickBot="1">
      <c r="A279" s="142" t="s">
        <v>1789</v>
      </c>
      <c r="B279" s="143" t="s">
        <v>1891</v>
      </c>
      <c r="C279" s="138" t="s">
        <v>233</v>
      </c>
      <c r="D279" s="184">
        <f>VLOOKUP('683.4'!A89,'683.4'!A89:N401,14,FALSE)</f>
        <v>27147.685378362898</v>
      </c>
    </row>
    <row r="280" spans="1:4" ht="54" thickTop="1" thickBot="1">
      <c r="A280" s="142" t="s">
        <v>1790</v>
      </c>
      <c r="B280" s="143" t="s">
        <v>1892</v>
      </c>
      <c r="C280" s="138" t="s">
        <v>233</v>
      </c>
      <c r="D280" s="184">
        <f>VLOOKUP('683.5'!A87,'683.5'!A87:N402,14,FALSE)</f>
        <v>66486.236049758096</v>
      </c>
    </row>
    <row r="281" spans="1:4" ht="54" thickTop="1" thickBot="1">
      <c r="A281" s="142" t="s">
        <v>2152</v>
      </c>
      <c r="B281" s="143" t="s">
        <v>1893</v>
      </c>
      <c r="C281" s="138" t="s">
        <v>233</v>
      </c>
      <c r="D281" s="184">
        <f>VLOOKUP('690.1.1'!A89,'690.1.1'!A89:N403,14,FALSE)</f>
        <v>20706.163692865557</v>
      </c>
    </row>
    <row r="282" spans="1:4" ht="54" thickTop="1" thickBot="1">
      <c r="A282" s="142" t="s">
        <v>1793</v>
      </c>
      <c r="B282" s="143" t="s">
        <v>1894</v>
      </c>
      <c r="C282" s="138" t="s">
        <v>233</v>
      </c>
      <c r="D282" s="184">
        <f>VLOOKUP('690.1.2'!A89,'690.1.2'!A89:N404,14,FALSE)</f>
        <v>31164.187332240304</v>
      </c>
    </row>
    <row r="283" spans="1:4" ht="54" thickTop="1" thickBot="1">
      <c r="A283" s="142" t="s">
        <v>1230</v>
      </c>
      <c r="B283" s="143" t="s">
        <v>1895</v>
      </c>
      <c r="C283" s="138" t="s">
        <v>144</v>
      </c>
      <c r="D283" s="184">
        <f>VLOOKUP('700.1'!A89,'700.1'!A89:N405,14,FALSE)</f>
        <v>2652.1409159148379</v>
      </c>
    </row>
    <row r="284" spans="1:4" ht="54" thickTop="1" thickBot="1">
      <c r="A284" s="142" t="s">
        <v>1231</v>
      </c>
      <c r="B284" s="143" t="s">
        <v>1896</v>
      </c>
      <c r="C284" s="138" t="s">
        <v>144</v>
      </c>
      <c r="D284" s="184">
        <f>VLOOKUP('700.2'!A89,'700.2'!A89:N406,14,FALSE)</f>
        <v>2377.1047112289652</v>
      </c>
    </row>
    <row r="285" spans="1:4" ht="54" thickTop="1" thickBot="1">
      <c r="A285" s="142" t="s">
        <v>1232</v>
      </c>
      <c r="B285" s="143" t="s">
        <v>1897</v>
      </c>
      <c r="C285" s="138" t="s">
        <v>233</v>
      </c>
      <c r="D285" s="184">
        <f>VLOOKUP('700.3'!A89,'700.3'!A89:N407,14,FALSE)</f>
        <v>43491.24554117347</v>
      </c>
    </row>
    <row r="286" spans="1:4" ht="54" thickTop="1" thickBot="1">
      <c r="A286" s="142" t="s">
        <v>1233</v>
      </c>
      <c r="B286" s="143" t="s">
        <v>1898</v>
      </c>
      <c r="C286" s="138" t="s">
        <v>233</v>
      </c>
      <c r="D286" s="184">
        <f>VLOOKUP('700.4'!A89,'700.4'!A89:N408,14,FALSE)</f>
        <v>57508.565348251555</v>
      </c>
    </row>
    <row r="287" spans="1:4" ht="54" thickTop="1" thickBot="1">
      <c r="A287" s="142" t="s">
        <v>1234</v>
      </c>
      <c r="B287" s="143" t="s">
        <v>1899</v>
      </c>
      <c r="C287" s="138" t="s">
        <v>1928</v>
      </c>
      <c r="D287" s="184">
        <f>VLOOKUP('701.1'!A89,'701.1'!A89:N409,14,FALSE)</f>
        <v>10549.733972417886</v>
      </c>
    </row>
    <row r="288" spans="1:4" ht="54" thickTop="1" thickBot="1">
      <c r="A288" s="142" t="s">
        <v>1796</v>
      </c>
      <c r="B288" s="143" t="s">
        <v>1900</v>
      </c>
      <c r="C288" s="138" t="s">
        <v>1928</v>
      </c>
      <c r="D288" s="184">
        <f>VLOOKUP('710.1'!A89,'710.1'!A89:N410,14,FALSE)</f>
        <v>711789.07820543484</v>
      </c>
    </row>
    <row r="289" spans="1:4" ht="54" thickTop="1" thickBot="1">
      <c r="A289" s="142" t="s">
        <v>1235</v>
      </c>
      <c r="B289" s="143" t="s">
        <v>1901</v>
      </c>
      <c r="C289" s="138" t="s">
        <v>233</v>
      </c>
      <c r="D289" s="184">
        <f>VLOOKUP('710.2'!A89,'710.2'!A89:N411,14,FALSE)</f>
        <v>696016.79388705979</v>
      </c>
    </row>
    <row r="290" spans="1:4" ht="54" thickTop="1" thickBot="1">
      <c r="A290" s="142" t="s">
        <v>1236</v>
      </c>
      <c r="B290" s="143" t="s">
        <v>1902</v>
      </c>
      <c r="C290" s="138" t="s">
        <v>1928</v>
      </c>
      <c r="D290" s="184">
        <f>VLOOKUP('720.1'!A89,'720.1'!A89:N412,14,FALSE)</f>
        <v>247811.65888571745</v>
      </c>
    </row>
    <row r="291" spans="1:4" ht="54" thickTop="1" thickBot="1">
      <c r="A291" s="142" t="s">
        <v>1237</v>
      </c>
      <c r="B291" s="143" t="s">
        <v>1903</v>
      </c>
      <c r="C291" s="138" t="s">
        <v>144</v>
      </c>
      <c r="D291" s="184">
        <f>VLOOKUP('730.1'!A89,'730.1'!A89:N413,14,FALSE)</f>
        <v>137290.40256489342</v>
      </c>
    </row>
    <row r="292" spans="1:4" ht="54" thickTop="1" thickBot="1">
      <c r="A292" s="142" t="s">
        <v>1238</v>
      </c>
      <c r="B292" s="143" t="s">
        <v>1904</v>
      </c>
      <c r="C292" s="138" t="s">
        <v>1928</v>
      </c>
      <c r="D292" s="184">
        <f>VLOOKUP('730.2'!A89,'730.2'!A89:N414,14,FALSE)</f>
        <v>122234.21930270729</v>
      </c>
    </row>
    <row r="293" spans="1:4" ht="54" thickTop="1" thickBot="1">
      <c r="A293" s="142" t="s">
        <v>1239</v>
      </c>
      <c r="B293" s="143" t="s">
        <v>1905</v>
      </c>
      <c r="C293" s="138" t="s">
        <v>1928</v>
      </c>
      <c r="D293" s="184">
        <f>VLOOKUP('730.3'!A89,'730.3'!A89:N415,14,FALSE)</f>
        <v>87147.882888067863</v>
      </c>
    </row>
    <row r="294" spans="1:4" ht="54" thickTop="1" thickBot="1">
      <c r="A294" s="142" t="s">
        <v>1797</v>
      </c>
      <c r="B294" s="143" t="s">
        <v>1906</v>
      </c>
      <c r="C294" s="138" t="s">
        <v>1928</v>
      </c>
      <c r="D294" s="184">
        <f>VLOOKUP('730.4'!A89,'730.4'!A89:N416,14,FALSE)</f>
        <v>48996.706314817871</v>
      </c>
    </row>
    <row r="295" spans="1:4" ht="54" thickTop="1" thickBot="1">
      <c r="A295" s="142" t="s">
        <v>1240</v>
      </c>
      <c r="B295" s="143" t="s">
        <v>1907</v>
      </c>
      <c r="C295" s="138" t="s">
        <v>144</v>
      </c>
      <c r="D295" s="184">
        <f>VLOOKUP('731.1'!A89,'731.1'!A89:N417,14,FALSE)</f>
        <v>173259.0050692943</v>
      </c>
    </row>
    <row r="296" spans="1:4" ht="54" thickTop="1" thickBot="1">
      <c r="A296" s="142" t="s">
        <v>1241</v>
      </c>
      <c r="B296" s="143" t="s">
        <v>1908</v>
      </c>
      <c r="C296" s="138" t="s">
        <v>2100</v>
      </c>
      <c r="D296" s="184">
        <f>VLOOKUP('740.1'!A89,'740.1'!A89:N418,14,FALSE)</f>
        <v>18079.297363365851</v>
      </c>
    </row>
    <row r="297" spans="1:4" ht="54" thickTop="1" thickBot="1">
      <c r="A297" s="142" t="s">
        <v>1800</v>
      </c>
      <c r="B297" s="143" t="s">
        <v>1909</v>
      </c>
      <c r="C297" s="138" t="s">
        <v>1928</v>
      </c>
      <c r="D297" s="184">
        <f>VLOOKUP('741.1'!A89,'741.1'!A89:N419,14,FALSE)</f>
        <v>73668.687301210346</v>
      </c>
    </row>
    <row r="298" spans="1:4" ht="54" thickTop="1" thickBot="1">
      <c r="A298" s="142" t="s">
        <v>1242</v>
      </c>
      <c r="B298" s="143" t="s">
        <v>1910</v>
      </c>
      <c r="C298" s="138" t="s">
        <v>144</v>
      </c>
      <c r="D298" s="184">
        <f>VLOOKUP('800.1'!A89,'800.1'!A89:N420,14,FALSE)</f>
        <v>30471.765894382974</v>
      </c>
    </row>
    <row r="299" spans="1:4" ht="54" thickTop="1" thickBot="1">
      <c r="A299" s="142" t="s">
        <v>1243</v>
      </c>
      <c r="B299" s="143" t="s">
        <v>1911</v>
      </c>
      <c r="C299" s="138" t="s">
        <v>144</v>
      </c>
      <c r="D299" s="184">
        <f>VLOOKUP('800.2'!A89,'800.2'!A89:N421,14,FALSE)</f>
        <v>24052.861210762974</v>
      </c>
    </row>
    <row r="300" spans="1:4" ht="54" thickTop="1" thickBot="1">
      <c r="A300" s="142" t="s">
        <v>1244</v>
      </c>
      <c r="B300" s="143" t="s">
        <v>1912</v>
      </c>
      <c r="C300" s="138" t="s">
        <v>144</v>
      </c>
      <c r="D300" s="184">
        <f>VLOOKUP('800.3'!A89,'800.3'!A89:N422,14,FALSE)</f>
        <v>52680.824547291901</v>
      </c>
    </row>
    <row r="301" spans="1:4" ht="54" thickTop="1" thickBot="1">
      <c r="A301" s="142" t="s">
        <v>1245</v>
      </c>
      <c r="B301" s="143" t="s">
        <v>1913</v>
      </c>
      <c r="C301" s="138" t="s">
        <v>144</v>
      </c>
      <c r="D301" s="184">
        <f>VLOOKUP('800.4'!A89,'800.4'!A89:N423,14,FALSE)</f>
        <v>45849.905348551896</v>
      </c>
    </row>
    <row r="302" spans="1:4" ht="54" thickTop="1" thickBot="1">
      <c r="A302" s="142" t="s">
        <v>1801</v>
      </c>
      <c r="B302" s="143" t="s">
        <v>1914</v>
      </c>
      <c r="C302" s="138" t="s">
        <v>1928</v>
      </c>
      <c r="D302" s="184">
        <f>VLOOKUP('802.1'!A89,'802.1'!A89:N424,14,FALSE)</f>
        <v>444369.70154126338</v>
      </c>
    </row>
    <row r="303" spans="1:4" ht="54" thickTop="1" thickBot="1">
      <c r="A303" s="142" t="s">
        <v>1802</v>
      </c>
      <c r="B303" s="143" t="s">
        <v>1964</v>
      </c>
      <c r="C303" s="138" t="s">
        <v>1928</v>
      </c>
      <c r="D303" s="184">
        <f>VLOOKUP('802.2'!A89,'802.2'!A89:N425,14,FALSE)</f>
        <v>50794.214515947497</v>
      </c>
    </row>
    <row r="304" spans="1:4" ht="54" thickTop="1" thickBot="1">
      <c r="A304" s="142" t="s">
        <v>1803</v>
      </c>
      <c r="B304" s="143" t="s">
        <v>1915</v>
      </c>
      <c r="C304" s="138" t="s">
        <v>1928</v>
      </c>
      <c r="D304" s="184">
        <f>VLOOKUP('802.3'!A89,'802.3'!A89:N426,14,FALSE)</f>
        <v>26452.180034373167</v>
      </c>
    </row>
    <row r="305" spans="1:4" ht="54" thickTop="1" thickBot="1">
      <c r="A305" s="142" t="s">
        <v>1804</v>
      </c>
      <c r="B305" s="143" t="s">
        <v>1916</v>
      </c>
      <c r="C305" s="138" t="s">
        <v>1928</v>
      </c>
      <c r="D305" s="184">
        <f>VLOOKUP('802.4'!A89,'802.4'!A89:N427,14,FALSE)</f>
        <v>20090.057385779877</v>
      </c>
    </row>
    <row r="306" spans="1:4" ht="54" thickTop="1" thickBot="1">
      <c r="A306" s="142" t="s">
        <v>1805</v>
      </c>
      <c r="B306" s="143" t="s">
        <v>1917</v>
      </c>
      <c r="C306" s="138" t="s">
        <v>1928</v>
      </c>
      <c r="D306" s="184">
        <f>VLOOKUP('802.5'!A89,'802.5'!A89:N428,14,FALSE)</f>
        <v>278489.73309806985</v>
      </c>
    </row>
    <row r="307" spans="1:4" ht="54" thickTop="1" thickBot="1">
      <c r="A307" s="142" t="s">
        <v>1806</v>
      </c>
      <c r="B307" s="143" t="s">
        <v>1918</v>
      </c>
      <c r="C307" s="138" t="s">
        <v>1928</v>
      </c>
      <c r="D307" s="184">
        <f>VLOOKUP('802.6'!A89,'802.6'!A89:N429,14,FALSE)</f>
        <v>270367.84678429476</v>
      </c>
    </row>
    <row r="308" spans="1:4" ht="54" thickTop="1" thickBot="1">
      <c r="A308" s="142" t="s">
        <v>1807</v>
      </c>
      <c r="B308" s="143" t="s">
        <v>1919</v>
      </c>
      <c r="C308" s="138" t="s">
        <v>1928</v>
      </c>
      <c r="D308" s="184">
        <f>VLOOKUP('802.7'!A89,'802.7'!A89:N430,14,FALSE)</f>
        <v>171458.38562827971</v>
      </c>
    </row>
    <row r="309" spans="1:4" ht="54" thickTop="1" thickBot="1">
      <c r="A309" s="142" t="s">
        <v>1808</v>
      </c>
      <c r="B309" s="143" t="s">
        <v>1920</v>
      </c>
      <c r="C309" s="138" t="s">
        <v>1928</v>
      </c>
      <c r="D309" s="184">
        <f>VLOOKUP('802.8'!A89,'802.8'!A89:N431,14,FALSE)</f>
        <v>144040.10318911544</v>
      </c>
    </row>
    <row r="310" spans="1:4" ht="54" thickTop="1" thickBot="1">
      <c r="A310" s="142" t="s">
        <v>1246</v>
      </c>
      <c r="B310" s="143" t="s">
        <v>1921</v>
      </c>
      <c r="C310" s="138" t="s">
        <v>233</v>
      </c>
      <c r="D310" s="184">
        <f>VLOOKUP('810.1'!A89,'810.1'!A89:N432,14,FALSE)</f>
        <v>21432.996626873653</v>
      </c>
    </row>
    <row r="311" spans="1:4" ht="54" thickTop="1" thickBot="1">
      <c r="A311" s="142" t="s">
        <v>1247</v>
      </c>
      <c r="B311" s="143" t="s">
        <v>1922</v>
      </c>
      <c r="C311" s="138" t="s">
        <v>233</v>
      </c>
      <c r="D311" s="184">
        <f>VLOOKUP('810.2'!A89,'810.2'!A89:N433,14,FALSE)</f>
        <v>12955.26691822571</v>
      </c>
    </row>
    <row r="312" spans="1:4" ht="54" thickTop="1" thickBot="1">
      <c r="A312" s="142" t="s">
        <v>1248</v>
      </c>
      <c r="B312" s="143" t="s">
        <v>1923</v>
      </c>
      <c r="C312" s="138" t="s">
        <v>233</v>
      </c>
      <c r="D312" s="184">
        <f>VLOOKUP('810.3'!A89,'810.3'!A89:N435,14,FALSE)</f>
        <v>7823.3214971470115</v>
      </c>
    </row>
    <row r="313" spans="1:4" ht="55.2" thickTop="1" thickBot="1">
      <c r="A313" s="142" t="s">
        <v>1809</v>
      </c>
      <c r="B313" s="143" t="s">
        <v>2155</v>
      </c>
      <c r="C313" s="138" t="s">
        <v>233</v>
      </c>
      <c r="D313" s="184">
        <f>VLOOKUP('811.1'!A89,'811.1'!A89:N436,14,FALSE)</f>
        <v>62956.528788605465</v>
      </c>
    </row>
    <row r="314" spans="1:4" ht="55.2" thickTop="1" thickBot="1">
      <c r="A314" s="142" t="s">
        <v>1810</v>
      </c>
      <c r="B314" s="143" t="s">
        <v>2156</v>
      </c>
      <c r="C314" s="138" t="s">
        <v>233</v>
      </c>
      <c r="D314" s="184">
        <f>VLOOKUP('811.2'!A89,'811.2'!A89:N437,14,FALSE)</f>
        <v>70111.344644292971</v>
      </c>
    </row>
    <row r="315" spans="1:4" ht="54" thickTop="1" thickBot="1">
      <c r="A315" s="142" t="s">
        <v>1249</v>
      </c>
      <c r="B315" s="143" t="s">
        <v>2158</v>
      </c>
      <c r="C315" s="138" t="s">
        <v>233</v>
      </c>
      <c r="D315" s="184">
        <f>VLOOKUP('812.1'!A89,'812.1'!A89:N438,14,FALSE)</f>
        <v>66038.638188817073</v>
      </c>
    </row>
    <row r="316" spans="1:4" ht="54" thickTop="1" thickBot="1">
      <c r="A316" s="142" t="s">
        <v>1811</v>
      </c>
      <c r="B316" s="143" t="s">
        <v>1924</v>
      </c>
      <c r="C316" s="138" t="s">
        <v>2100</v>
      </c>
      <c r="D316" s="184">
        <f>VLOOKUP('820.1'!A89,'820.1'!A89:N439,14,FALSE)</f>
        <v>72143.835858757637</v>
      </c>
    </row>
    <row r="317" spans="1:4" ht="54" thickTop="1" thickBot="1">
      <c r="A317" s="142" t="s">
        <v>1812</v>
      </c>
      <c r="B317" s="143" t="s">
        <v>1925</v>
      </c>
      <c r="C317" s="138" t="s">
        <v>1068</v>
      </c>
      <c r="D317" s="184">
        <f>VLOOKUP('820.1.2'!A88,'820.1.2'!A88:N440,14,FALSE)</f>
        <v>81226281.736877546</v>
      </c>
    </row>
    <row r="318" spans="1:4" ht="54" thickTop="1" thickBot="1">
      <c r="A318" s="142" t="s">
        <v>1250</v>
      </c>
      <c r="B318" s="143" t="s">
        <v>1926</v>
      </c>
      <c r="C318" s="138" t="s">
        <v>2103</v>
      </c>
      <c r="D318" s="184">
        <f>VLOOKUP('900.1'!A88,'900.1'!A88:N441,14,FALSE)</f>
        <v>1094.5696345679014</v>
      </c>
    </row>
    <row r="319" spans="1:4" ht="55.2" thickTop="1" thickBot="1">
      <c r="A319" s="142" t="s">
        <v>1251</v>
      </c>
      <c r="B319" s="143" t="s">
        <v>2300</v>
      </c>
      <c r="C319" s="138" t="s">
        <v>2104</v>
      </c>
      <c r="D319" s="184">
        <f>VLOOKUP('900.2'!A88,'900.2'!A88:N442,14,FALSE)</f>
        <v>1343.3354606060609</v>
      </c>
    </row>
    <row r="320" spans="1:4" ht="54" thickTop="1" thickBot="1">
      <c r="A320" s="142" t="s">
        <v>1252</v>
      </c>
      <c r="B320" s="143" t="s">
        <v>1927</v>
      </c>
      <c r="C320" s="138" t="s">
        <v>2104</v>
      </c>
      <c r="D320" s="184">
        <f>VLOOKUP('900.3'!A88,'900.3'!A88:N443,14,FALSE)</f>
        <v>1343.3354606060609</v>
      </c>
    </row>
    <row r="321" spans="1:4" ht="53.4" thickTop="1">
      <c r="A321" s="117"/>
      <c r="B321" s="114"/>
      <c r="C321" s="141"/>
      <c r="D321" s="185" t="s">
        <v>2123</v>
      </c>
    </row>
    <row r="322" spans="1:4">
      <c r="A322" s="117"/>
      <c r="B322" s="114"/>
      <c r="C322" s="141"/>
      <c r="D322" s="185"/>
    </row>
    <row r="323" spans="1:4">
      <c r="A323" s="117"/>
      <c r="B323" s="114"/>
      <c r="C323" s="141"/>
      <c r="D323" s="185"/>
    </row>
    <row r="324" spans="1:4">
      <c r="A324" s="117"/>
      <c r="B324" s="114"/>
      <c r="C324" s="141"/>
      <c r="D324" s="185"/>
    </row>
    <row r="325" spans="1:4">
      <c r="A325" s="117"/>
      <c r="B325" s="114"/>
      <c r="C325" s="141"/>
      <c r="D325" s="185"/>
    </row>
    <row r="326" spans="1:4">
      <c r="A326" s="117"/>
      <c r="B326" s="114"/>
      <c r="C326" s="141"/>
      <c r="D326" s="185"/>
    </row>
    <row r="327" spans="1:4">
      <c r="A327" s="117"/>
      <c r="B327" s="114"/>
      <c r="C327" s="141"/>
      <c r="D327" s="185"/>
    </row>
    <row r="328" spans="1:4">
      <c r="A328" s="117"/>
      <c r="B328" s="114"/>
      <c r="C328" s="141"/>
      <c r="D328" s="185"/>
    </row>
    <row r="329" spans="1:4">
      <c r="A329" s="117"/>
      <c r="B329" s="114"/>
      <c r="C329" s="141"/>
      <c r="D329" s="185"/>
    </row>
    <row r="330" spans="1:4">
      <c r="A330" s="117"/>
      <c r="B330" s="114"/>
      <c r="C330" s="141"/>
      <c r="D330" s="185"/>
    </row>
    <row r="331" spans="1:4">
      <c r="A331" s="117"/>
      <c r="B331" s="114"/>
      <c r="C331" s="141"/>
      <c r="D331" s="185"/>
    </row>
    <row r="332" spans="1:4">
      <c r="A332" s="117"/>
      <c r="B332" s="114"/>
      <c r="C332" s="141"/>
      <c r="D332" s="185"/>
    </row>
    <row r="333" spans="1:4">
      <c r="A333" s="117"/>
      <c r="B333" s="114"/>
      <c r="C333" s="141"/>
      <c r="D333" s="185"/>
    </row>
    <row r="334" spans="1:4">
      <c r="A334" s="117"/>
      <c r="B334" s="114"/>
      <c r="C334" s="141"/>
      <c r="D334" s="185"/>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17" sqref="C17"/>
    </sheetView>
  </sheetViews>
  <sheetFormatPr baseColWidth="10" defaultColWidth="9.109375" defaultRowHeight="14.4"/>
  <cols>
    <col min="1" max="1" width="11.5546875" customWidth="1"/>
    <col min="2" max="2" width="9.109375" style="2"/>
    <col min="3" max="3" width="84.5546875" style="1" customWidth="1"/>
    <col min="4" max="4" width="17.109375" style="188" customWidth="1"/>
  </cols>
  <sheetData>
    <row r="1" spans="1:4" ht="66" customHeight="1" thickTop="1">
      <c r="A1" s="672" t="s">
        <v>1933</v>
      </c>
      <c r="B1" s="673"/>
      <c r="C1" s="673"/>
      <c r="D1" s="674"/>
    </row>
    <row r="2" spans="1:4" ht="20.25" customHeight="1" thickBot="1">
      <c r="A2" s="675"/>
      <c r="B2" s="676"/>
      <c r="C2" s="676"/>
      <c r="D2" s="677"/>
    </row>
    <row r="3" spans="1:4" ht="15.6" thickTop="1" thickBot="1">
      <c r="A3" s="671" t="s">
        <v>2328</v>
      </c>
      <c r="B3" s="671"/>
      <c r="C3" s="671"/>
      <c r="D3" s="671"/>
    </row>
    <row r="4" spans="1:4" ht="15.6" thickTop="1" thickBot="1">
      <c r="A4" s="671"/>
      <c r="B4" s="671"/>
      <c r="C4" s="671"/>
      <c r="D4" s="671"/>
    </row>
    <row r="5" spans="1:4" ht="15.6" thickTop="1" thickBot="1">
      <c r="A5" s="671"/>
      <c r="B5" s="671"/>
      <c r="C5" s="671"/>
      <c r="D5" s="671"/>
    </row>
    <row r="6" spans="1:4" ht="15.6" thickTop="1" thickBot="1">
      <c r="A6" s="6"/>
      <c r="B6" s="7"/>
      <c r="C6" s="8"/>
      <c r="D6" s="189"/>
    </row>
    <row r="7" spans="1:4" ht="15.6" thickTop="1" thickBot="1">
      <c r="A7" s="6"/>
      <c r="B7" s="7"/>
      <c r="C7" s="8"/>
      <c r="D7" s="190" t="s">
        <v>1931</v>
      </c>
    </row>
    <row r="8" spans="1:4" ht="15.6" thickTop="1" thickBot="1">
      <c r="A8" s="9" t="s">
        <v>98</v>
      </c>
      <c r="B8" s="10" t="s">
        <v>1965</v>
      </c>
      <c r="C8" s="658" t="s">
        <v>99</v>
      </c>
      <c r="D8" s="1008">
        <v>56173.925726710004</v>
      </c>
    </row>
    <row r="9" spans="1:4" ht="15.6" thickTop="1" thickBot="1">
      <c r="A9" s="9" t="s">
        <v>102</v>
      </c>
      <c r="B9" s="10" t="s">
        <v>1965</v>
      </c>
      <c r="C9" s="658" t="s">
        <v>103</v>
      </c>
      <c r="D9" s="1008">
        <v>51067.205206099999</v>
      </c>
    </row>
    <row r="10" spans="1:4" ht="15.6" thickTop="1" thickBot="1">
      <c r="A10" s="9" t="s">
        <v>0</v>
      </c>
      <c r="B10" s="10" t="s">
        <v>1965</v>
      </c>
      <c r="C10" s="658" t="s">
        <v>1</v>
      </c>
      <c r="D10" s="1008">
        <v>66387.366767929998</v>
      </c>
    </row>
    <row r="11" spans="1:4" ht="15.6" thickTop="1" thickBot="1">
      <c r="A11" s="9" t="s">
        <v>1757</v>
      </c>
      <c r="B11" s="10" t="s">
        <v>1965</v>
      </c>
      <c r="C11" s="658" t="s">
        <v>1756</v>
      </c>
      <c r="D11" s="1008">
        <v>306403.23123659997</v>
      </c>
    </row>
    <row r="12" spans="1:4" ht="15.6" thickTop="1" thickBot="1">
      <c r="A12" s="9" t="s">
        <v>100</v>
      </c>
      <c r="B12" s="10" t="s">
        <v>1965</v>
      </c>
      <c r="C12" s="658" t="s">
        <v>101</v>
      </c>
      <c r="D12" s="1008">
        <v>76600.807809149992</v>
      </c>
    </row>
    <row r="13" spans="1:4" ht="15.6" thickTop="1" thickBot="1">
      <c r="A13" s="9" t="s">
        <v>62</v>
      </c>
      <c r="B13" s="10" t="s">
        <v>1965</v>
      </c>
      <c r="C13" s="658" t="s">
        <v>63</v>
      </c>
      <c r="D13" s="1008">
        <v>561739.25726709992</v>
      </c>
    </row>
    <row r="14" spans="1:4" ht="15.6" thickTop="1" thickBot="1">
      <c r="A14" s="9" t="s">
        <v>108</v>
      </c>
      <c r="B14" s="10" t="s">
        <v>1965</v>
      </c>
      <c r="C14" s="658" t="s">
        <v>109</v>
      </c>
      <c r="D14" s="1008">
        <v>306403.23123659997</v>
      </c>
    </row>
    <row r="15" spans="1:4" ht="15.6" thickTop="1" thickBot="1">
      <c r="A15" s="9" t="s">
        <v>41</v>
      </c>
      <c r="B15" s="10" t="s">
        <v>1965</v>
      </c>
      <c r="C15" s="658" t="s">
        <v>42</v>
      </c>
      <c r="D15" s="1008">
        <v>204268.8208244</v>
      </c>
    </row>
    <row r="16" spans="1:4" ht="15.6" thickTop="1" thickBot="1">
      <c r="A16" s="9" t="s">
        <v>43</v>
      </c>
      <c r="B16" s="10" t="s">
        <v>1965</v>
      </c>
      <c r="C16" s="658" t="s">
        <v>44</v>
      </c>
      <c r="D16" s="1008">
        <v>306403.23123659997</v>
      </c>
    </row>
    <row r="17" spans="1:4" ht="15.6" thickTop="1" thickBot="1">
      <c r="A17" s="9" t="s">
        <v>106</v>
      </c>
      <c r="B17" s="10" t="s">
        <v>1965</v>
      </c>
      <c r="C17" s="658" t="s">
        <v>107</v>
      </c>
      <c r="D17" s="1008">
        <v>102134.4104122</v>
      </c>
    </row>
    <row r="18" spans="1:4" ht="15.6" thickTop="1" thickBot="1">
      <c r="A18" s="9" t="s">
        <v>1758</v>
      </c>
      <c r="B18" s="10" t="s">
        <v>1965</v>
      </c>
      <c r="C18" s="658" t="s">
        <v>2105</v>
      </c>
      <c r="D18" s="1008">
        <v>91920.96937097999</v>
      </c>
    </row>
    <row r="19" spans="1:4" ht="15.6" thickTop="1" thickBot="1">
      <c r="A19" s="9" t="s">
        <v>96</v>
      </c>
      <c r="B19" s="10" t="s">
        <v>92</v>
      </c>
      <c r="C19" s="658" t="s">
        <v>97</v>
      </c>
      <c r="D19" s="1008">
        <v>2042688.2082439999</v>
      </c>
    </row>
    <row r="20" spans="1:4" ht="15.6" thickTop="1" thickBot="1">
      <c r="A20" s="9" t="s">
        <v>76</v>
      </c>
      <c r="B20" s="10" t="s">
        <v>1965</v>
      </c>
      <c r="C20" s="658" t="s">
        <v>77</v>
      </c>
      <c r="D20" s="1008">
        <v>465180.576</v>
      </c>
    </row>
    <row r="21" spans="1:4" ht="15.6" thickTop="1" thickBot="1">
      <c r="A21" s="9" t="s">
        <v>74</v>
      </c>
      <c r="B21" s="10" t="s">
        <v>1965</v>
      </c>
      <c r="C21" s="658" t="s">
        <v>75</v>
      </c>
      <c r="D21" s="1008">
        <v>456873.78</v>
      </c>
    </row>
    <row r="22" spans="1:4" ht="15.6" thickTop="1" thickBot="1">
      <c r="A22" s="9" t="s">
        <v>84</v>
      </c>
      <c r="B22" s="10" t="s">
        <v>1965</v>
      </c>
      <c r="C22" s="658" t="s">
        <v>85</v>
      </c>
      <c r="D22" s="1008">
        <v>521251.44899999996</v>
      </c>
    </row>
    <row r="23" spans="1:4" ht="15.6" thickTop="1" thickBot="1">
      <c r="A23" s="9" t="s">
        <v>78</v>
      </c>
      <c r="B23" s="10" t="s">
        <v>1965</v>
      </c>
      <c r="C23" s="658" t="s">
        <v>79</v>
      </c>
      <c r="D23" s="1008">
        <v>579399.02099999995</v>
      </c>
    </row>
    <row r="24" spans="1:4" ht="15.6" thickTop="1" thickBot="1">
      <c r="A24" s="9" t="s">
        <v>64</v>
      </c>
      <c r="B24" s="10" t="s">
        <v>1965</v>
      </c>
      <c r="C24" s="658" t="s">
        <v>65</v>
      </c>
      <c r="D24" s="1008">
        <v>448566.984</v>
      </c>
    </row>
    <row r="25" spans="1:4" ht="15.6" thickTop="1" thickBot="1">
      <c r="A25" s="9" t="s">
        <v>80</v>
      </c>
      <c r="B25" s="10" t="s">
        <v>1965</v>
      </c>
      <c r="C25" s="658" t="s">
        <v>81</v>
      </c>
      <c r="D25" s="1008">
        <v>533711.64300000004</v>
      </c>
    </row>
    <row r="26" spans="1:4" ht="15.6" thickTop="1" thickBot="1">
      <c r="A26" s="9" t="s">
        <v>82</v>
      </c>
      <c r="B26" s="10" t="s">
        <v>1965</v>
      </c>
      <c r="C26" s="658" t="s">
        <v>83</v>
      </c>
      <c r="D26" s="1008">
        <v>552401.93400000001</v>
      </c>
    </row>
    <row r="27" spans="1:4" ht="15.6" thickTop="1" thickBot="1">
      <c r="A27" s="9" t="s">
        <v>104</v>
      </c>
      <c r="B27" s="10" t="s">
        <v>1965</v>
      </c>
      <c r="C27" s="658" t="s">
        <v>105</v>
      </c>
      <c r="D27" s="1008">
        <v>139138.83299999998</v>
      </c>
    </row>
    <row r="28" spans="1:4" ht="15.6" thickTop="1" thickBot="1">
      <c r="A28" s="9" t="s">
        <v>4</v>
      </c>
      <c r="B28" s="10" t="s">
        <v>1965</v>
      </c>
      <c r="C28" s="658" t="s">
        <v>5</v>
      </c>
      <c r="D28" s="1008">
        <v>155752.42500000002</v>
      </c>
    </row>
    <row r="29" spans="1:4" ht="16.5" customHeight="1" thickTop="1" thickBot="1">
      <c r="A29" s="9" t="s">
        <v>45</v>
      </c>
      <c r="B29" s="10" t="s">
        <v>1965</v>
      </c>
      <c r="C29" s="658" t="s">
        <v>2331</v>
      </c>
      <c r="D29" s="1008">
        <v>153201.61561829998</v>
      </c>
    </row>
    <row r="30" spans="1:4" ht="15.6" thickTop="1" thickBot="1">
      <c r="A30" s="9" t="s">
        <v>66</v>
      </c>
      <c r="B30" s="10" t="s">
        <v>1965</v>
      </c>
      <c r="C30" s="658" t="s">
        <v>67</v>
      </c>
      <c r="D30" s="1008">
        <v>153201.61561829998</v>
      </c>
    </row>
    <row r="31" spans="1:4" ht="15.6" thickTop="1" thickBot="1">
      <c r="A31" s="9" t="s">
        <v>23</v>
      </c>
      <c r="B31" s="10" t="s">
        <v>1965</v>
      </c>
      <c r="C31" s="658" t="s">
        <v>24</v>
      </c>
      <c r="D31" s="1008">
        <v>510672.05206099997</v>
      </c>
    </row>
    <row r="32" spans="1:4" ht="15.6" thickTop="1" thickBot="1">
      <c r="A32" s="9" t="s">
        <v>7</v>
      </c>
      <c r="B32" s="10" t="s">
        <v>1965</v>
      </c>
      <c r="C32" s="658" t="s">
        <v>8</v>
      </c>
      <c r="D32" s="1008">
        <v>102134.4104122</v>
      </c>
    </row>
    <row r="33" spans="1:4" ht="15.6" thickTop="1" thickBot="1">
      <c r="A33" s="9" t="s">
        <v>9</v>
      </c>
      <c r="B33" s="10" t="s">
        <v>1965</v>
      </c>
      <c r="C33" s="658" t="s">
        <v>10</v>
      </c>
      <c r="D33" s="1008">
        <v>153201.61561829998</v>
      </c>
    </row>
    <row r="34" spans="1:4" ht="15.6" thickTop="1" thickBot="1">
      <c r="A34" s="9" t="s">
        <v>11</v>
      </c>
      <c r="B34" s="10" t="s">
        <v>1965</v>
      </c>
      <c r="C34" s="658" t="s">
        <v>12</v>
      </c>
      <c r="D34" s="1008">
        <v>204268.8208244</v>
      </c>
    </row>
    <row r="35" spans="1:4" ht="15.6" thickTop="1" thickBot="1">
      <c r="A35" s="9" t="s">
        <v>13</v>
      </c>
      <c r="B35" s="10" t="s">
        <v>1965</v>
      </c>
      <c r="C35" s="658" t="s">
        <v>14</v>
      </c>
      <c r="D35" s="1008">
        <v>255336.02603049998</v>
      </c>
    </row>
    <row r="36" spans="1:4" ht="15.6" thickTop="1" thickBot="1">
      <c r="A36" s="9" t="s">
        <v>15</v>
      </c>
      <c r="B36" s="10" t="s">
        <v>1965</v>
      </c>
      <c r="C36" s="658" t="s">
        <v>16</v>
      </c>
      <c r="D36" s="1008">
        <v>306403.23123659997</v>
      </c>
    </row>
    <row r="37" spans="1:4" ht="15.6" thickTop="1" thickBot="1">
      <c r="A37" s="9" t="s">
        <v>17</v>
      </c>
      <c r="B37" s="10" t="s">
        <v>1965</v>
      </c>
      <c r="C37" s="658" t="s">
        <v>18</v>
      </c>
      <c r="D37" s="1008">
        <v>357470.43644269998</v>
      </c>
    </row>
    <row r="38" spans="1:4" ht="15.6" thickTop="1" thickBot="1">
      <c r="A38" s="9" t="s">
        <v>19</v>
      </c>
      <c r="B38" s="10" t="s">
        <v>1965</v>
      </c>
      <c r="C38" s="658" t="s">
        <v>20</v>
      </c>
      <c r="D38" s="1008">
        <v>408537.6416488</v>
      </c>
    </row>
    <row r="39" spans="1:4" ht="15.6" thickTop="1" thickBot="1">
      <c r="A39" s="9" t="s">
        <v>21</v>
      </c>
      <c r="B39" s="10" t="s">
        <v>1965</v>
      </c>
      <c r="C39" s="658" t="s">
        <v>22</v>
      </c>
      <c r="D39" s="1008">
        <v>459604.84685490001</v>
      </c>
    </row>
    <row r="40" spans="1:4" ht="15.6" thickTop="1" thickBot="1">
      <c r="A40" s="9" t="s">
        <v>72</v>
      </c>
      <c r="B40" s="10" t="s">
        <v>1965</v>
      </c>
      <c r="C40" s="658" t="s">
        <v>73</v>
      </c>
      <c r="D40" s="1008">
        <v>56173.925726710004</v>
      </c>
    </row>
    <row r="41" spans="1:4" ht="15.6" thickTop="1" thickBot="1">
      <c r="A41" s="9" t="s">
        <v>27</v>
      </c>
      <c r="B41" s="10" t="s">
        <v>1965</v>
      </c>
      <c r="C41" s="658" t="s">
        <v>28</v>
      </c>
      <c r="D41" s="1008">
        <v>112347.85145342001</v>
      </c>
    </row>
    <row r="42" spans="1:4" ht="15.6" thickTop="1" thickBot="1">
      <c r="A42" s="9" t="s">
        <v>25</v>
      </c>
      <c r="B42" s="10" t="s">
        <v>1965</v>
      </c>
      <c r="C42" s="658" t="s">
        <v>26</v>
      </c>
      <c r="D42" s="1008">
        <v>112347.85145342001</v>
      </c>
    </row>
    <row r="43" spans="1:4" ht="15.6" thickTop="1" thickBot="1">
      <c r="A43" s="9" t="s">
        <v>30</v>
      </c>
      <c r="B43" s="10" t="s">
        <v>1965</v>
      </c>
      <c r="C43" s="658" t="s">
        <v>31</v>
      </c>
      <c r="D43" s="1008">
        <v>102134.4104122</v>
      </c>
    </row>
    <row r="44" spans="1:4" ht="17.25" customHeight="1" thickTop="1" thickBot="1">
      <c r="A44" s="9" t="s">
        <v>40</v>
      </c>
      <c r="B44" s="10" t="s">
        <v>1965</v>
      </c>
      <c r="C44" s="658" t="s">
        <v>2330</v>
      </c>
      <c r="D44" s="1008">
        <v>255336.02603049998</v>
      </c>
    </row>
    <row r="45" spans="1:4" ht="15.6" thickTop="1" thickBot="1">
      <c r="A45" s="9" t="s">
        <v>32</v>
      </c>
      <c r="B45" s="10" t="s">
        <v>1965</v>
      </c>
      <c r="C45" s="658" t="s">
        <v>33</v>
      </c>
      <c r="D45" s="1008">
        <v>204268.8208244</v>
      </c>
    </row>
    <row r="46" spans="1:4" ht="15.6" thickTop="1" thickBot="1">
      <c r="A46" s="9" t="s">
        <v>34</v>
      </c>
      <c r="B46" s="10" t="s">
        <v>1965</v>
      </c>
      <c r="C46" s="658" t="s">
        <v>35</v>
      </c>
      <c r="D46" s="1008">
        <v>306403.23123659997</v>
      </c>
    </row>
    <row r="47" spans="1:4" ht="15.6" thickTop="1" thickBot="1">
      <c r="A47" s="9" t="s">
        <v>70</v>
      </c>
      <c r="B47" s="10" t="s">
        <v>1965</v>
      </c>
      <c r="C47" s="658" t="s">
        <v>71</v>
      </c>
      <c r="D47" s="1008">
        <v>270656.18759232998</v>
      </c>
    </row>
    <row r="48" spans="1:4" ht="15.6" thickTop="1" thickBot="1">
      <c r="A48" s="9" t="s">
        <v>36</v>
      </c>
      <c r="B48" s="10" t="s">
        <v>1965</v>
      </c>
      <c r="C48" s="658" t="s">
        <v>37</v>
      </c>
      <c r="D48" s="1008">
        <v>112347.85145342001</v>
      </c>
    </row>
    <row r="49" spans="1:4" ht="15.6" thickTop="1" thickBot="1">
      <c r="A49" s="9" t="s">
        <v>38</v>
      </c>
      <c r="B49" s="10" t="s">
        <v>1965</v>
      </c>
      <c r="C49" s="658" t="s">
        <v>39</v>
      </c>
      <c r="D49" s="1008">
        <v>122561.29249463999</v>
      </c>
    </row>
    <row r="50" spans="1:4" ht="15.6" thickTop="1" thickBot="1">
      <c r="A50" s="9" t="s">
        <v>89</v>
      </c>
      <c r="B50" s="10" t="s">
        <v>1965</v>
      </c>
      <c r="C50" s="658" t="s">
        <v>90</v>
      </c>
      <c r="D50" s="1008">
        <v>127668.01301524999</v>
      </c>
    </row>
    <row r="51" spans="1:4" ht="15.6" thickTop="1" thickBot="1">
      <c r="A51" s="9" t="s">
        <v>46</v>
      </c>
      <c r="B51" s="10" t="s">
        <v>1965</v>
      </c>
      <c r="C51" s="658" t="s">
        <v>47</v>
      </c>
      <c r="D51" s="1008">
        <v>51067.205206099999</v>
      </c>
    </row>
    <row r="52" spans="1:4" ht="15.6" thickTop="1" thickBot="1">
      <c r="A52" s="9" t="s">
        <v>48</v>
      </c>
      <c r="B52" s="10" t="s">
        <v>1965</v>
      </c>
      <c r="C52" s="658" t="s">
        <v>49</v>
      </c>
      <c r="D52" s="1008">
        <v>102134.4104122</v>
      </c>
    </row>
    <row r="53" spans="1:4" ht="15.6" thickTop="1" thickBot="1">
      <c r="A53" s="9" t="s">
        <v>50</v>
      </c>
      <c r="B53" s="10" t="s">
        <v>1965</v>
      </c>
      <c r="C53" s="658" t="s">
        <v>51</v>
      </c>
      <c r="D53" s="1008">
        <v>102134.4104122</v>
      </c>
    </row>
    <row r="54" spans="1:4" ht="15.6" thickTop="1" thickBot="1">
      <c r="A54" s="9" t="s">
        <v>68</v>
      </c>
      <c r="B54" s="10" t="s">
        <v>1965</v>
      </c>
      <c r="C54" s="658" t="s">
        <v>69</v>
      </c>
      <c r="D54" s="1008">
        <v>204268.8208244</v>
      </c>
    </row>
    <row r="55" spans="1:4" ht="44.4" thickTop="1" thickBot="1">
      <c r="A55" s="9" t="s">
        <v>29</v>
      </c>
      <c r="B55" s="10" t="s">
        <v>1965</v>
      </c>
      <c r="C55" s="658" t="s">
        <v>1966</v>
      </c>
      <c r="D55" s="1008">
        <v>766008.07809149986</v>
      </c>
    </row>
    <row r="56" spans="1:4" ht="15.6" thickTop="1" thickBot="1">
      <c r="A56" s="9" t="s">
        <v>52</v>
      </c>
      <c r="B56" s="10" t="s">
        <v>1965</v>
      </c>
      <c r="C56" s="658" t="s">
        <v>53</v>
      </c>
      <c r="D56" s="1008">
        <v>76600.807809149992</v>
      </c>
    </row>
    <row r="57" spans="1:4" ht="15.6" thickTop="1" thickBot="1">
      <c r="A57" s="9" t="s">
        <v>54</v>
      </c>
      <c r="B57" s="10" t="s">
        <v>1965</v>
      </c>
      <c r="C57" s="658" t="s">
        <v>55</v>
      </c>
      <c r="D57" s="1008">
        <v>153201.61561829998</v>
      </c>
    </row>
    <row r="58" spans="1:4" ht="15.6" thickTop="1" thickBot="1">
      <c r="A58" s="9" t="s">
        <v>56</v>
      </c>
      <c r="B58" s="10" t="s">
        <v>1965</v>
      </c>
      <c r="C58" s="658" t="s">
        <v>57</v>
      </c>
      <c r="D58" s="1008">
        <v>102134.4104122</v>
      </c>
    </row>
    <row r="59" spans="1:4" ht="15.6" thickTop="1" thickBot="1">
      <c r="A59" s="9" t="s">
        <v>2</v>
      </c>
      <c r="B59" s="10" t="s">
        <v>1965</v>
      </c>
      <c r="C59" s="658" t="s">
        <v>3</v>
      </c>
      <c r="D59" s="1008">
        <v>204268.8208244</v>
      </c>
    </row>
    <row r="60" spans="1:4" ht="15.6" thickTop="1" thickBot="1">
      <c r="A60" s="9" t="s">
        <v>58</v>
      </c>
      <c r="B60" s="10" t="s">
        <v>1965</v>
      </c>
      <c r="C60" s="658" t="s">
        <v>59</v>
      </c>
      <c r="D60" s="1008">
        <v>127668.01301524999</v>
      </c>
    </row>
    <row r="61" spans="1:4" ht="15.6" thickTop="1" thickBot="1">
      <c r="A61" s="9" t="s">
        <v>86</v>
      </c>
      <c r="B61" s="10" t="s">
        <v>1965</v>
      </c>
      <c r="C61" s="658" t="s">
        <v>87</v>
      </c>
      <c r="D61" s="1008">
        <v>153201.61561829998</v>
      </c>
    </row>
    <row r="62" spans="1:4" ht="15.6" thickTop="1" thickBot="1">
      <c r="A62" s="9" t="s">
        <v>88</v>
      </c>
      <c r="B62" s="10" t="s">
        <v>1965</v>
      </c>
      <c r="C62" s="658" t="s">
        <v>87</v>
      </c>
      <c r="D62" s="1008">
        <v>153201.61561829998</v>
      </c>
    </row>
    <row r="63" spans="1:4" ht="15.6" thickTop="1" thickBot="1">
      <c r="A63" s="9" t="s">
        <v>60</v>
      </c>
      <c r="B63" s="10" t="s">
        <v>1965</v>
      </c>
      <c r="C63" s="658" t="s">
        <v>61</v>
      </c>
      <c r="D63" s="1008">
        <v>153201.61561829998</v>
      </c>
    </row>
    <row r="64" spans="1:4" ht="17.25" customHeight="1" thickTop="1" thickBot="1">
      <c r="A64" s="9" t="s">
        <v>6</v>
      </c>
      <c r="B64" s="10" t="s">
        <v>1965</v>
      </c>
      <c r="C64" s="658" t="s">
        <v>2329</v>
      </c>
      <c r="D64" s="1008">
        <v>51067.205206099999</v>
      </c>
    </row>
    <row r="65" spans="1:4" ht="15.6" thickTop="1" thickBot="1">
      <c r="A65" s="9" t="s">
        <v>91</v>
      </c>
      <c r="B65" s="10" t="s">
        <v>92</v>
      </c>
      <c r="C65" s="658" t="s">
        <v>93</v>
      </c>
      <c r="D65" s="1008">
        <v>510672.05206099997</v>
      </c>
    </row>
    <row r="66" spans="1:4" ht="15.6" thickTop="1" thickBot="1">
      <c r="A66" s="9" t="s">
        <v>94</v>
      </c>
      <c r="B66" s="10" t="s">
        <v>92</v>
      </c>
      <c r="C66" s="658" t="s">
        <v>95</v>
      </c>
      <c r="D66" s="1008">
        <v>255336.02603049998</v>
      </c>
    </row>
    <row r="67" spans="1:4" ht="15.6" thickTop="1" thickBot="1">
      <c r="A67" s="9" t="s">
        <v>2333</v>
      </c>
      <c r="B67" s="10" t="s">
        <v>1965</v>
      </c>
      <c r="C67" s="658" t="s">
        <v>2332</v>
      </c>
      <c r="D67" s="1008">
        <v>51067.205206099999</v>
      </c>
    </row>
    <row r="68" spans="1:4" ht="15" thickTop="1">
      <c r="A68" s="3"/>
      <c r="B68" s="4"/>
      <c r="C68" s="5"/>
      <c r="D68" s="191"/>
    </row>
    <row r="69" spans="1:4">
      <c r="A69" s="3"/>
      <c r="B69" s="4"/>
      <c r="C69" s="5"/>
      <c r="D69" s="191"/>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legacy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4.4"/>
  <cols>
    <col min="1" max="1" width="11.5546875" customWidth="1"/>
    <col min="2" max="2" width="9.109375" style="11" customWidth="1"/>
    <col min="3" max="3" width="89.6640625" style="12" customWidth="1"/>
    <col min="4" max="4" width="17.109375" style="188" customWidth="1"/>
  </cols>
  <sheetData>
    <row r="1" spans="1:4" ht="15.75" customHeight="1" thickTop="1">
      <c r="A1" s="681" t="s">
        <v>1933</v>
      </c>
      <c r="B1" s="682"/>
      <c r="C1" s="682"/>
      <c r="D1" s="683"/>
    </row>
    <row r="2" spans="1:4" ht="89.25" customHeight="1" thickBot="1">
      <c r="A2" s="684"/>
      <c r="B2" s="685"/>
      <c r="C2" s="685"/>
      <c r="D2" s="686"/>
    </row>
    <row r="3" spans="1:4" ht="53.25" customHeight="1" thickTop="1" thickBot="1">
      <c r="A3" s="678" t="s">
        <v>110</v>
      </c>
      <c r="B3" s="679"/>
      <c r="C3" s="679"/>
      <c r="D3" s="680"/>
    </row>
    <row r="4" spans="1:4" ht="16.5" customHeight="1" thickTop="1" thickBot="1">
      <c r="A4" s="13"/>
      <c r="B4" s="13"/>
      <c r="C4" s="14"/>
      <c r="D4" s="192"/>
    </row>
    <row r="5" spans="1:4" ht="15.6" thickTop="1" thickBot="1">
      <c r="A5" s="13"/>
      <c r="B5" s="13"/>
      <c r="C5" s="14"/>
      <c r="D5" s="192"/>
    </row>
    <row r="6" spans="1:4" ht="15.6" thickTop="1" thickBot="1">
      <c r="A6" s="15"/>
      <c r="B6" s="13"/>
      <c r="C6" s="16" t="s">
        <v>111</v>
      </c>
      <c r="D6" s="193" t="s">
        <v>1929</v>
      </c>
    </row>
    <row r="7" spans="1:4" ht="30" customHeight="1" thickTop="1" thickBot="1">
      <c r="A7" s="15" t="s">
        <v>115</v>
      </c>
      <c r="B7" s="13" t="s">
        <v>92</v>
      </c>
      <c r="C7" s="16" t="s">
        <v>116</v>
      </c>
      <c r="D7" s="656">
        <v>1264</v>
      </c>
    </row>
    <row r="8" spans="1:4" ht="30" customHeight="1" thickTop="1" thickBot="1">
      <c r="A8" s="15" t="s">
        <v>112</v>
      </c>
      <c r="B8" s="13" t="s">
        <v>113</v>
      </c>
      <c r="C8" s="16" t="s">
        <v>114</v>
      </c>
      <c r="D8" s="656">
        <v>3625</v>
      </c>
    </row>
    <row r="9" spans="1:4" ht="30" customHeight="1" thickTop="1" thickBot="1">
      <c r="A9" s="15" t="s">
        <v>117</v>
      </c>
      <c r="B9" s="13" t="s">
        <v>113</v>
      </c>
      <c r="C9" s="16" t="s">
        <v>118</v>
      </c>
      <c r="D9" s="656">
        <v>88352.512000000002</v>
      </c>
    </row>
    <row r="10" spans="1:4" ht="30" customHeight="1" thickTop="1" thickBot="1">
      <c r="A10" s="15" t="s">
        <v>119</v>
      </c>
      <c r="B10" s="13" t="s">
        <v>113</v>
      </c>
      <c r="C10" s="16" t="s">
        <v>120</v>
      </c>
      <c r="D10" s="656">
        <v>60552.976000000002</v>
      </c>
    </row>
    <row r="11" spans="1:4" ht="30" customHeight="1" thickTop="1" thickBot="1">
      <c r="A11" s="15" t="s">
        <v>123</v>
      </c>
      <c r="B11" s="13" t="s">
        <v>113</v>
      </c>
      <c r="C11" s="16" t="s">
        <v>124</v>
      </c>
      <c r="D11" s="656">
        <v>57992.095999999998</v>
      </c>
    </row>
    <row r="12" spans="1:4" ht="30" customHeight="1" thickTop="1" thickBot="1">
      <c r="A12" s="15" t="s">
        <v>121</v>
      </c>
      <c r="B12" s="13" t="s">
        <v>113</v>
      </c>
      <c r="C12" s="16" t="s">
        <v>122</v>
      </c>
      <c r="D12" s="656">
        <v>73788.851999999999</v>
      </c>
    </row>
    <row r="13" spans="1:4" ht="30" customHeight="1" thickTop="1" thickBot="1">
      <c r="A13" s="15" t="s">
        <v>125</v>
      </c>
      <c r="B13" s="13" t="s">
        <v>113</v>
      </c>
      <c r="C13" s="16" t="s">
        <v>126</v>
      </c>
      <c r="D13" s="656">
        <v>64222.135999999999</v>
      </c>
    </row>
    <row r="14" spans="1:4" ht="30" customHeight="1" thickTop="1" thickBot="1">
      <c r="A14" s="15" t="s">
        <v>131</v>
      </c>
      <c r="B14" s="13" t="s">
        <v>113</v>
      </c>
      <c r="C14" s="659" t="s">
        <v>132</v>
      </c>
      <c r="D14" s="660">
        <v>183260</v>
      </c>
    </row>
    <row r="15" spans="1:4" ht="30" customHeight="1" thickTop="1" thickBot="1">
      <c r="A15" s="15" t="s">
        <v>129</v>
      </c>
      <c r="B15" s="13" t="s">
        <v>113</v>
      </c>
      <c r="C15" s="659" t="s">
        <v>130</v>
      </c>
      <c r="D15" s="660">
        <v>143990</v>
      </c>
    </row>
    <row r="16" spans="1:4" ht="30" customHeight="1" thickTop="1" thickBot="1">
      <c r="A16" s="15" t="s">
        <v>127</v>
      </c>
      <c r="B16" s="13" t="s">
        <v>113</v>
      </c>
      <c r="C16" s="16" t="s">
        <v>128</v>
      </c>
      <c r="D16" s="656">
        <v>125421.788</v>
      </c>
    </row>
    <row r="17" spans="1:4" ht="30" customHeight="1" thickTop="1" thickBot="1">
      <c r="A17" s="15" t="s">
        <v>1794</v>
      </c>
      <c r="B17" s="13" t="s">
        <v>113</v>
      </c>
      <c r="C17" s="16" t="s">
        <v>1795</v>
      </c>
      <c r="D17" s="656">
        <v>85140.652000000002</v>
      </c>
    </row>
    <row r="18" spans="1:4" ht="30" customHeight="1" thickTop="1" thickBot="1">
      <c r="A18" s="15" t="s">
        <v>133</v>
      </c>
      <c r="B18" s="13" t="s">
        <v>113</v>
      </c>
      <c r="C18" s="16" t="s">
        <v>134</v>
      </c>
      <c r="D18" s="656">
        <v>140.95599999999999</v>
      </c>
    </row>
    <row r="19" spans="1:4" ht="30" customHeight="1" thickTop="1" thickBot="1">
      <c r="A19" s="15" t="s">
        <v>146</v>
      </c>
      <c r="B19" s="13" t="s">
        <v>113</v>
      </c>
      <c r="C19" s="659" t="s">
        <v>147</v>
      </c>
      <c r="D19" s="660">
        <v>336250</v>
      </c>
    </row>
    <row r="20" spans="1:4" ht="30" customHeight="1" thickTop="1" thickBot="1">
      <c r="A20" s="15" t="s">
        <v>135</v>
      </c>
      <c r="B20" s="13" t="s">
        <v>113</v>
      </c>
      <c r="C20" s="16" t="s">
        <v>1967</v>
      </c>
      <c r="D20" s="656">
        <v>55047.084000000003</v>
      </c>
    </row>
    <row r="21" spans="1:4" ht="30" customHeight="1" thickTop="1" thickBot="1">
      <c r="A21" s="15" t="s">
        <v>136</v>
      </c>
      <c r="B21" s="13" t="s">
        <v>113</v>
      </c>
      <c r="C21" s="16" t="s">
        <v>137</v>
      </c>
      <c r="D21" s="656">
        <v>127089.588</v>
      </c>
    </row>
    <row r="22" spans="1:4" ht="30" customHeight="1" thickTop="1" thickBot="1">
      <c r="A22" s="15" t="s">
        <v>138</v>
      </c>
      <c r="B22" s="13" t="s">
        <v>113</v>
      </c>
      <c r="C22" s="16" t="s">
        <v>139</v>
      </c>
      <c r="D22" s="656">
        <v>46485.351999999999</v>
      </c>
    </row>
    <row r="23" spans="1:4" ht="30" customHeight="1" thickTop="1" thickBot="1">
      <c r="A23" s="15" t="s">
        <v>143</v>
      </c>
      <c r="B23" s="13" t="s">
        <v>144</v>
      </c>
      <c r="C23" s="16" t="s">
        <v>145</v>
      </c>
      <c r="D23" s="656">
        <v>34340.54</v>
      </c>
    </row>
    <row r="24" spans="1:4" ht="30" customHeight="1" thickTop="1" thickBot="1">
      <c r="A24" s="15" t="s">
        <v>140</v>
      </c>
      <c r="B24" s="13" t="s">
        <v>1082</v>
      </c>
      <c r="C24" s="16" t="s">
        <v>142</v>
      </c>
      <c r="D24" s="656">
        <v>30233.448</v>
      </c>
    </row>
    <row r="25" spans="1:4" ht="30" customHeight="1" thickTop="1" thickBot="1">
      <c r="A25" s="15" t="s">
        <v>148</v>
      </c>
      <c r="B25" s="13" t="s">
        <v>113</v>
      </c>
      <c r="C25" s="16" t="s">
        <v>149</v>
      </c>
      <c r="D25" s="656">
        <v>174108.636</v>
      </c>
    </row>
    <row r="26" spans="1:4" ht="30" customHeight="1" thickTop="1" thickBot="1">
      <c r="A26" s="15" t="s">
        <v>150</v>
      </c>
      <c r="B26" s="13" t="s">
        <v>113</v>
      </c>
      <c r="C26" s="16" t="s">
        <v>151</v>
      </c>
      <c r="D26" s="656">
        <v>185939.25599999999</v>
      </c>
    </row>
    <row r="27" spans="1:4" ht="30" customHeight="1" thickTop="1" thickBot="1">
      <c r="A27" s="15" t="s">
        <v>152</v>
      </c>
      <c r="B27" s="13" t="s">
        <v>113</v>
      </c>
      <c r="C27" s="16" t="s">
        <v>153</v>
      </c>
      <c r="D27" s="656">
        <v>55853</v>
      </c>
    </row>
    <row r="28" spans="1:4" ht="30" customHeight="1" thickTop="1" thickBot="1">
      <c r="A28" s="15" t="s">
        <v>154</v>
      </c>
      <c r="B28" s="13" t="s">
        <v>113</v>
      </c>
      <c r="C28" s="16" t="s">
        <v>155</v>
      </c>
      <c r="D28" s="656">
        <v>103867.356</v>
      </c>
    </row>
    <row r="29" spans="1:4" ht="30" customHeight="1" thickTop="1" thickBot="1">
      <c r="A29" s="15" t="s">
        <v>156</v>
      </c>
      <c r="B29" s="13" t="s">
        <v>113</v>
      </c>
      <c r="C29" s="16" t="s">
        <v>157</v>
      </c>
      <c r="D29" s="656">
        <v>823.14</v>
      </c>
    </row>
    <row r="30" spans="1:4" ht="30" customHeight="1" thickTop="1" thickBot="1">
      <c r="A30" s="15" t="s">
        <v>166</v>
      </c>
      <c r="B30" s="13" t="s">
        <v>113</v>
      </c>
      <c r="C30" s="16" t="s">
        <v>167</v>
      </c>
      <c r="D30" s="656">
        <v>89630.8</v>
      </c>
    </row>
    <row r="31" spans="1:4" ht="30" customHeight="1" thickTop="1" thickBot="1">
      <c r="A31" s="15" t="s">
        <v>162</v>
      </c>
      <c r="B31" s="13" t="s">
        <v>113</v>
      </c>
      <c r="C31" s="16" t="s">
        <v>163</v>
      </c>
      <c r="D31" s="656">
        <v>6396.5</v>
      </c>
    </row>
    <row r="32" spans="1:4" ht="30" customHeight="1" thickTop="1" thickBot="1">
      <c r="A32" s="15" t="s">
        <v>164</v>
      </c>
      <c r="B32" s="13" t="s">
        <v>113</v>
      </c>
      <c r="C32" s="659" t="s">
        <v>165</v>
      </c>
      <c r="D32" s="660">
        <v>53550</v>
      </c>
    </row>
    <row r="33" spans="1:4" ht="30" customHeight="1" thickTop="1" thickBot="1">
      <c r="A33" s="15" t="s">
        <v>171</v>
      </c>
      <c r="B33" s="13" t="s">
        <v>113</v>
      </c>
      <c r="C33" s="659" t="s">
        <v>172</v>
      </c>
      <c r="D33" s="660">
        <v>6097.666666666667</v>
      </c>
    </row>
    <row r="34" spans="1:4" ht="30" customHeight="1" thickTop="1" thickBot="1">
      <c r="A34" s="15" t="s">
        <v>160</v>
      </c>
      <c r="B34" s="13" t="s">
        <v>113</v>
      </c>
      <c r="C34" s="659" t="s">
        <v>161</v>
      </c>
      <c r="D34" s="660">
        <v>4746.666666666667</v>
      </c>
    </row>
    <row r="35" spans="1:4" ht="30" customHeight="1" thickTop="1" thickBot="1">
      <c r="A35" s="15" t="s">
        <v>173</v>
      </c>
      <c r="B35" s="13" t="s">
        <v>113</v>
      </c>
      <c r="C35" s="16" t="s">
        <v>1969</v>
      </c>
      <c r="D35" s="656">
        <v>94718.127999999997</v>
      </c>
    </row>
    <row r="36" spans="1:4" ht="30" customHeight="1" thickTop="1" thickBot="1">
      <c r="A36" s="15" t="s">
        <v>170</v>
      </c>
      <c r="B36" s="13" t="s">
        <v>113</v>
      </c>
      <c r="C36" s="16" t="s">
        <v>1968</v>
      </c>
      <c r="D36" s="656">
        <v>87587.475999999995</v>
      </c>
    </row>
    <row r="37" spans="1:4" ht="30" customHeight="1" thickTop="1" thickBot="1">
      <c r="A37" s="15" t="s">
        <v>168</v>
      </c>
      <c r="B37" s="13" t="s">
        <v>113</v>
      </c>
      <c r="C37" s="16" t="s">
        <v>169</v>
      </c>
      <c r="D37" s="656">
        <v>88075.98</v>
      </c>
    </row>
    <row r="38" spans="1:4" ht="30" customHeight="1" thickTop="1" thickBot="1">
      <c r="A38" s="15" t="s">
        <v>174</v>
      </c>
      <c r="B38" s="13" t="s">
        <v>113</v>
      </c>
      <c r="C38" s="16" t="s">
        <v>175</v>
      </c>
      <c r="D38" s="656">
        <v>81399</v>
      </c>
    </row>
    <row r="39" spans="1:4" ht="30" customHeight="1" thickTop="1" thickBot="1">
      <c r="A39" s="15" t="s">
        <v>176</v>
      </c>
      <c r="B39" s="13" t="s">
        <v>113</v>
      </c>
      <c r="C39" s="16" t="s">
        <v>177</v>
      </c>
      <c r="D39" s="656">
        <v>82961.64</v>
      </c>
    </row>
    <row r="40" spans="1:4" ht="30" customHeight="1" thickTop="1" thickBot="1">
      <c r="A40" s="15" t="s">
        <v>180</v>
      </c>
      <c r="B40" s="13" t="s">
        <v>113</v>
      </c>
      <c r="C40" s="16" t="s">
        <v>181</v>
      </c>
      <c r="D40" s="656">
        <v>91909</v>
      </c>
    </row>
    <row r="41" spans="1:4" ht="30" customHeight="1" thickTop="1" thickBot="1">
      <c r="A41" s="15" t="s">
        <v>178</v>
      </c>
      <c r="B41" s="13" t="s">
        <v>113</v>
      </c>
      <c r="C41" s="16" t="s">
        <v>179</v>
      </c>
      <c r="D41" s="656">
        <v>107397.5</v>
      </c>
    </row>
    <row r="42" spans="1:4" ht="30" customHeight="1" thickTop="1" thickBot="1">
      <c r="A42" s="15" t="s">
        <v>182</v>
      </c>
      <c r="B42" s="13" t="s">
        <v>113</v>
      </c>
      <c r="C42" s="16" t="s">
        <v>183</v>
      </c>
      <c r="D42" s="656">
        <v>107397.5</v>
      </c>
    </row>
    <row r="43" spans="1:4" ht="30" customHeight="1" thickTop="1" thickBot="1">
      <c r="A43" s="15" t="s">
        <v>1755</v>
      </c>
      <c r="B43" s="13" t="s">
        <v>113</v>
      </c>
      <c r="C43" s="16" t="s">
        <v>1754</v>
      </c>
      <c r="D43" s="656">
        <v>5022.666666666667</v>
      </c>
    </row>
    <row r="44" spans="1:4" ht="30" customHeight="1" thickTop="1" thickBot="1">
      <c r="A44" s="15" t="s">
        <v>184</v>
      </c>
      <c r="B44" s="13" t="s">
        <v>113</v>
      </c>
      <c r="C44" s="16" t="s">
        <v>185</v>
      </c>
      <c r="D44" s="656">
        <v>5022.666666666667</v>
      </c>
    </row>
    <row r="45" spans="1:4" ht="30" customHeight="1" thickTop="1" thickBot="1">
      <c r="A45" s="15" t="s">
        <v>1686</v>
      </c>
      <c r="B45" s="13" t="s">
        <v>113</v>
      </c>
      <c r="C45" s="16" t="s">
        <v>1687</v>
      </c>
      <c r="D45" s="656">
        <v>3932.7799999999997</v>
      </c>
    </row>
    <row r="46" spans="1:4" ht="30" customHeight="1" thickTop="1" thickBot="1">
      <c r="A46" s="15" t="s">
        <v>188</v>
      </c>
      <c r="B46" s="13" t="s">
        <v>113</v>
      </c>
      <c r="C46" s="16" t="s">
        <v>189</v>
      </c>
      <c r="D46" s="656">
        <v>2178</v>
      </c>
    </row>
    <row r="47" spans="1:4" ht="30" customHeight="1" thickTop="1" thickBot="1">
      <c r="A47" s="15" t="s">
        <v>186</v>
      </c>
      <c r="B47" s="13" t="s">
        <v>113</v>
      </c>
      <c r="C47" s="16" t="s">
        <v>187</v>
      </c>
      <c r="D47" s="656">
        <v>2178</v>
      </c>
    </row>
    <row r="48" spans="1:4" ht="30" customHeight="1" thickTop="1" thickBot="1">
      <c r="A48" s="15" t="s">
        <v>190</v>
      </c>
      <c r="B48" s="13" t="s">
        <v>113</v>
      </c>
      <c r="C48" s="659" t="s">
        <v>191</v>
      </c>
      <c r="D48" s="660">
        <v>2975</v>
      </c>
    </row>
    <row r="49" spans="1:4" ht="30" customHeight="1" thickTop="1" thickBot="1">
      <c r="A49" s="15" t="s">
        <v>201</v>
      </c>
      <c r="B49" s="13" t="s">
        <v>113</v>
      </c>
      <c r="C49" s="16" t="s">
        <v>1971</v>
      </c>
      <c r="D49" s="656">
        <v>129348.11199999999</v>
      </c>
    </row>
    <row r="50" spans="1:4" ht="30" customHeight="1" thickTop="1" thickBot="1">
      <c r="A50" s="15" t="s">
        <v>192</v>
      </c>
      <c r="B50" s="13" t="s">
        <v>113</v>
      </c>
      <c r="C50" s="16" t="s">
        <v>193</v>
      </c>
      <c r="D50" s="656">
        <v>61164.144</v>
      </c>
    </row>
    <row r="51" spans="1:4" ht="30" customHeight="1" thickTop="1" thickBot="1">
      <c r="A51" s="15" t="s">
        <v>194</v>
      </c>
      <c r="B51" s="13" t="s">
        <v>113</v>
      </c>
      <c r="C51" s="16" t="s">
        <v>1970</v>
      </c>
      <c r="D51" s="656">
        <v>2695.38</v>
      </c>
    </row>
    <row r="52" spans="1:4" ht="30" customHeight="1" thickTop="1" thickBot="1">
      <c r="A52" s="15" t="s">
        <v>224</v>
      </c>
      <c r="B52" s="13" t="s">
        <v>92</v>
      </c>
      <c r="C52" s="16" t="s">
        <v>1974</v>
      </c>
      <c r="D52" s="656">
        <v>240522.584</v>
      </c>
    </row>
    <row r="53" spans="1:4" ht="30" customHeight="1" thickTop="1" thickBot="1">
      <c r="A53" s="15" t="s">
        <v>195</v>
      </c>
      <c r="B53" s="13" t="s">
        <v>113</v>
      </c>
      <c r="C53" s="16" t="s">
        <v>196</v>
      </c>
      <c r="D53" s="656">
        <v>5245.5</v>
      </c>
    </row>
    <row r="54" spans="1:4" ht="30" customHeight="1" thickTop="1" thickBot="1">
      <c r="A54" s="15" t="s">
        <v>214</v>
      </c>
      <c r="B54" s="13" t="s">
        <v>113</v>
      </c>
      <c r="C54" s="16" t="s">
        <v>215</v>
      </c>
      <c r="D54" s="656">
        <v>12233.044</v>
      </c>
    </row>
    <row r="55" spans="1:4" ht="30" customHeight="1" thickTop="1" thickBot="1">
      <c r="A55" s="15" t="s">
        <v>197</v>
      </c>
      <c r="B55" s="13" t="s">
        <v>113</v>
      </c>
      <c r="C55" s="16" t="s">
        <v>198</v>
      </c>
      <c r="D55" s="656">
        <v>471013.62</v>
      </c>
    </row>
    <row r="56" spans="1:4" ht="30" customHeight="1" thickTop="1" thickBot="1">
      <c r="A56" s="15" t="s">
        <v>199</v>
      </c>
      <c r="B56" s="13" t="s">
        <v>113</v>
      </c>
      <c r="C56" s="16" t="s">
        <v>200</v>
      </c>
      <c r="D56" s="656">
        <v>12872.188</v>
      </c>
    </row>
    <row r="57" spans="1:4" ht="30" customHeight="1" thickTop="1" thickBot="1">
      <c r="A57" s="15" t="s">
        <v>202</v>
      </c>
      <c r="B57" s="13" t="s">
        <v>113</v>
      </c>
      <c r="C57" s="16" t="s">
        <v>203</v>
      </c>
      <c r="D57" s="656">
        <v>146998.81599999999</v>
      </c>
    </row>
    <row r="58" spans="1:4" ht="30" customHeight="1" thickTop="1" thickBot="1">
      <c r="A58" s="15" t="s">
        <v>212</v>
      </c>
      <c r="B58" s="13" t="s">
        <v>113</v>
      </c>
      <c r="C58" s="16" t="s">
        <v>213</v>
      </c>
      <c r="D58" s="656">
        <v>47111.584000000003</v>
      </c>
    </row>
    <row r="59" spans="1:4" ht="30" customHeight="1" thickTop="1" thickBot="1">
      <c r="A59" s="15" t="s">
        <v>206</v>
      </c>
      <c r="B59" s="13" t="s">
        <v>113</v>
      </c>
      <c r="C59" s="16" t="s">
        <v>207</v>
      </c>
      <c r="D59" s="656">
        <v>4640.25</v>
      </c>
    </row>
    <row r="60" spans="1:4" ht="30" customHeight="1" thickTop="1" thickBot="1">
      <c r="A60" s="15" t="s">
        <v>204</v>
      </c>
      <c r="B60" s="13" t="s">
        <v>113</v>
      </c>
      <c r="C60" s="16" t="s">
        <v>205</v>
      </c>
      <c r="D60" s="656">
        <v>4717.1840000000002</v>
      </c>
    </row>
    <row r="61" spans="1:4" ht="30" customHeight="1" thickTop="1" thickBot="1">
      <c r="A61" s="15" t="s">
        <v>208</v>
      </c>
      <c r="B61" s="13" t="s">
        <v>113</v>
      </c>
      <c r="C61" s="16" t="s">
        <v>209</v>
      </c>
      <c r="D61" s="656">
        <v>11298</v>
      </c>
    </row>
    <row r="62" spans="1:4" ht="30" customHeight="1" thickTop="1" thickBot="1">
      <c r="A62" s="15" t="s">
        <v>210</v>
      </c>
      <c r="B62" s="13" t="s">
        <v>113</v>
      </c>
      <c r="C62" s="16" t="s">
        <v>211</v>
      </c>
      <c r="D62" s="656">
        <v>14634.675999999999</v>
      </c>
    </row>
    <row r="63" spans="1:4" ht="30" customHeight="1" thickTop="1" thickBot="1">
      <c r="A63" s="15" t="s">
        <v>217</v>
      </c>
      <c r="B63" s="13" t="s">
        <v>113</v>
      </c>
      <c r="C63" s="16" t="s">
        <v>218</v>
      </c>
      <c r="D63" s="656">
        <v>25804.632000000001</v>
      </c>
    </row>
    <row r="64" spans="1:4" ht="30" customHeight="1" thickTop="1" thickBot="1">
      <c r="A64" s="15" t="s">
        <v>219</v>
      </c>
      <c r="B64" s="13" t="s">
        <v>113</v>
      </c>
      <c r="C64" s="16" t="s">
        <v>220</v>
      </c>
      <c r="D64" s="656">
        <v>13476.9</v>
      </c>
    </row>
    <row r="65" spans="1:4" ht="30" customHeight="1" thickTop="1" thickBot="1">
      <c r="A65" s="15" t="s">
        <v>216</v>
      </c>
      <c r="B65" s="13" t="s">
        <v>113</v>
      </c>
      <c r="C65" s="16" t="s">
        <v>1972</v>
      </c>
      <c r="D65" s="656">
        <v>14140.791999999999</v>
      </c>
    </row>
    <row r="66" spans="1:4" ht="30" customHeight="1" thickTop="1" thickBot="1">
      <c r="A66" s="15" t="s">
        <v>221</v>
      </c>
      <c r="B66" s="13" t="s">
        <v>113</v>
      </c>
      <c r="C66" s="16" t="s">
        <v>1973</v>
      </c>
      <c r="D66" s="656">
        <v>103448.792</v>
      </c>
    </row>
    <row r="67" spans="1:4" ht="30" customHeight="1" thickTop="1" thickBot="1">
      <c r="A67" s="15" t="s">
        <v>222</v>
      </c>
      <c r="B67" s="13" t="s">
        <v>113</v>
      </c>
      <c r="C67" s="16" t="s">
        <v>223</v>
      </c>
      <c r="D67" s="656">
        <v>42326.612000000001</v>
      </c>
    </row>
    <row r="68" spans="1:4" ht="30" customHeight="1" thickTop="1" thickBot="1">
      <c r="A68" s="15" t="s">
        <v>225</v>
      </c>
      <c r="B68" s="13" t="s">
        <v>113</v>
      </c>
      <c r="C68" s="16" t="s">
        <v>226</v>
      </c>
      <c r="D68" s="656">
        <v>16874.907999999999</v>
      </c>
    </row>
    <row r="69" spans="1:4" ht="30" customHeight="1" thickTop="1" thickBot="1">
      <c r="A69" s="15" t="s">
        <v>227</v>
      </c>
      <c r="B69" s="13" t="s">
        <v>113</v>
      </c>
      <c r="C69" s="16" t="s">
        <v>1975</v>
      </c>
      <c r="D69" s="656">
        <v>17437.655999999999</v>
      </c>
    </row>
    <row r="70" spans="1:4" ht="30" customHeight="1" thickTop="1" thickBot="1">
      <c r="A70" s="15" t="s">
        <v>232</v>
      </c>
      <c r="B70" s="13" t="s">
        <v>233</v>
      </c>
      <c r="C70" s="659" t="s">
        <v>1978</v>
      </c>
      <c r="D70" s="660">
        <v>1398.5</v>
      </c>
    </row>
    <row r="71" spans="1:4" ht="30" customHeight="1" thickTop="1" thickBot="1">
      <c r="A71" s="15" t="s">
        <v>228</v>
      </c>
      <c r="B71" s="13" t="s">
        <v>113</v>
      </c>
      <c r="C71" s="659" t="s">
        <v>1976</v>
      </c>
      <c r="D71" s="660">
        <v>1398.5</v>
      </c>
    </row>
    <row r="72" spans="1:4" ht="30" customHeight="1" thickTop="1" thickBot="1">
      <c r="A72" s="15" t="s">
        <v>229</v>
      </c>
      <c r="B72" s="13" t="s">
        <v>113</v>
      </c>
      <c r="C72" s="659" t="s">
        <v>1977</v>
      </c>
      <c r="D72" s="660">
        <v>3436</v>
      </c>
    </row>
    <row r="73" spans="1:4" ht="30" customHeight="1" thickTop="1" thickBot="1">
      <c r="A73" s="15" t="s">
        <v>230</v>
      </c>
      <c r="B73" s="13" t="s">
        <v>113</v>
      </c>
      <c r="C73" s="659" t="s">
        <v>231</v>
      </c>
      <c r="D73" s="660">
        <v>4866.9139999999998</v>
      </c>
    </row>
    <row r="74" spans="1:4" ht="30" customHeight="1" thickTop="1" thickBot="1">
      <c r="A74" s="15" t="s">
        <v>234</v>
      </c>
      <c r="B74" s="13" t="s">
        <v>113</v>
      </c>
      <c r="C74" s="659" t="s">
        <v>235</v>
      </c>
      <c r="D74" s="660">
        <v>1963</v>
      </c>
    </row>
    <row r="75" spans="1:4" ht="30" customHeight="1" thickTop="1" thickBot="1">
      <c r="A75" s="15" t="s">
        <v>236</v>
      </c>
      <c r="B75" s="13" t="s">
        <v>113</v>
      </c>
      <c r="C75" s="16" t="s">
        <v>237</v>
      </c>
      <c r="D75" s="656">
        <v>306357.64399999997</v>
      </c>
    </row>
    <row r="76" spans="1:4" ht="30" customHeight="1" thickTop="1" thickBot="1">
      <c r="A76" s="15" t="s">
        <v>238</v>
      </c>
      <c r="B76" s="13" t="s">
        <v>113</v>
      </c>
      <c r="C76" s="16" t="s">
        <v>239</v>
      </c>
      <c r="D76" s="656">
        <v>389298.95199999999</v>
      </c>
    </row>
    <row r="77" spans="1:4" ht="30" customHeight="1" thickTop="1" thickBot="1">
      <c r="A77" s="15" t="s">
        <v>240</v>
      </c>
      <c r="B77" s="13" t="s">
        <v>113</v>
      </c>
      <c r="C77" s="659" t="s">
        <v>1979</v>
      </c>
      <c r="D77" s="660">
        <v>1767</v>
      </c>
    </row>
    <row r="78" spans="1:4" ht="30" customHeight="1" thickTop="1" thickBot="1">
      <c r="A78" s="15" t="s">
        <v>241</v>
      </c>
      <c r="B78" s="13" t="s">
        <v>113</v>
      </c>
      <c r="C78" s="16" t="s">
        <v>1980</v>
      </c>
      <c r="D78" s="656">
        <v>217487.68</v>
      </c>
    </row>
    <row r="79" spans="1:4" ht="30" customHeight="1" thickTop="1" thickBot="1">
      <c r="A79" s="15" t="s">
        <v>246</v>
      </c>
      <c r="B79" s="13" t="s">
        <v>113</v>
      </c>
      <c r="C79" s="16" t="s">
        <v>1985</v>
      </c>
      <c r="D79" s="656">
        <v>126503.16800000001</v>
      </c>
    </row>
    <row r="80" spans="1:4" ht="30" customHeight="1" thickTop="1" thickBot="1">
      <c r="A80" s="15" t="s">
        <v>243</v>
      </c>
      <c r="B80" s="13" t="s">
        <v>113</v>
      </c>
      <c r="C80" s="16" t="s">
        <v>1982</v>
      </c>
      <c r="D80" s="656">
        <v>344097.91000000003</v>
      </c>
    </row>
    <row r="81" spans="1:4" ht="30" customHeight="1" thickTop="1" thickBot="1">
      <c r="A81" s="15" t="s">
        <v>244</v>
      </c>
      <c r="B81" s="13" t="s">
        <v>113</v>
      </c>
      <c r="C81" s="16" t="s">
        <v>1983</v>
      </c>
      <c r="D81" s="656">
        <v>538246.40399999998</v>
      </c>
    </row>
    <row r="82" spans="1:4" ht="30" customHeight="1" thickTop="1" thickBot="1">
      <c r="A82" s="15" t="s">
        <v>245</v>
      </c>
      <c r="B82" s="13" t="s">
        <v>113</v>
      </c>
      <c r="C82" s="16" t="s">
        <v>1984</v>
      </c>
      <c r="D82" s="656">
        <v>150272.008</v>
      </c>
    </row>
    <row r="83" spans="1:4" ht="30" customHeight="1" thickTop="1" thickBot="1">
      <c r="A83" s="15" t="s">
        <v>247</v>
      </c>
      <c r="B83" s="13" t="s">
        <v>113</v>
      </c>
      <c r="C83" s="16" t="s">
        <v>1986</v>
      </c>
      <c r="D83" s="656">
        <v>150272.008</v>
      </c>
    </row>
    <row r="84" spans="1:4" ht="30" customHeight="1" thickTop="1" thickBot="1">
      <c r="A84" s="15" t="s">
        <v>242</v>
      </c>
      <c r="B84" s="13" t="s">
        <v>113</v>
      </c>
      <c r="C84" s="16" t="s">
        <v>1981</v>
      </c>
      <c r="D84" s="656">
        <v>148547.18</v>
      </c>
    </row>
    <row r="85" spans="1:4" ht="30" customHeight="1" thickTop="1" thickBot="1">
      <c r="A85" s="15" t="s">
        <v>248</v>
      </c>
      <c r="B85" s="13" t="s">
        <v>113</v>
      </c>
      <c r="C85" s="16" t="s">
        <v>1987</v>
      </c>
      <c r="D85" s="656">
        <v>371875</v>
      </c>
    </row>
    <row r="86" spans="1:4" ht="30" customHeight="1" thickTop="1" thickBot="1">
      <c r="A86" s="15" t="s">
        <v>249</v>
      </c>
      <c r="B86" s="13" t="s">
        <v>113</v>
      </c>
      <c r="C86" s="659" t="s">
        <v>250</v>
      </c>
      <c r="D86" s="660">
        <v>3625</v>
      </c>
    </row>
    <row r="87" spans="1:4" ht="30" customHeight="1" thickTop="1" thickBot="1">
      <c r="A87" s="15" t="s">
        <v>255</v>
      </c>
      <c r="B87" s="13" t="s">
        <v>113</v>
      </c>
      <c r="C87" s="16" t="s">
        <v>256</v>
      </c>
      <c r="D87" s="656">
        <v>2030658.4040000001</v>
      </c>
    </row>
    <row r="88" spans="1:4" ht="30" customHeight="1" thickTop="1" thickBot="1">
      <c r="A88" s="15" t="s">
        <v>253</v>
      </c>
      <c r="B88" s="13" t="s">
        <v>113</v>
      </c>
      <c r="C88" s="16" t="s">
        <v>254</v>
      </c>
      <c r="D88" s="656">
        <v>30414.216</v>
      </c>
    </row>
    <row r="89" spans="1:4" ht="30" customHeight="1" thickTop="1" thickBot="1">
      <c r="A89" s="15" t="s">
        <v>251</v>
      </c>
      <c r="B89" s="13" t="s">
        <v>113</v>
      </c>
      <c r="C89" s="16" t="s">
        <v>252</v>
      </c>
      <c r="D89" s="656">
        <v>28725.972000000002</v>
      </c>
    </row>
    <row r="90" spans="1:4" ht="30" customHeight="1" thickTop="1" thickBot="1">
      <c r="A90" s="15" t="s">
        <v>257</v>
      </c>
      <c r="B90" s="13" t="s">
        <v>113</v>
      </c>
      <c r="C90" s="659" t="s">
        <v>258</v>
      </c>
      <c r="D90" s="660">
        <v>4895.666666666667</v>
      </c>
    </row>
    <row r="91" spans="1:4" ht="30" customHeight="1" thickTop="1" thickBot="1">
      <c r="A91" s="15" t="s">
        <v>259</v>
      </c>
      <c r="B91" s="13" t="s">
        <v>113</v>
      </c>
      <c r="C91" s="16" t="s">
        <v>260</v>
      </c>
      <c r="D91" s="656">
        <v>79514.247999999992</v>
      </c>
    </row>
    <row r="92" spans="1:4" ht="30" customHeight="1" thickTop="1" thickBot="1">
      <c r="A92" s="15" t="s">
        <v>261</v>
      </c>
      <c r="B92" s="13" t="s">
        <v>113</v>
      </c>
      <c r="C92" s="659" t="s">
        <v>262</v>
      </c>
      <c r="D92" s="660">
        <v>5522.333333333333</v>
      </c>
    </row>
    <row r="93" spans="1:4" ht="30" customHeight="1" thickTop="1" thickBot="1">
      <c r="A93" s="15" t="s">
        <v>263</v>
      </c>
      <c r="B93" s="13" t="s">
        <v>113</v>
      </c>
      <c r="C93" s="16" t="s">
        <v>264</v>
      </c>
      <c r="D93" s="656">
        <v>5918</v>
      </c>
    </row>
    <row r="94" spans="1:4" ht="30" customHeight="1" thickTop="1" thickBot="1">
      <c r="A94" s="15" t="s">
        <v>265</v>
      </c>
      <c r="B94" s="13" t="s">
        <v>113</v>
      </c>
      <c r="C94" s="16" t="s">
        <v>266</v>
      </c>
      <c r="D94" s="656">
        <v>5918</v>
      </c>
    </row>
    <row r="95" spans="1:4" ht="30" customHeight="1" thickTop="1" thickBot="1">
      <c r="A95" s="15" t="s">
        <v>267</v>
      </c>
      <c r="B95" s="13" t="s">
        <v>113</v>
      </c>
      <c r="C95" s="659" t="s">
        <v>268</v>
      </c>
      <c r="D95" s="660">
        <v>6694</v>
      </c>
    </row>
    <row r="96" spans="1:4" ht="30" customHeight="1" thickTop="1" thickBot="1">
      <c r="A96" s="15" t="s">
        <v>269</v>
      </c>
      <c r="B96" s="13" t="s">
        <v>113</v>
      </c>
      <c r="C96" s="16" t="s">
        <v>270</v>
      </c>
      <c r="D96" s="656">
        <v>126917</v>
      </c>
    </row>
    <row r="97" spans="1:4" ht="30" customHeight="1" thickTop="1" thickBot="1">
      <c r="A97" s="15" t="s">
        <v>271</v>
      </c>
      <c r="B97" s="13" t="s">
        <v>113</v>
      </c>
      <c r="C97" s="16" t="s">
        <v>272</v>
      </c>
      <c r="D97" s="656">
        <v>126917</v>
      </c>
    </row>
    <row r="98" spans="1:4" ht="30" customHeight="1" thickTop="1" thickBot="1">
      <c r="A98" s="15" t="s">
        <v>273</v>
      </c>
      <c r="B98" s="13" t="s">
        <v>113</v>
      </c>
      <c r="C98" s="16" t="s">
        <v>274</v>
      </c>
      <c r="D98" s="656">
        <v>4250</v>
      </c>
    </row>
    <row r="99" spans="1:4" ht="30" customHeight="1" thickTop="1" thickBot="1">
      <c r="A99" s="15" t="s">
        <v>275</v>
      </c>
      <c r="B99" s="13" t="s">
        <v>113</v>
      </c>
      <c r="C99" s="659" t="s">
        <v>276</v>
      </c>
      <c r="D99" s="660">
        <v>10572</v>
      </c>
    </row>
    <row r="100" spans="1:4" ht="30" customHeight="1" thickTop="1" thickBot="1">
      <c r="A100" s="15" t="s">
        <v>277</v>
      </c>
      <c r="B100" s="13" t="s">
        <v>113</v>
      </c>
      <c r="C100" s="16" t="s">
        <v>278</v>
      </c>
      <c r="D100" s="656">
        <v>477082.26</v>
      </c>
    </row>
    <row r="101" spans="1:4" ht="30" customHeight="1" thickTop="1" thickBot="1">
      <c r="A101" s="15" t="s">
        <v>279</v>
      </c>
      <c r="B101" s="13" t="s">
        <v>113</v>
      </c>
      <c r="C101" s="16" t="s">
        <v>1988</v>
      </c>
      <c r="D101" s="656">
        <v>477082.26</v>
      </c>
    </row>
    <row r="102" spans="1:4" ht="30" customHeight="1" thickTop="1" thickBot="1">
      <c r="A102" s="15" t="s">
        <v>280</v>
      </c>
      <c r="B102" s="13" t="s">
        <v>113</v>
      </c>
      <c r="C102" s="16" t="s">
        <v>281</v>
      </c>
      <c r="D102" s="656">
        <v>477082.26</v>
      </c>
    </row>
    <row r="103" spans="1:4" ht="30" customHeight="1" thickTop="1" thickBot="1">
      <c r="A103" s="15" t="s">
        <v>282</v>
      </c>
      <c r="B103" s="13" t="s">
        <v>113</v>
      </c>
      <c r="C103" s="16" t="s">
        <v>283</v>
      </c>
      <c r="D103" s="656">
        <v>697273.82400000002</v>
      </c>
    </row>
    <row r="104" spans="1:4" ht="30" customHeight="1" thickTop="1" thickBot="1">
      <c r="A104" s="15" t="s">
        <v>284</v>
      </c>
      <c r="B104" s="13" t="s">
        <v>113</v>
      </c>
      <c r="C104" s="16" t="s">
        <v>285</v>
      </c>
      <c r="D104" s="656">
        <v>672808.81200000003</v>
      </c>
    </row>
    <row r="105" spans="1:4" ht="30" customHeight="1" thickTop="1" thickBot="1">
      <c r="A105" s="15" t="s">
        <v>286</v>
      </c>
      <c r="B105" s="13" t="s">
        <v>113</v>
      </c>
      <c r="C105" s="16" t="s">
        <v>287</v>
      </c>
      <c r="D105" s="656">
        <v>342520.92800000001</v>
      </c>
    </row>
    <row r="106" spans="1:4" ht="30" customHeight="1" thickTop="1" thickBot="1">
      <c r="A106" s="15" t="s">
        <v>288</v>
      </c>
      <c r="B106" s="13" t="s">
        <v>113</v>
      </c>
      <c r="C106" s="659" t="s">
        <v>289</v>
      </c>
      <c r="D106" s="660">
        <v>5451.5</v>
      </c>
    </row>
    <row r="107" spans="1:4" ht="30" customHeight="1" thickTop="1" thickBot="1">
      <c r="A107" s="15" t="s">
        <v>290</v>
      </c>
      <c r="B107" s="13" t="s">
        <v>113</v>
      </c>
      <c r="C107" s="16" t="s">
        <v>291</v>
      </c>
      <c r="D107" s="656">
        <v>636109.68000000005</v>
      </c>
    </row>
    <row r="108" spans="1:4" ht="30" customHeight="1" thickTop="1" thickBot="1">
      <c r="A108" s="15" t="s">
        <v>292</v>
      </c>
      <c r="B108" s="13" t="s">
        <v>113</v>
      </c>
      <c r="C108" s="659" t="s">
        <v>293</v>
      </c>
      <c r="D108" s="660">
        <v>4233</v>
      </c>
    </row>
    <row r="109" spans="1:4" ht="30" customHeight="1" thickTop="1" thickBot="1">
      <c r="A109" s="15" t="s">
        <v>294</v>
      </c>
      <c r="B109" s="13" t="s">
        <v>113</v>
      </c>
      <c r="C109" s="16" t="s">
        <v>1989</v>
      </c>
      <c r="D109" s="656">
        <v>1119603.824</v>
      </c>
    </row>
    <row r="110" spans="1:4" ht="30" customHeight="1" thickTop="1" thickBot="1">
      <c r="A110" s="15" t="s">
        <v>295</v>
      </c>
      <c r="B110" s="13" t="s">
        <v>113</v>
      </c>
      <c r="C110" s="659" t="s">
        <v>296</v>
      </c>
      <c r="D110" s="660">
        <v>3728</v>
      </c>
    </row>
    <row r="111" spans="1:4" ht="30" customHeight="1" thickTop="1" thickBot="1">
      <c r="A111" s="15" t="s">
        <v>297</v>
      </c>
      <c r="B111" s="13" t="s">
        <v>113</v>
      </c>
      <c r="C111" s="16" t="s">
        <v>298</v>
      </c>
      <c r="D111" s="656">
        <v>499941.88</v>
      </c>
    </row>
    <row r="112" spans="1:4" ht="30" customHeight="1" thickTop="1" thickBot="1">
      <c r="A112" s="15" t="s">
        <v>299</v>
      </c>
      <c r="B112" s="13" t="s">
        <v>113</v>
      </c>
      <c r="C112" s="16" t="s">
        <v>300</v>
      </c>
      <c r="D112" s="656">
        <v>562712.49199999997</v>
      </c>
    </row>
    <row r="113" spans="1:4" ht="30" customHeight="1" thickTop="1" thickBot="1">
      <c r="A113" s="15" t="s">
        <v>301</v>
      </c>
      <c r="B113" s="13" t="s">
        <v>113</v>
      </c>
      <c r="C113" s="659" t="s">
        <v>302</v>
      </c>
      <c r="D113" s="660">
        <v>6163.3279999999995</v>
      </c>
    </row>
    <row r="114" spans="1:4" ht="30" customHeight="1" thickTop="1" thickBot="1">
      <c r="A114" s="15" t="s">
        <v>305</v>
      </c>
      <c r="B114" s="13" t="s">
        <v>113</v>
      </c>
      <c r="C114" s="659" t="s">
        <v>306</v>
      </c>
      <c r="D114" s="660">
        <v>89250</v>
      </c>
    </row>
    <row r="115" spans="1:4" ht="30" customHeight="1" thickTop="1" thickBot="1">
      <c r="A115" s="15" t="s">
        <v>303</v>
      </c>
      <c r="B115" s="13" t="s">
        <v>113</v>
      </c>
      <c r="C115" s="16" t="s">
        <v>304</v>
      </c>
      <c r="D115" s="656">
        <v>91215.747999999992</v>
      </c>
    </row>
    <row r="116" spans="1:4" ht="30" customHeight="1" thickTop="1" thickBot="1">
      <c r="A116" s="15" t="s">
        <v>309</v>
      </c>
      <c r="B116" s="13" t="s">
        <v>113</v>
      </c>
      <c r="C116" s="659" t="s">
        <v>1990</v>
      </c>
      <c r="D116" s="660">
        <v>144794.092</v>
      </c>
    </row>
    <row r="117" spans="1:4" ht="30" customHeight="1" thickTop="1" thickBot="1">
      <c r="A117" s="15" t="s">
        <v>310</v>
      </c>
      <c r="B117" s="13" t="s">
        <v>113</v>
      </c>
      <c r="C117" s="659" t="s">
        <v>311</v>
      </c>
      <c r="D117" s="660">
        <v>166600</v>
      </c>
    </row>
    <row r="118" spans="1:4" ht="30" customHeight="1" thickTop="1" thickBot="1">
      <c r="A118" s="15" t="s">
        <v>313</v>
      </c>
      <c r="B118" s="13" t="s">
        <v>113</v>
      </c>
      <c r="C118" s="659" t="s">
        <v>1992</v>
      </c>
      <c r="D118" s="660">
        <v>166600</v>
      </c>
    </row>
    <row r="119" spans="1:4" ht="30" customHeight="1" thickTop="1" thickBot="1">
      <c r="A119" s="15" t="s">
        <v>318</v>
      </c>
      <c r="B119" s="13" t="s">
        <v>113</v>
      </c>
      <c r="C119" s="659" t="s">
        <v>319</v>
      </c>
      <c r="D119" s="660">
        <v>166600</v>
      </c>
    </row>
    <row r="120" spans="1:4" ht="30" customHeight="1" thickTop="1" thickBot="1">
      <c r="A120" s="15" t="s">
        <v>314</v>
      </c>
      <c r="B120" s="13" t="s">
        <v>113</v>
      </c>
      <c r="C120" s="659" t="s">
        <v>315</v>
      </c>
      <c r="D120" s="660">
        <v>166600</v>
      </c>
    </row>
    <row r="121" spans="1:4" ht="30" customHeight="1" thickTop="1" thickBot="1">
      <c r="A121" s="15" t="s">
        <v>1731</v>
      </c>
      <c r="B121" s="13" t="s">
        <v>113</v>
      </c>
      <c r="C121" s="16" t="s">
        <v>1732</v>
      </c>
      <c r="D121" s="656">
        <v>122328.288</v>
      </c>
    </row>
    <row r="122" spans="1:4" ht="30" customHeight="1" thickTop="1" thickBot="1">
      <c r="A122" s="15" t="s">
        <v>322</v>
      </c>
      <c r="B122" s="13" t="s">
        <v>113</v>
      </c>
      <c r="C122" s="16" t="s">
        <v>323</v>
      </c>
      <c r="D122" s="656">
        <v>122328.288</v>
      </c>
    </row>
    <row r="123" spans="1:4" ht="30" customHeight="1" thickTop="1" thickBot="1">
      <c r="A123" s="15" t="s">
        <v>320</v>
      </c>
      <c r="B123" s="13" t="s">
        <v>113</v>
      </c>
      <c r="C123" s="16" t="s">
        <v>321</v>
      </c>
      <c r="D123" s="656">
        <v>122328.288</v>
      </c>
    </row>
    <row r="124" spans="1:4" ht="30" customHeight="1" thickTop="1" thickBot="1">
      <c r="A124" s="15" t="s">
        <v>312</v>
      </c>
      <c r="B124" s="13" t="s">
        <v>113</v>
      </c>
      <c r="C124" s="16" t="s">
        <v>1991</v>
      </c>
      <c r="D124" s="656">
        <v>131610.94</v>
      </c>
    </row>
    <row r="125" spans="1:4" ht="30" customHeight="1" thickTop="1" thickBot="1">
      <c r="A125" s="15" t="s">
        <v>316</v>
      </c>
      <c r="B125" s="13" t="s">
        <v>113</v>
      </c>
      <c r="C125" s="16" t="s">
        <v>317</v>
      </c>
      <c r="D125" s="656">
        <v>167228.69200000001</v>
      </c>
    </row>
    <row r="126" spans="1:4" ht="30" customHeight="1" thickTop="1" thickBot="1">
      <c r="A126" s="15" t="s">
        <v>307</v>
      </c>
      <c r="B126" s="13" t="s">
        <v>113</v>
      </c>
      <c r="C126" s="16" t="s">
        <v>308</v>
      </c>
      <c r="D126" s="656">
        <v>192066</v>
      </c>
    </row>
    <row r="127" spans="1:4" ht="30" customHeight="1" thickTop="1" thickBot="1">
      <c r="A127" s="15" t="s">
        <v>324</v>
      </c>
      <c r="B127" s="13" t="s">
        <v>113</v>
      </c>
      <c r="C127" s="16" t="s">
        <v>325</v>
      </c>
      <c r="D127" s="656">
        <v>1500</v>
      </c>
    </row>
    <row r="128" spans="1:4" ht="30" customHeight="1" thickTop="1" thickBot="1">
      <c r="A128" s="15" t="s">
        <v>326</v>
      </c>
      <c r="B128" s="13" t="s">
        <v>113</v>
      </c>
      <c r="C128" s="16" t="s">
        <v>327</v>
      </c>
      <c r="D128" s="656">
        <v>130550.004</v>
      </c>
    </row>
    <row r="129" spans="1:4" ht="30" customHeight="1" thickTop="1" thickBot="1">
      <c r="A129" s="15" t="s">
        <v>328</v>
      </c>
      <c r="B129" s="13" t="s">
        <v>113</v>
      </c>
      <c r="C129" s="659" t="s">
        <v>329</v>
      </c>
      <c r="D129" s="660">
        <v>536</v>
      </c>
    </row>
    <row r="130" spans="1:4" ht="30" customHeight="1" thickTop="1" thickBot="1">
      <c r="A130" s="15" t="s">
        <v>330</v>
      </c>
      <c r="B130" s="13" t="s">
        <v>113</v>
      </c>
      <c r="C130" s="16" t="s">
        <v>331</v>
      </c>
      <c r="D130" s="656">
        <v>3000</v>
      </c>
    </row>
    <row r="131" spans="1:4" ht="30" customHeight="1" thickTop="1" thickBot="1">
      <c r="A131" s="15" t="s">
        <v>332</v>
      </c>
      <c r="B131" s="13" t="s">
        <v>113</v>
      </c>
      <c r="C131" s="16" t="s">
        <v>333</v>
      </c>
      <c r="D131" s="656">
        <v>3000</v>
      </c>
    </row>
    <row r="132" spans="1:4" ht="30" customHeight="1" thickTop="1" thickBot="1">
      <c r="A132" s="15" t="s">
        <v>334</v>
      </c>
      <c r="B132" s="13" t="s">
        <v>113</v>
      </c>
      <c r="C132" s="659" t="s">
        <v>1759</v>
      </c>
      <c r="D132" s="660">
        <v>4103</v>
      </c>
    </row>
    <row r="133" spans="1:4" ht="30" customHeight="1" thickTop="1" thickBot="1">
      <c r="A133" s="15" t="s">
        <v>335</v>
      </c>
      <c r="B133" s="13" t="s">
        <v>92</v>
      </c>
      <c r="C133" s="16" t="s">
        <v>1993</v>
      </c>
      <c r="D133" s="656">
        <v>381665.80800000002</v>
      </c>
    </row>
    <row r="134" spans="1:4" ht="30" customHeight="1" thickTop="1" thickBot="1">
      <c r="A134" s="15" t="s">
        <v>336</v>
      </c>
      <c r="B134" s="13" t="s">
        <v>113</v>
      </c>
      <c r="C134" s="16" t="s">
        <v>337</v>
      </c>
      <c r="D134" s="656">
        <v>1850.72</v>
      </c>
    </row>
    <row r="135" spans="1:4" ht="30" customHeight="1" thickTop="1" thickBot="1">
      <c r="A135" s="15" t="s">
        <v>338</v>
      </c>
      <c r="B135" s="13" t="s">
        <v>339</v>
      </c>
      <c r="C135" s="16" t="s">
        <v>340</v>
      </c>
      <c r="D135" s="656">
        <v>1604.316</v>
      </c>
    </row>
    <row r="136" spans="1:4" ht="30" customHeight="1" thickTop="1" thickBot="1">
      <c r="A136" s="15" t="s">
        <v>352</v>
      </c>
      <c r="B136" s="13" t="s">
        <v>339</v>
      </c>
      <c r="C136" s="16" t="s">
        <v>353</v>
      </c>
      <c r="D136" s="656">
        <v>1406.3319999999999</v>
      </c>
    </row>
    <row r="137" spans="1:4" ht="30" customHeight="1" thickTop="1" thickBot="1">
      <c r="A137" s="15" t="s">
        <v>343</v>
      </c>
      <c r="B137" s="13" t="s">
        <v>344</v>
      </c>
      <c r="C137" s="16" t="s">
        <v>345</v>
      </c>
      <c r="D137" s="656">
        <v>100.068</v>
      </c>
    </row>
    <row r="138" spans="1:4" ht="30" customHeight="1" thickTop="1" thickBot="1">
      <c r="A138" s="15" t="s">
        <v>346</v>
      </c>
      <c r="B138" s="13" t="s">
        <v>344</v>
      </c>
      <c r="C138" s="16" t="s">
        <v>347</v>
      </c>
      <c r="D138" s="656">
        <v>12.911999999999999</v>
      </c>
    </row>
    <row r="139" spans="1:4" ht="30" customHeight="1" thickTop="1" thickBot="1">
      <c r="A139" s="15" t="s">
        <v>350</v>
      </c>
      <c r="B139" s="13" t="s">
        <v>339</v>
      </c>
      <c r="C139" s="16" t="s">
        <v>351</v>
      </c>
      <c r="D139" s="656">
        <v>1604.316</v>
      </c>
    </row>
    <row r="140" spans="1:4" ht="30" customHeight="1" thickTop="1" thickBot="1">
      <c r="A140" s="15" t="s">
        <v>348</v>
      </c>
      <c r="B140" s="13" t="s">
        <v>339</v>
      </c>
      <c r="C140" s="16" t="s">
        <v>349</v>
      </c>
      <c r="D140" s="656">
        <v>1604.316</v>
      </c>
    </row>
    <row r="141" spans="1:4" ht="30" customHeight="1" thickTop="1" thickBot="1">
      <c r="A141" s="15" t="s">
        <v>356</v>
      </c>
      <c r="B141" s="13" t="s">
        <v>113</v>
      </c>
      <c r="C141" s="16" t="s">
        <v>357</v>
      </c>
      <c r="D141" s="656">
        <v>62432.748</v>
      </c>
    </row>
    <row r="142" spans="1:4" ht="30" customHeight="1" thickTop="1" thickBot="1">
      <c r="A142" s="15" t="s">
        <v>341</v>
      </c>
      <c r="B142" s="13" t="s">
        <v>339</v>
      </c>
      <c r="C142" s="16" t="s">
        <v>342</v>
      </c>
      <c r="D142" s="656">
        <v>1406.3319999999999</v>
      </c>
    </row>
    <row r="143" spans="1:4" ht="30" customHeight="1" thickTop="1" thickBot="1">
      <c r="A143" s="15" t="s">
        <v>354</v>
      </c>
      <c r="B143" s="13" t="s">
        <v>113</v>
      </c>
      <c r="C143" s="16" t="s">
        <v>355</v>
      </c>
      <c r="D143" s="656">
        <v>91746.216</v>
      </c>
    </row>
    <row r="144" spans="1:4" ht="30" customHeight="1" thickTop="1" thickBot="1">
      <c r="A144" s="15" t="s">
        <v>359</v>
      </c>
      <c r="B144" s="13" t="s">
        <v>113</v>
      </c>
      <c r="C144" s="16" t="s">
        <v>360</v>
      </c>
      <c r="D144" s="656">
        <v>214075.58</v>
      </c>
    </row>
    <row r="145" spans="1:4" ht="68.25" customHeight="1" thickTop="1" thickBot="1">
      <c r="A145" s="15" t="s">
        <v>358</v>
      </c>
      <c r="B145" s="13" t="s">
        <v>113</v>
      </c>
      <c r="C145" s="16" t="s">
        <v>2302</v>
      </c>
      <c r="D145" s="656">
        <v>244657.652</v>
      </c>
    </row>
    <row r="146" spans="1:4" ht="30" customHeight="1" thickTop="1" thickBot="1">
      <c r="A146" s="15" t="s">
        <v>361</v>
      </c>
      <c r="B146" s="13" t="s">
        <v>113</v>
      </c>
      <c r="C146" s="16" t="s">
        <v>1994</v>
      </c>
      <c r="D146" s="656">
        <v>402391.72</v>
      </c>
    </row>
    <row r="147" spans="1:4" ht="30" customHeight="1" thickTop="1" thickBot="1">
      <c r="A147" s="15" t="s">
        <v>362</v>
      </c>
      <c r="B147" s="13" t="s">
        <v>113</v>
      </c>
      <c r="C147" s="16" t="s">
        <v>1995</v>
      </c>
      <c r="D147" s="656">
        <v>402391.72</v>
      </c>
    </row>
    <row r="148" spans="1:4" ht="30" customHeight="1" thickTop="1" thickBot="1">
      <c r="A148" s="15" t="s">
        <v>367</v>
      </c>
      <c r="B148" s="13" t="s">
        <v>113</v>
      </c>
      <c r="C148" s="659" t="s">
        <v>368</v>
      </c>
      <c r="D148" s="660">
        <v>4637.333333333333</v>
      </c>
    </row>
    <row r="149" spans="1:4" ht="30" customHeight="1" thickTop="1" thickBot="1">
      <c r="A149" s="15" t="s">
        <v>363</v>
      </c>
      <c r="B149" s="13" t="s">
        <v>113</v>
      </c>
      <c r="C149" s="659" t="s">
        <v>364</v>
      </c>
      <c r="D149" s="660">
        <v>4353</v>
      </c>
    </row>
    <row r="150" spans="1:4" ht="30" customHeight="1" thickTop="1" thickBot="1">
      <c r="A150" s="15" t="s">
        <v>158</v>
      </c>
      <c r="B150" s="13" t="s">
        <v>113</v>
      </c>
      <c r="C150" s="659" t="s">
        <v>159</v>
      </c>
      <c r="D150" s="660">
        <v>45220</v>
      </c>
    </row>
    <row r="151" spans="1:4" ht="30" customHeight="1" thickTop="1" thickBot="1">
      <c r="A151" s="15" t="s">
        <v>369</v>
      </c>
      <c r="B151" s="13" t="s">
        <v>113</v>
      </c>
      <c r="C151" s="16" t="s">
        <v>370</v>
      </c>
      <c r="D151" s="656">
        <v>61570.872000000003</v>
      </c>
    </row>
    <row r="152" spans="1:4" ht="30" customHeight="1" thickTop="1" thickBot="1">
      <c r="A152" s="15" t="s">
        <v>371</v>
      </c>
      <c r="B152" s="13" t="s">
        <v>113</v>
      </c>
      <c r="C152" s="16" t="s">
        <v>372</v>
      </c>
      <c r="D152" s="656">
        <v>126610.768</v>
      </c>
    </row>
    <row r="153" spans="1:4" ht="30" customHeight="1" thickTop="1" thickBot="1">
      <c r="A153" s="15" t="s">
        <v>365</v>
      </c>
      <c r="B153" s="13" t="s">
        <v>113</v>
      </c>
      <c r="C153" s="16" t="s">
        <v>366</v>
      </c>
      <c r="D153" s="656">
        <v>126610.768</v>
      </c>
    </row>
    <row r="154" spans="1:4" ht="30" customHeight="1" thickTop="1" thickBot="1">
      <c r="A154" s="15" t="s">
        <v>373</v>
      </c>
      <c r="B154" s="13" t="s">
        <v>113</v>
      </c>
      <c r="C154" s="659" t="s">
        <v>374</v>
      </c>
      <c r="D154" s="660">
        <v>68200.108000000007</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91" zoomScaleNormal="91" workbookViewId="0">
      <pane xSplit="3" ySplit="2" topLeftCell="D3"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4.4"/>
  <cols>
    <col min="1" max="1" width="11.5546875" customWidth="1"/>
    <col min="2" max="2" width="9.109375"/>
    <col min="3" max="3" width="77.44140625" style="206" customWidth="1"/>
    <col min="4" max="4" width="17.109375" style="188" customWidth="1"/>
  </cols>
  <sheetData>
    <row r="1" spans="1:4" ht="81.75" customHeight="1" thickTop="1" thickBot="1">
      <c r="A1" s="688" t="s">
        <v>1933</v>
      </c>
      <c r="B1" s="689"/>
      <c r="C1" s="689"/>
      <c r="D1" s="690"/>
    </row>
    <row r="2" spans="1:4" ht="60.75" customHeight="1" thickTop="1" thickBot="1">
      <c r="A2" s="687" t="s">
        <v>375</v>
      </c>
      <c r="B2" s="687"/>
      <c r="C2" s="687"/>
      <c r="D2" s="687"/>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1929</v>
      </c>
    </row>
    <row r="6" spans="1:4" ht="30" thickTop="1" thickBot="1">
      <c r="A6" s="200" t="s">
        <v>809</v>
      </c>
      <c r="B6" s="200" t="s">
        <v>377</v>
      </c>
      <c r="C6" s="661" t="s">
        <v>2027</v>
      </c>
      <c r="D6" s="662">
        <v>3562.3736974999997</v>
      </c>
    </row>
    <row r="7" spans="1:4" ht="15.6" thickTop="1" thickBot="1">
      <c r="A7" s="200" t="s">
        <v>814</v>
      </c>
      <c r="B7" s="200" t="s">
        <v>377</v>
      </c>
      <c r="C7" s="205" t="s">
        <v>815</v>
      </c>
      <c r="D7" s="201">
        <v>3562.3736974999997</v>
      </c>
    </row>
    <row r="8" spans="1:4" ht="15.6" thickTop="1" thickBot="1">
      <c r="A8" s="200" t="s">
        <v>810</v>
      </c>
      <c r="B8" s="200" t="s">
        <v>377</v>
      </c>
      <c r="C8" s="205" t="s">
        <v>811</v>
      </c>
      <c r="D8" s="201">
        <v>3967.7098175000001</v>
      </c>
    </row>
    <row r="9" spans="1:4" ht="15.6" thickTop="1" thickBot="1">
      <c r="A9" s="200" t="s">
        <v>812</v>
      </c>
      <c r="B9" s="200" t="s">
        <v>377</v>
      </c>
      <c r="C9" s="205" t="s">
        <v>813</v>
      </c>
      <c r="D9" s="201">
        <v>3842.9609612499999</v>
      </c>
    </row>
    <row r="10" spans="1:4" ht="15.6" thickTop="1" thickBot="1">
      <c r="A10" s="200" t="s">
        <v>1751</v>
      </c>
      <c r="B10" s="200" t="s">
        <v>377</v>
      </c>
      <c r="C10" s="661" t="s">
        <v>1750</v>
      </c>
      <c r="D10" s="662">
        <v>10162.355579999999</v>
      </c>
    </row>
    <row r="11" spans="1:4" ht="15.6" thickTop="1" thickBot="1">
      <c r="A11" s="200" t="s">
        <v>818</v>
      </c>
      <c r="B11" s="200" t="s">
        <v>377</v>
      </c>
      <c r="C11" s="661" t="s">
        <v>819</v>
      </c>
      <c r="D11" s="662">
        <v>8980</v>
      </c>
    </row>
    <row r="12" spans="1:4" ht="15.6" thickTop="1" thickBot="1">
      <c r="A12" s="200" t="s">
        <v>816</v>
      </c>
      <c r="B12" s="200" t="s">
        <v>377</v>
      </c>
      <c r="C12" s="661" t="s">
        <v>817</v>
      </c>
      <c r="D12" s="662">
        <v>15994</v>
      </c>
    </row>
    <row r="13" spans="1:4" ht="15.6" thickTop="1" thickBot="1">
      <c r="A13" s="200" t="s">
        <v>820</v>
      </c>
      <c r="B13" s="200" t="s">
        <v>92</v>
      </c>
      <c r="C13" s="661" t="s">
        <v>2028</v>
      </c>
      <c r="D13" s="662">
        <v>1007.2624716666666</v>
      </c>
    </row>
    <row r="14" spans="1:4" ht="15.6" thickTop="1" thickBot="1">
      <c r="A14" s="200" t="s">
        <v>822</v>
      </c>
      <c r="B14" s="200" t="s">
        <v>233</v>
      </c>
      <c r="C14" s="661" t="s">
        <v>2030</v>
      </c>
      <c r="D14" s="662">
        <v>1178.0033091666667</v>
      </c>
    </row>
    <row r="15" spans="1:4" ht="15.6" thickTop="1" thickBot="1">
      <c r="A15" s="200" t="s">
        <v>823</v>
      </c>
      <c r="B15" s="200" t="s">
        <v>92</v>
      </c>
      <c r="C15" s="661" t="s">
        <v>2031</v>
      </c>
      <c r="D15" s="662">
        <v>1401.787415</v>
      </c>
    </row>
    <row r="16" spans="1:4" ht="15.6" thickTop="1" thickBot="1">
      <c r="A16" s="200" t="s">
        <v>821</v>
      </c>
      <c r="B16" s="200" t="s">
        <v>233</v>
      </c>
      <c r="C16" s="661" t="s">
        <v>2029</v>
      </c>
      <c r="D16" s="662">
        <v>1462.5143475</v>
      </c>
    </row>
    <row r="17" spans="1:4" ht="15.6" thickTop="1" thickBot="1">
      <c r="A17" s="200" t="s">
        <v>847</v>
      </c>
      <c r="B17" s="200" t="s">
        <v>425</v>
      </c>
      <c r="C17" s="205" t="s">
        <v>848</v>
      </c>
      <c r="D17" s="201">
        <v>16917.957580000002</v>
      </c>
    </row>
    <row r="18" spans="1:4" ht="15.6" thickTop="1" thickBot="1">
      <c r="A18" s="200" t="s">
        <v>824</v>
      </c>
      <c r="B18" s="200" t="s">
        <v>388</v>
      </c>
      <c r="C18" s="661" t="s">
        <v>2032</v>
      </c>
      <c r="D18" s="662">
        <v>60223.333333333336</v>
      </c>
    </row>
    <row r="19" spans="1:4" ht="30" thickTop="1" thickBot="1">
      <c r="A19" s="200" t="s">
        <v>825</v>
      </c>
      <c r="B19" s="200" t="s">
        <v>388</v>
      </c>
      <c r="C19" s="205" t="s">
        <v>826</v>
      </c>
      <c r="D19" s="201">
        <v>64169.774497499995</v>
      </c>
    </row>
    <row r="20" spans="1:4" ht="15.6" thickTop="1" thickBot="1">
      <c r="A20" s="200" t="s">
        <v>831</v>
      </c>
      <c r="B20" s="200" t="s">
        <v>388</v>
      </c>
      <c r="C20" s="205" t="s">
        <v>832</v>
      </c>
      <c r="D20" s="201">
        <v>64169.774497499995</v>
      </c>
    </row>
    <row r="21" spans="1:4" ht="30" thickTop="1" thickBot="1">
      <c r="A21" s="200" t="s">
        <v>827</v>
      </c>
      <c r="B21" s="200" t="s">
        <v>388</v>
      </c>
      <c r="C21" s="205" t="s">
        <v>828</v>
      </c>
      <c r="D21" s="201">
        <v>43275.662597499999</v>
      </c>
    </row>
    <row r="22" spans="1:4" ht="30" thickTop="1" thickBot="1">
      <c r="A22" s="200" t="s">
        <v>829</v>
      </c>
      <c r="B22" s="200" t="s">
        <v>388</v>
      </c>
      <c r="C22" s="205" t="s">
        <v>830</v>
      </c>
      <c r="D22" s="201">
        <v>43275.662597499999</v>
      </c>
    </row>
    <row r="23" spans="1:4" ht="15.6" thickTop="1" thickBot="1">
      <c r="A23" s="200" t="s">
        <v>833</v>
      </c>
      <c r="B23" s="200" t="s">
        <v>388</v>
      </c>
      <c r="C23" s="205" t="s">
        <v>834</v>
      </c>
      <c r="D23" s="201">
        <v>61438.581117499998</v>
      </c>
    </row>
    <row r="24" spans="1:4" ht="15.6" thickTop="1" thickBot="1">
      <c r="A24" s="200" t="s">
        <v>843</v>
      </c>
      <c r="B24" s="200" t="s">
        <v>388</v>
      </c>
      <c r="C24" s="205" t="s">
        <v>844</v>
      </c>
      <c r="D24" s="201">
        <v>68265.358209999991</v>
      </c>
    </row>
    <row r="25" spans="1:4" ht="15.6" thickTop="1" thickBot="1">
      <c r="A25" s="200" t="s">
        <v>835</v>
      </c>
      <c r="B25" s="200" t="s">
        <v>388</v>
      </c>
      <c r="C25" s="205" t="s">
        <v>836</v>
      </c>
      <c r="D25" s="201">
        <v>68265.358209999991</v>
      </c>
    </row>
    <row r="26" spans="1:4" ht="15.6" thickTop="1" thickBot="1">
      <c r="A26" s="200" t="s">
        <v>838</v>
      </c>
      <c r="B26" s="200" t="s">
        <v>388</v>
      </c>
      <c r="C26" s="205" t="s">
        <v>2107</v>
      </c>
      <c r="D26" s="201">
        <v>68265.358209999991</v>
      </c>
    </row>
    <row r="27" spans="1:4" ht="15.6" thickTop="1" thickBot="1">
      <c r="A27" s="200" t="s">
        <v>837</v>
      </c>
      <c r="B27" s="200" t="s">
        <v>388</v>
      </c>
      <c r="C27" s="205" t="s">
        <v>2109</v>
      </c>
      <c r="D27" s="201">
        <v>68265.358209999991</v>
      </c>
    </row>
    <row r="28" spans="1:4" ht="15.6" thickTop="1" thickBot="1">
      <c r="A28" s="200" t="s">
        <v>840</v>
      </c>
      <c r="B28" s="200" t="s">
        <v>388</v>
      </c>
      <c r="C28" s="205" t="s">
        <v>2108</v>
      </c>
      <c r="D28" s="201">
        <v>68265.358209999991</v>
      </c>
    </row>
    <row r="29" spans="1:4" ht="15.6" thickTop="1" thickBot="1">
      <c r="A29" s="200" t="s">
        <v>839</v>
      </c>
      <c r="B29" s="200" t="s">
        <v>388</v>
      </c>
      <c r="C29" s="205" t="s">
        <v>2106</v>
      </c>
      <c r="D29" s="201">
        <v>68265.358209999991</v>
      </c>
    </row>
    <row r="30" spans="1:4" ht="30" thickTop="1" thickBot="1">
      <c r="A30" s="200" t="s">
        <v>841</v>
      </c>
      <c r="B30" s="200" t="s">
        <v>388</v>
      </c>
      <c r="C30" s="205" t="s">
        <v>842</v>
      </c>
      <c r="D30" s="201">
        <v>48164.595000000001</v>
      </c>
    </row>
    <row r="31" spans="1:4" ht="15.6" thickTop="1" thickBot="1">
      <c r="A31" s="200" t="s">
        <v>845</v>
      </c>
      <c r="B31" s="200" t="s">
        <v>425</v>
      </c>
      <c r="C31" s="205" t="s">
        <v>846</v>
      </c>
      <c r="D31" s="201">
        <v>43.428869999999996</v>
      </c>
    </row>
    <row r="32" spans="1:4" ht="15.6" thickTop="1" thickBot="1">
      <c r="A32" s="200" t="s">
        <v>850</v>
      </c>
      <c r="B32" s="200" t="s">
        <v>144</v>
      </c>
      <c r="C32" s="661" t="s">
        <v>2034</v>
      </c>
      <c r="D32" s="662">
        <v>483.5</v>
      </c>
    </row>
    <row r="33" spans="1:4" ht="15.6" thickTop="1" thickBot="1">
      <c r="A33" s="200" t="s">
        <v>851</v>
      </c>
      <c r="B33" s="200" t="s">
        <v>377</v>
      </c>
      <c r="C33" s="205" t="s">
        <v>852</v>
      </c>
      <c r="D33" s="201">
        <v>6106.7806862500001</v>
      </c>
    </row>
    <row r="34" spans="1:4" ht="15.6" thickTop="1" thickBot="1">
      <c r="A34" s="200" t="s">
        <v>857</v>
      </c>
      <c r="B34" s="200" t="s">
        <v>377</v>
      </c>
      <c r="C34" s="205" t="s">
        <v>858</v>
      </c>
      <c r="D34" s="201">
        <v>3878.4393625000002</v>
      </c>
    </row>
    <row r="35" spans="1:4" ht="15.6" thickTop="1" thickBot="1">
      <c r="A35" s="200" t="s">
        <v>853</v>
      </c>
      <c r="B35" s="200" t="s">
        <v>377</v>
      </c>
      <c r="C35" s="661" t="s">
        <v>854</v>
      </c>
      <c r="D35" s="662">
        <v>4395.5</v>
      </c>
    </row>
    <row r="36" spans="1:4" ht="15.6" thickTop="1" thickBot="1">
      <c r="A36" s="200" t="s">
        <v>855</v>
      </c>
      <c r="B36" s="200" t="s">
        <v>377</v>
      </c>
      <c r="C36" s="205" t="s">
        <v>856</v>
      </c>
      <c r="D36" s="201">
        <v>5194.5753950000008</v>
      </c>
    </row>
    <row r="37" spans="1:4" ht="15.6" thickTop="1" thickBot="1">
      <c r="A37" s="200" t="s">
        <v>976</v>
      </c>
      <c r="B37" s="200" t="s">
        <v>377</v>
      </c>
      <c r="C37" s="661" t="s">
        <v>977</v>
      </c>
      <c r="D37" s="662">
        <v>6515.8450000000003</v>
      </c>
    </row>
    <row r="38" spans="1:4" ht="15.6" thickTop="1" thickBot="1">
      <c r="A38" s="200" t="s">
        <v>859</v>
      </c>
      <c r="B38" s="200" t="s">
        <v>377</v>
      </c>
      <c r="C38" s="661" t="s">
        <v>860</v>
      </c>
      <c r="D38" s="662">
        <v>3580</v>
      </c>
    </row>
    <row r="39" spans="1:4" ht="30" thickTop="1" thickBot="1">
      <c r="A39" s="200" t="s">
        <v>999</v>
      </c>
      <c r="B39" s="200" t="s">
        <v>92</v>
      </c>
      <c r="C39" s="205" t="s">
        <v>1000</v>
      </c>
      <c r="D39" s="201">
        <v>357046.83563250001</v>
      </c>
    </row>
    <row r="40" spans="1:4" ht="15.6" thickTop="1" thickBot="1">
      <c r="A40" s="200" t="s">
        <v>974</v>
      </c>
      <c r="B40" s="200" t="s">
        <v>92</v>
      </c>
      <c r="C40" s="205" t="s">
        <v>975</v>
      </c>
      <c r="D40" s="201">
        <v>34132.679104999996</v>
      </c>
    </row>
    <row r="41" spans="1:4" ht="15.6" thickTop="1" thickBot="1">
      <c r="A41" s="200" t="s">
        <v>899</v>
      </c>
      <c r="B41" s="200" t="s">
        <v>92</v>
      </c>
      <c r="C41" s="205" t="s">
        <v>900</v>
      </c>
      <c r="D41" s="201">
        <v>6826.7770925000004</v>
      </c>
    </row>
    <row r="42" spans="1:4" ht="15.6" thickTop="1" thickBot="1">
      <c r="A42" s="200" t="s">
        <v>437</v>
      </c>
      <c r="B42" s="200" t="s">
        <v>92</v>
      </c>
      <c r="C42" s="205" t="s">
        <v>438</v>
      </c>
      <c r="D42" s="201">
        <v>11445.919960000001</v>
      </c>
    </row>
    <row r="43" spans="1:4" ht="15.6" thickTop="1" thickBot="1">
      <c r="A43" s="200" t="s">
        <v>376</v>
      </c>
      <c r="B43" s="200" t="s">
        <v>377</v>
      </c>
      <c r="C43" s="205" t="s">
        <v>378</v>
      </c>
      <c r="D43" s="201">
        <v>6001.6285625</v>
      </c>
    </row>
    <row r="44" spans="1:4" ht="30" thickTop="1" thickBot="1">
      <c r="A44" s="200" t="s">
        <v>379</v>
      </c>
      <c r="B44" s="200" t="s">
        <v>144</v>
      </c>
      <c r="C44" s="661" t="s">
        <v>380</v>
      </c>
      <c r="D44" s="662">
        <v>7146.4917462499998</v>
      </c>
    </row>
    <row r="45" spans="1:4" ht="15.6" thickTop="1" thickBot="1">
      <c r="A45" s="200" t="s">
        <v>849</v>
      </c>
      <c r="B45" s="200" t="s">
        <v>377</v>
      </c>
      <c r="C45" s="205" t="s">
        <v>2033</v>
      </c>
      <c r="D45" s="662">
        <v>17444.588761250001</v>
      </c>
    </row>
    <row r="46" spans="1:4" ht="15.6" thickTop="1" thickBot="1">
      <c r="A46" s="200" t="s">
        <v>995</v>
      </c>
      <c r="B46" s="200" t="s">
        <v>92</v>
      </c>
      <c r="C46" s="205" t="s">
        <v>2059</v>
      </c>
      <c r="D46" s="201">
        <v>55176.73</v>
      </c>
    </row>
    <row r="47" spans="1:4" ht="15.6" thickTop="1" thickBot="1">
      <c r="A47" s="200" t="s">
        <v>996</v>
      </c>
      <c r="B47" s="200" t="s">
        <v>92</v>
      </c>
      <c r="C47" s="205" t="s">
        <v>2060</v>
      </c>
      <c r="D47" s="201">
        <v>18895.177522500002</v>
      </c>
    </row>
    <row r="48" spans="1:4" ht="15.6" thickTop="1" thickBot="1">
      <c r="A48" s="200" t="s">
        <v>868</v>
      </c>
      <c r="B48" s="200" t="s">
        <v>388</v>
      </c>
      <c r="C48" s="661" t="s">
        <v>869</v>
      </c>
      <c r="D48" s="662">
        <v>45815</v>
      </c>
    </row>
    <row r="49" spans="1:4" ht="15.6" thickTop="1" thickBot="1">
      <c r="A49" s="200" t="s">
        <v>871</v>
      </c>
      <c r="B49" s="200" t="s">
        <v>388</v>
      </c>
      <c r="C49" s="661" t="s">
        <v>872</v>
      </c>
      <c r="D49" s="662">
        <v>60444.86</v>
      </c>
    </row>
    <row r="50" spans="1:4" ht="15.6" thickTop="1" thickBot="1">
      <c r="A50" s="200" t="s">
        <v>870</v>
      </c>
      <c r="B50" s="200" t="s">
        <v>388</v>
      </c>
      <c r="C50" s="661" t="s">
        <v>2036</v>
      </c>
      <c r="D50" s="662">
        <v>74169.725000000006</v>
      </c>
    </row>
    <row r="51" spans="1:4" ht="15.6" thickTop="1" thickBot="1">
      <c r="A51" s="200" t="s">
        <v>867</v>
      </c>
      <c r="B51" s="200" t="s">
        <v>388</v>
      </c>
      <c r="C51" s="661" t="s">
        <v>2035</v>
      </c>
      <c r="D51" s="662">
        <v>51199.018657500004</v>
      </c>
    </row>
    <row r="52" spans="1:4" ht="15.6" thickTop="1" thickBot="1">
      <c r="A52" s="200" t="s">
        <v>873</v>
      </c>
      <c r="B52" s="200" t="s">
        <v>388</v>
      </c>
      <c r="C52" s="661" t="s">
        <v>874</v>
      </c>
      <c r="D52" s="662">
        <v>84253.214157500013</v>
      </c>
    </row>
    <row r="53" spans="1:4" ht="15.6" thickTop="1" thickBot="1">
      <c r="A53" s="200" t="s">
        <v>381</v>
      </c>
      <c r="B53" s="200" t="s">
        <v>144</v>
      </c>
      <c r="C53" s="661" t="s">
        <v>382</v>
      </c>
      <c r="D53" s="662">
        <v>2881</v>
      </c>
    </row>
    <row r="54" spans="1:4" ht="15.6" thickTop="1" thickBot="1">
      <c r="A54" s="200" t="s">
        <v>865</v>
      </c>
      <c r="B54" s="200" t="s">
        <v>377</v>
      </c>
      <c r="C54" s="661" t="s">
        <v>866</v>
      </c>
      <c r="D54" s="662">
        <v>3140.1485725000002</v>
      </c>
    </row>
    <row r="55" spans="1:4" ht="15.6" thickTop="1" thickBot="1">
      <c r="A55" s="200" t="s">
        <v>861</v>
      </c>
      <c r="B55" s="200" t="s">
        <v>425</v>
      </c>
      <c r="C55" s="661" t="s">
        <v>862</v>
      </c>
      <c r="D55" s="662">
        <v>6826.7770925000004</v>
      </c>
    </row>
    <row r="56" spans="1:4" ht="15.6" thickTop="1" thickBot="1">
      <c r="A56" s="200" t="s">
        <v>863</v>
      </c>
      <c r="B56" s="200" t="s">
        <v>637</v>
      </c>
      <c r="C56" s="205" t="s">
        <v>864</v>
      </c>
      <c r="D56" s="201">
        <v>4642.0636599999998</v>
      </c>
    </row>
    <row r="57" spans="1:4" ht="15.6" thickTop="1" thickBot="1">
      <c r="A57" s="200" t="s">
        <v>383</v>
      </c>
      <c r="B57" s="200" t="s">
        <v>377</v>
      </c>
      <c r="C57" s="661" t="s">
        <v>384</v>
      </c>
      <c r="D57" s="662">
        <v>6826.7770925000004</v>
      </c>
    </row>
    <row r="58" spans="1:4" ht="15.6" thickTop="1" thickBot="1">
      <c r="A58" s="200" t="s">
        <v>385</v>
      </c>
      <c r="B58" s="200" t="s">
        <v>377</v>
      </c>
      <c r="C58" s="661" t="s">
        <v>386</v>
      </c>
      <c r="D58" s="662">
        <v>2881</v>
      </c>
    </row>
    <row r="59" spans="1:4" ht="30" thickTop="1" thickBot="1">
      <c r="A59" s="200" t="s">
        <v>387</v>
      </c>
      <c r="B59" s="200" t="s">
        <v>388</v>
      </c>
      <c r="C59" s="205" t="s">
        <v>389</v>
      </c>
      <c r="D59" s="201">
        <v>34132.679104999996</v>
      </c>
    </row>
    <row r="60" spans="1:4" ht="15.6" thickTop="1" thickBot="1">
      <c r="A60" s="200" t="s">
        <v>390</v>
      </c>
      <c r="B60" s="200" t="s">
        <v>377</v>
      </c>
      <c r="C60" s="205" t="s">
        <v>391</v>
      </c>
      <c r="D60" s="201">
        <v>23893.116645000002</v>
      </c>
    </row>
    <row r="61" spans="1:4" ht="15.6" thickTop="1" thickBot="1">
      <c r="A61" s="200" t="s">
        <v>392</v>
      </c>
      <c r="B61" s="200" t="s">
        <v>233</v>
      </c>
      <c r="C61" s="205" t="s">
        <v>393</v>
      </c>
      <c r="D61" s="201">
        <v>21477.988930000003</v>
      </c>
    </row>
    <row r="62" spans="1:4" ht="15.6" thickTop="1" thickBot="1">
      <c r="A62" s="200" t="s">
        <v>400</v>
      </c>
      <c r="B62" s="200" t="s">
        <v>233</v>
      </c>
      <c r="C62" s="205" t="s">
        <v>401</v>
      </c>
      <c r="D62" s="201">
        <v>42461.371285000001</v>
      </c>
    </row>
    <row r="63" spans="1:4" ht="15.6" thickTop="1" thickBot="1">
      <c r="A63" s="200" t="s">
        <v>394</v>
      </c>
      <c r="B63" s="200" t="s">
        <v>388</v>
      </c>
      <c r="C63" s="205" t="s">
        <v>395</v>
      </c>
      <c r="D63" s="201">
        <v>75092.135302499999</v>
      </c>
    </row>
    <row r="64" spans="1:4" ht="15.6" thickTop="1" thickBot="1">
      <c r="A64" s="200" t="s">
        <v>402</v>
      </c>
      <c r="B64" s="200" t="s">
        <v>92</v>
      </c>
      <c r="C64" s="205" t="s">
        <v>403</v>
      </c>
      <c r="D64" s="201">
        <v>104645.48133749999</v>
      </c>
    </row>
    <row r="65" spans="1:4" ht="15.6" thickTop="1" thickBot="1">
      <c r="A65" s="200" t="s">
        <v>396</v>
      </c>
      <c r="B65" s="200" t="s">
        <v>92</v>
      </c>
      <c r="C65" s="205" t="s">
        <v>397</v>
      </c>
      <c r="D65" s="201">
        <v>75092.135302499999</v>
      </c>
    </row>
    <row r="66" spans="1:4" ht="15.6" thickTop="1" thickBot="1">
      <c r="A66" s="200" t="s">
        <v>398</v>
      </c>
      <c r="B66" s="200" t="s">
        <v>92</v>
      </c>
      <c r="C66" s="205" t="s">
        <v>399</v>
      </c>
      <c r="D66" s="201">
        <v>104645.48133749999</v>
      </c>
    </row>
    <row r="67" spans="1:4" ht="15.6" thickTop="1" thickBot="1">
      <c r="A67" s="200" t="s">
        <v>1001</v>
      </c>
      <c r="B67" s="200" t="s">
        <v>144</v>
      </c>
      <c r="C67" s="205" t="s">
        <v>1002</v>
      </c>
      <c r="D67" s="201">
        <v>9559.1768300000003</v>
      </c>
    </row>
    <row r="68" spans="1:4" ht="15.6" thickTop="1" thickBot="1">
      <c r="A68" s="200" t="s">
        <v>404</v>
      </c>
      <c r="B68" s="200" t="s">
        <v>377</v>
      </c>
      <c r="C68" s="661" t="s">
        <v>405</v>
      </c>
      <c r="D68" s="662">
        <v>990</v>
      </c>
    </row>
    <row r="69" spans="1:4" ht="15.6" thickTop="1" thickBot="1">
      <c r="A69" s="200" t="s">
        <v>406</v>
      </c>
      <c r="B69" s="200" t="s">
        <v>377</v>
      </c>
      <c r="C69" s="205" t="s">
        <v>407</v>
      </c>
      <c r="D69" s="201">
        <v>16383.5412075</v>
      </c>
    </row>
    <row r="70" spans="1:4" ht="15.6" thickTop="1" thickBot="1">
      <c r="A70" s="200" t="s">
        <v>408</v>
      </c>
      <c r="B70" s="200" t="s">
        <v>144</v>
      </c>
      <c r="C70" s="205" t="s">
        <v>409</v>
      </c>
      <c r="D70" s="201">
        <v>41014.9486425</v>
      </c>
    </row>
    <row r="71" spans="1:4" ht="15.6" thickTop="1" thickBot="1">
      <c r="A71" s="200" t="s">
        <v>410</v>
      </c>
      <c r="B71" s="200" t="s">
        <v>92</v>
      </c>
      <c r="C71" s="205" t="s">
        <v>411</v>
      </c>
      <c r="D71" s="201">
        <v>13170.325000000001</v>
      </c>
    </row>
    <row r="72" spans="1:4" ht="15.6" thickTop="1" thickBot="1">
      <c r="A72" s="200" t="s">
        <v>412</v>
      </c>
      <c r="B72" s="200" t="s">
        <v>92</v>
      </c>
      <c r="C72" s="205" t="s">
        <v>413</v>
      </c>
      <c r="D72" s="201">
        <v>22819585.137537498</v>
      </c>
    </row>
    <row r="73" spans="1:4" ht="15.6" thickTop="1" thickBot="1">
      <c r="A73" s="200" t="s">
        <v>882</v>
      </c>
      <c r="B73" s="200" t="s">
        <v>377</v>
      </c>
      <c r="C73" s="205" t="s">
        <v>883</v>
      </c>
      <c r="D73" s="201">
        <v>1389.7238399999999</v>
      </c>
    </row>
    <row r="74" spans="1:4" ht="15.6" thickTop="1" thickBot="1">
      <c r="A74" s="200" t="s">
        <v>877</v>
      </c>
      <c r="B74" s="200" t="s">
        <v>377</v>
      </c>
      <c r="C74" s="205" t="s">
        <v>878</v>
      </c>
      <c r="D74" s="201">
        <v>2206.4278675</v>
      </c>
    </row>
    <row r="75" spans="1:4" ht="15.6" thickTop="1" thickBot="1">
      <c r="A75" s="200" t="s">
        <v>880</v>
      </c>
      <c r="B75" s="200" t="s">
        <v>377</v>
      </c>
      <c r="C75" s="205" t="s">
        <v>881</v>
      </c>
      <c r="D75" s="201">
        <v>1748.0120175</v>
      </c>
    </row>
    <row r="76" spans="1:4" ht="15.6" thickTop="1" thickBot="1">
      <c r="A76" s="200" t="s">
        <v>894</v>
      </c>
      <c r="B76" s="200" t="s">
        <v>377</v>
      </c>
      <c r="C76" s="205" t="s">
        <v>895</v>
      </c>
      <c r="D76" s="201">
        <v>2977.2903099999999</v>
      </c>
    </row>
    <row r="77" spans="1:4" ht="15.6" thickTop="1" thickBot="1">
      <c r="A77" s="200" t="s">
        <v>879</v>
      </c>
      <c r="B77" s="200" t="s">
        <v>377</v>
      </c>
      <c r="C77" s="205" t="s">
        <v>2142</v>
      </c>
      <c r="D77" s="201">
        <v>3071.386195</v>
      </c>
    </row>
    <row r="78" spans="1:4" ht="15.6" thickTop="1" thickBot="1">
      <c r="A78" s="200" t="s">
        <v>889</v>
      </c>
      <c r="B78" s="200" t="s">
        <v>377</v>
      </c>
      <c r="C78" s="205" t="s">
        <v>890</v>
      </c>
      <c r="D78" s="201">
        <v>3195.6410175000001</v>
      </c>
    </row>
    <row r="79" spans="1:4" ht="15.6" thickTop="1" thickBot="1">
      <c r="A79" s="200" t="s">
        <v>891</v>
      </c>
      <c r="B79" s="200" t="s">
        <v>377</v>
      </c>
      <c r="C79" s="205" t="s">
        <v>2128</v>
      </c>
      <c r="D79" s="201">
        <v>3754.1845400000002</v>
      </c>
    </row>
    <row r="80" spans="1:4" ht="15.6" thickTop="1" thickBot="1">
      <c r="A80" s="200" t="s">
        <v>892</v>
      </c>
      <c r="B80" s="200" t="s">
        <v>377</v>
      </c>
      <c r="C80" s="205" t="s">
        <v>2129</v>
      </c>
      <c r="D80" s="201">
        <v>3263.1970375000001</v>
      </c>
    </row>
    <row r="81" spans="1:4" ht="30" thickTop="1" thickBot="1">
      <c r="A81" s="200" t="s">
        <v>884</v>
      </c>
      <c r="B81" s="200" t="s">
        <v>377</v>
      </c>
      <c r="C81" s="205" t="s">
        <v>2037</v>
      </c>
      <c r="D81" s="201">
        <v>3754.1845400000002</v>
      </c>
    </row>
    <row r="82" spans="1:4" ht="30" thickTop="1" thickBot="1">
      <c r="A82" s="200" t="s">
        <v>885</v>
      </c>
      <c r="B82" s="200" t="s">
        <v>377</v>
      </c>
      <c r="C82" s="205" t="s">
        <v>2038</v>
      </c>
      <c r="D82" s="201">
        <v>3481.5477449999998</v>
      </c>
    </row>
    <row r="83" spans="1:4" ht="30" thickTop="1" thickBot="1">
      <c r="A83" s="200" t="s">
        <v>886</v>
      </c>
      <c r="B83" s="200" t="s">
        <v>377</v>
      </c>
      <c r="C83" s="205" t="s">
        <v>2039</v>
      </c>
      <c r="D83" s="201">
        <v>4642.0636599999998</v>
      </c>
    </row>
    <row r="84" spans="1:4" ht="30" thickTop="1" thickBot="1">
      <c r="A84" s="200" t="s">
        <v>887</v>
      </c>
      <c r="B84" s="200" t="s">
        <v>377</v>
      </c>
      <c r="C84" s="205" t="s">
        <v>2040</v>
      </c>
      <c r="D84" s="201">
        <v>4642.0636599999998</v>
      </c>
    </row>
    <row r="85" spans="1:4" ht="15.6" thickTop="1" thickBot="1">
      <c r="A85" s="200" t="s">
        <v>893</v>
      </c>
      <c r="B85" s="200" t="s">
        <v>377</v>
      </c>
      <c r="C85" s="205" t="s">
        <v>2042</v>
      </c>
      <c r="D85" s="201">
        <v>4642.0636599999998</v>
      </c>
    </row>
    <row r="86" spans="1:4" ht="30" thickTop="1" thickBot="1">
      <c r="A86" s="200" t="s">
        <v>888</v>
      </c>
      <c r="B86" s="200" t="s">
        <v>377</v>
      </c>
      <c r="C86" s="205" t="s">
        <v>2041</v>
      </c>
      <c r="D86" s="201">
        <v>4642.0636599999998</v>
      </c>
    </row>
    <row r="87" spans="1:4" ht="30" thickTop="1" thickBot="1">
      <c r="A87" s="200" t="s">
        <v>875</v>
      </c>
      <c r="B87" s="200" t="s">
        <v>377</v>
      </c>
      <c r="C87" s="661" t="s">
        <v>876</v>
      </c>
      <c r="D87" s="662">
        <v>470</v>
      </c>
    </row>
    <row r="88" spans="1:4" ht="15.6" thickTop="1" thickBot="1">
      <c r="A88" s="200" t="s">
        <v>898</v>
      </c>
      <c r="B88" s="200" t="s">
        <v>377</v>
      </c>
      <c r="C88" s="205" t="s">
        <v>2043</v>
      </c>
      <c r="D88" s="201">
        <v>8484.3122975000006</v>
      </c>
    </row>
    <row r="89" spans="1:4" ht="15.6" thickTop="1" thickBot="1">
      <c r="A89" s="200" t="s">
        <v>896</v>
      </c>
      <c r="B89" s="200" t="s">
        <v>377</v>
      </c>
      <c r="C89" s="205" t="s">
        <v>897</v>
      </c>
      <c r="D89" s="201">
        <v>11749.922050000001</v>
      </c>
    </row>
    <row r="90" spans="1:4" ht="15.6" thickTop="1" thickBot="1">
      <c r="A90" s="200" t="s">
        <v>997</v>
      </c>
      <c r="B90" s="200" t="s">
        <v>233</v>
      </c>
      <c r="C90" s="205" t="s">
        <v>998</v>
      </c>
      <c r="D90" s="201">
        <v>10337.277417500001</v>
      </c>
    </row>
    <row r="91" spans="1:4" ht="30" thickTop="1" thickBot="1">
      <c r="A91" s="200" t="s">
        <v>414</v>
      </c>
      <c r="B91" s="200" t="s">
        <v>377</v>
      </c>
      <c r="C91" s="205" t="s">
        <v>415</v>
      </c>
      <c r="D91" s="201">
        <v>772.06880000000001</v>
      </c>
    </row>
    <row r="92" spans="1:4" ht="15.6" thickTop="1" thickBot="1">
      <c r="A92" s="200" t="s">
        <v>416</v>
      </c>
      <c r="B92" s="200" t="s">
        <v>144</v>
      </c>
      <c r="C92" s="661" t="s">
        <v>417</v>
      </c>
      <c r="D92" s="662">
        <v>29660</v>
      </c>
    </row>
    <row r="93" spans="1:4" ht="15.6" thickTop="1" thickBot="1">
      <c r="A93" s="200" t="s">
        <v>418</v>
      </c>
      <c r="B93" s="200" t="s">
        <v>144</v>
      </c>
      <c r="C93" s="205" t="s">
        <v>419</v>
      </c>
      <c r="D93" s="201">
        <v>6509.5050700000002</v>
      </c>
    </row>
    <row r="94" spans="1:4" ht="15.6" thickTop="1" thickBot="1">
      <c r="A94" s="200" t="s">
        <v>420</v>
      </c>
      <c r="B94" s="200" t="s">
        <v>144</v>
      </c>
      <c r="C94" s="205" t="s">
        <v>421</v>
      </c>
      <c r="D94" s="201">
        <v>5210.2580424999996</v>
      </c>
    </row>
    <row r="95" spans="1:4" ht="15.6" thickTop="1" thickBot="1">
      <c r="A95" s="200" t="s">
        <v>422</v>
      </c>
      <c r="B95" s="200" t="s">
        <v>377</v>
      </c>
      <c r="C95" s="205" t="s">
        <v>423</v>
      </c>
      <c r="D95" s="201">
        <v>6509.5050700000002</v>
      </c>
    </row>
    <row r="96" spans="1:4" ht="15.6" thickTop="1" thickBot="1">
      <c r="A96" s="200" t="s">
        <v>441</v>
      </c>
      <c r="B96" s="200" t="s">
        <v>377</v>
      </c>
      <c r="C96" s="205" t="s">
        <v>442</v>
      </c>
      <c r="D96" s="201">
        <v>5210.2580424999996</v>
      </c>
    </row>
    <row r="97" spans="1:4" ht="15.6" thickTop="1" thickBot="1">
      <c r="A97" s="200" t="s">
        <v>439</v>
      </c>
      <c r="B97" s="200" t="s">
        <v>377</v>
      </c>
      <c r="C97" s="205" t="s">
        <v>440</v>
      </c>
      <c r="D97" s="201">
        <v>6037.8192874999995</v>
      </c>
    </row>
    <row r="98" spans="1:4" ht="15.6" thickTop="1" thickBot="1">
      <c r="A98" s="200" t="s">
        <v>424</v>
      </c>
      <c r="B98" s="200" t="s">
        <v>425</v>
      </c>
      <c r="C98" s="205" t="s">
        <v>426</v>
      </c>
      <c r="D98" s="201">
        <v>3176.3392975000002</v>
      </c>
    </row>
    <row r="99" spans="1:4" ht="30" thickTop="1" thickBot="1">
      <c r="A99" s="200" t="s">
        <v>907</v>
      </c>
      <c r="B99" s="200" t="s">
        <v>388</v>
      </c>
      <c r="C99" s="205" t="s">
        <v>2044</v>
      </c>
      <c r="D99" s="201">
        <v>465569.54997500003</v>
      </c>
    </row>
    <row r="100" spans="1:4" ht="30" thickTop="1" thickBot="1">
      <c r="A100" s="200" t="s">
        <v>908</v>
      </c>
      <c r="B100" s="200" t="s">
        <v>388</v>
      </c>
      <c r="C100" s="205" t="s">
        <v>2045</v>
      </c>
      <c r="D100" s="201">
        <v>512949.5</v>
      </c>
    </row>
    <row r="101" spans="1:4" ht="30" thickTop="1" thickBot="1">
      <c r="A101" s="200" t="s">
        <v>909</v>
      </c>
      <c r="B101" s="200" t="s">
        <v>388</v>
      </c>
      <c r="C101" s="205" t="s">
        <v>2046</v>
      </c>
      <c r="D101" s="201">
        <v>608927.04348749993</v>
      </c>
    </row>
    <row r="102" spans="1:4" ht="30" thickTop="1" thickBot="1">
      <c r="A102" s="200" t="s">
        <v>910</v>
      </c>
      <c r="B102" s="200" t="s">
        <v>388</v>
      </c>
      <c r="C102" s="205" t="s">
        <v>2047</v>
      </c>
      <c r="D102" s="201">
        <v>557434.87995750003</v>
      </c>
    </row>
    <row r="103" spans="1:4" ht="30" thickTop="1" thickBot="1">
      <c r="A103" s="200" t="s">
        <v>911</v>
      </c>
      <c r="B103" s="200" t="s">
        <v>388</v>
      </c>
      <c r="C103" s="205" t="s">
        <v>2048</v>
      </c>
      <c r="D103" s="201">
        <v>598004.68268249999</v>
      </c>
    </row>
    <row r="104" spans="1:4" ht="15.6" thickTop="1" thickBot="1">
      <c r="A104" s="200" t="s">
        <v>905</v>
      </c>
      <c r="B104" s="200" t="s">
        <v>388</v>
      </c>
      <c r="C104" s="205" t="s">
        <v>2111</v>
      </c>
      <c r="D104" s="201">
        <v>409136.14612500003</v>
      </c>
    </row>
    <row r="105" spans="1:4" ht="15.6" thickTop="1" thickBot="1">
      <c r="A105" s="200" t="s">
        <v>904</v>
      </c>
      <c r="B105" s="200" t="s">
        <v>388</v>
      </c>
      <c r="C105" s="205" t="s">
        <v>2112</v>
      </c>
      <c r="D105" s="201">
        <v>426302.625</v>
      </c>
    </row>
    <row r="106" spans="1:4" ht="15.6" thickTop="1" thickBot="1">
      <c r="A106" s="200" t="s">
        <v>1744</v>
      </c>
      <c r="B106" s="200" t="s">
        <v>388</v>
      </c>
      <c r="C106" s="205" t="s">
        <v>2110</v>
      </c>
      <c r="D106" s="201">
        <v>480914.41737500002</v>
      </c>
    </row>
    <row r="107" spans="1:4" ht="15.6" thickTop="1" thickBot="1">
      <c r="A107" s="200" t="s">
        <v>901</v>
      </c>
      <c r="B107" s="200" t="s">
        <v>388</v>
      </c>
      <c r="C107" s="205" t="s">
        <v>2110</v>
      </c>
      <c r="D107" s="201">
        <v>480914.41737500002</v>
      </c>
    </row>
    <row r="108" spans="1:4" ht="15.6" thickTop="1" thickBot="1">
      <c r="A108" s="200" t="s">
        <v>903</v>
      </c>
      <c r="B108" s="200" t="s">
        <v>388</v>
      </c>
      <c r="C108" s="205" t="s">
        <v>2113</v>
      </c>
      <c r="D108" s="201">
        <v>574226.17000000004</v>
      </c>
    </row>
    <row r="109" spans="1:4" ht="15.6" thickTop="1" thickBot="1">
      <c r="A109" s="200" t="s">
        <v>902</v>
      </c>
      <c r="B109" s="200" t="s">
        <v>388</v>
      </c>
      <c r="C109" s="205" t="s">
        <v>2114</v>
      </c>
      <c r="D109" s="201">
        <v>574226.17000000004</v>
      </c>
    </row>
    <row r="110" spans="1:4" ht="15.6" thickTop="1" thickBot="1">
      <c r="A110" s="200" t="s">
        <v>906</v>
      </c>
      <c r="B110" s="200" t="s">
        <v>388</v>
      </c>
      <c r="C110" s="205" t="s">
        <v>2115</v>
      </c>
      <c r="D110" s="201">
        <v>409136.14612500003</v>
      </c>
    </row>
    <row r="111" spans="1:4" ht="15.6" thickTop="1" thickBot="1">
      <c r="A111" s="200" t="s">
        <v>427</v>
      </c>
      <c r="B111" s="200" t="s">
        <v>144</v>
      </c>
      <c r="C111" s="205" t="s">
        <v>428</v>
      </c>
      <c r="D111" s="201">
        <v>3596.1517075000002</v>
      </c>
    </row>
    <row r="112" spans="1:4" ht="15.6" thickTop="1" thickBot="1">
      <c r="A112" s="200" t="s">
        <v>429</v>
      </c>
      <c r="B112" s="200" t="s">
        <v>233</v>
      </c>
      <c r="C112" s="205" t="s">
        <v>430</v>
      </c>
      <c r="D112" s="201">
        <v>487.36842999999999</v>
      </c>
    </row>
    <row r="113" spans="1:4" ht="30" thickTop="1" thickBot="1">
      <c r="A113" s="200" t="s">
        <v>431</v>
      </c>
      <c r="B113" s="200" t="s">
        <v>92</v>
      </c>
      <c r="C113" s="205" t="s">
        <v>432</v>
      </c>
      <c r="D113" s="201">
        <v>487.36842999999999</v>
      </c>
    </row>
    <row r="114" spans="1:4" ht="30" thickTop="1" thickBot="1">
      <c r="A114" s="200" t="s">
        <v>433</v>
      </c>
      <c r="B114" s="200" t="s">
        <v>144</v>
      </c>
      <c r="C114" s="205" t="s">
        <v>434</v>
      </c>
      <c r="D114" s="201">
        <v>42243.020577499999</v>
      </c>
    </row>
    <row r="115" spans="1:4" ht="15.6" thickTop="1" thickBot="1">
      <c r="A115" s="200" t="s">
        <v>435</v>
      </c>
      <c r="B115" s="200" t="s">
        <v>92</v>
      </c>
      <c r="C115" s="655" t="s">
        <v>436</v>
      </c>
      <c r="D115" s="201">
        <v>43087.470827500001</v>
      </c>
    </row>
    <row r="116" spans="1:4" ht="15.6" thickTop="1" thickBot="1">
      <c r="A116" s="200" t="s">
        <v>443</v>
      </c>
      <c r="B116" s="200" t="s">
        <v>92</v>
      </c>
      <c r="C116" s="205" t="s">
        <v>1996</v>
      </c>
      <c r="D116" s="201">
        <v>231614.6082125</v>
      </c>
    </row>
    <row r="117" spans="1:4" ht="15.6" thickTop="1" thickBot="1">
      <c r="A117" s="200" t="s">
        <v>446</v>
      </c>
      <c r="B117" s="200" t="s">
        <v>92</v>
      </c>
      <c r="C117" s="205" t="s">
        <v>447</v>
      </c>
      <c r="D117" s="201">
        <v>45654.599587499994</v>
      </c>
    </row>
    <row r="118" spans="1:4" ht="30" thickTop="1" thickBot="1">
      <c r="A118" s="200" t="s">
        <v>444</v>
      </c>
      <c r="B118" s="200" t="s">
        <v>92</v>
      </c>
      <c r="C118" s="655" t="s">
        <v>445</v>
      </c>
      <c r="D118" s="201">
        <v>42169.432769999999</v>
      </c>
    </row>
    <row r="119" spans="1:4" ht="30" thickTop="1" thickBot="1">
      <c r="A119" s="200" t="s">
        <v>449</v>
      </c>
      <c r="B119" s="200" t="s">
        <v>388</v>
      </c>
      <c r="C119" s="205" t="s">
        <v>450</v>
      </c>
      <c r="D119" s="201">
        <v>4778.3820575</v>
      </c>
    </row>
    <row r="120" spans="1:4" ht="30" thickTop="1" thickBot="1">
      <c r="A120" s="200" t="s">
        <v>448</v>
      </c>
      <c r="B120" s="200" t="s">
        <v>388</v>
      </c>
      <c r="C120" s="205" t="s">
        <v>1997</v>
      </c>
      <c r="D120" s="201">
        <v>4778.3820575</v>
      </c>
    </row>
    <row r="121" spans="1:4" ht="30" thickTop="1" thickBot="1">
      <c r="A121" s="200" t="s">
        <v>912</v>
      </c>
      <c r="B121" s="200" t="s">
        <v>637</v>
      </c>
      <c r="C121" s="661" t="s">
        <v>913</v>
      </c>
      <c r="D121" s="662">
        <v>18335.0431196875</v>
      </c>
    </row>
    <row r="122" spans="1:4" ht="15.6" thickTop="1" thickBot="1">
      <c r="A122" s="200" t="s">
        <v>914</v>
      </c>
      <c r="B122" s="200" t="s">
        <v>637</v>
      </c>
      <c r="C122" s="205" t="s">
        <v>2049</v>
      </c>
      <c r="D122" s="201">
        <v>36630</v>
      </c>
    </row>
    <row r="123" spans="1:4" ht="15.6" thickTop="1" thickBot="1">
      <c r="A123" s="200" t="s">
        <v>451</v>
      </c>
      <c r="B123" s="200" t="s">
        <v>388</v>
      </c>
      <c r="C123" s="205" t="s">
        <v>1998</v>
      </c>
      <c r="D123" s="201">
        <v>4095.5837124999998</v>
      </c>
    </row>
    <row r="124" spans="1:4" ht="15.6" thickTop="1" thickBot="1">
      <c r="A124" s="200" t="s">
        <v>452</v>
      </c>
      <c r="B124" s="200" t="s">
        <v>144</v>
      </c>
      <c r="C124" s="205" t="s">
        <v>453</v>
      </c>
      <c r="D124" s="201">
        <v>2593.6686249999998</v>
      </c>
    </row>
    <row r="125" spans="1:4" ht="15.6" thickTop="1" thickBot="1">
      <c r="A125" s="200" t="s">
        <v>939</v>
      </c>
      <c r="B125" s="200" t="s">
        <v>425</v>
      </c>
      <c r="C125" s="661" t="s">
        <v>2051</v>
      </c>
      <c r="D125" s="662">
        <v>2941</v>
      </c>
    </row>
    <row r="126" spans="1:4" ht="15.6" thickTop="1" thickBot="1">
      <c r="A126" s="200" t="s">
        <v>940</v>
      </c>
      <c r="B126" s="200" t="s">
        <v>425</v>
      </c>
      <c r="C126" s="205" t="s">
        <v>2052</v>
      </c>
      <c r="D126" s="201">
        <v>2731.1933799999997</v>
      </c>
    </row>
    <row r="127" spans="1:4" ht="30" thickTop="1" thickBot="1">
      <c r="A127" s="200" t="s">
        <v>938</v>
      </c>
      <c r="B127" s="200" t="s">
        <v>425</v>
      </c>
      <c r="C127" s="205" t="s">
        <v>2050</v>
      </c>
      <c r="D127" s="201">
        <v>2731.1933799999997</v>
      </c>
    </row>
    <row r="128" spans="1:4" ht="15.6" thickTop="1" thickBot="1">
      <c r="A128" s="200" t="s">
        <v>920</v>
      </c>
      <c r="B128" s="200" t="s">
        <v>425</v>
      </c>
      <c r="C128" s="661" t="s">
        <v>921</v>
      </c>
      <c r="D128" s="662">
        <v>3268.5</v>
      </c>
    </row>
    <row r="129" spans="1:4" ht="15.6" thickTop="1" thickBot="1">
      <c r="A129" s="200" t="s">
        <v>922</v>
      </c>
      <c r="B129" s="200" t="s">
        <v>425</v>
      </c>
      <c r="C129" s="661" t="s">
        <v>923</v>
      </c>
      <c r="D129" s="662">
        <v>2379.2101825</v>
      </c>
    </row>
    <row r="130" spans="1:4" ht="15.6" thickTop="1" thickBot="1">
      <c r="A130" s="200" t="s">
        <v>924</v>
      </c>
      <c r="B130" s="200" t="s">
        <v>425</v>
      </c>
      <c r="C130" s="205" t="s">
        <v>925</v>
      </c>
      <c r="D130" s="201">
        <v>2184.7134325000002</v>
      </c>
    </row>
    <row r="131" spans="1:4" ht="15.6" thickTop="1" thickBot="1">
      <c r="A131" s="200" t="s">
        <v>926</v>
      </c>
      <c r="B131" s="200" t="s">
        <v>425</v>
      </c>
      <c r="C131" s="205" t="s">
        <v>927</v>
      </c>
      <c r="D131" s="201">
        <v>3099.1324175</v>
      </c>
    </row>
    <row r="132" spans="1:4" ht="15.6" thickTop="1" thickBot="1">
      <c r="A132" s="200" t="s">
        <v>928</v>
      </c>
      <c r="B132" s="200" t="s">
        <v>425</v>
      </c>
      <c r="C132" s="205" t="s">
        <v>929</v>
      </c>
      <c r="D132" s="201">
        <v>2731.1933799999997</v>
      </c>
    </row>
    <row r="133" spans="1:4" ht="15.6" thickTop="1" thickBot="1">
      <c r="A133" s="200" t="s">
        <v>932</v>
      </c>
      <c r="B133" s="200" t="s">
        <v>425</v>
      </c>
      <c r="C133" s="205" t="s">
        <v>933</v>
      </c>
      <c r="D133" s="201">
        <v>2153.3481375000001</v>
      </c>
    </row>
    <row r="134" spans="1:4" ht="15.6" thickTop="1" thickBot="1">
      <c r="A134" s="200" t="s">
        <v>930</v>
      </c>
      <c r="B134" s="200" t="s">
        <v>425</v>
      </c>
      <c r="C134" s="205" t="s">
        <v>931</v>
      </c>
      <c r="D134" s="201">
        <v>2552.65247</v>
      </c>
    </row>
    <row r="135" spans="1:4" ht="15.6" thickTop="1" thickBot="1">
      <c r="A135" s="200" t="s">
        <v>934</v>
      </c>
      <c r="B135" s="200" t="s">
        <v>425</v>
      </c>
      <c r="C135" s="205" t="s">
        <v>935</v>
      </c>
      <c r="D135" s="201">
        <v>3113.6087075</v>
      </c>
    </row>
    <row r="136" spans="1:4" ht="15.6" thickTop="1" thickBot="1">
      <c r="A136" s="200" t="s">
        <v>936</v>
      </c>
      <c r="B136" s="200" t="s">
        <v>425</v>
      </c>
      <c r="C136" s="205" t="s">
        <v>937</v>
      </c>
      <c r="D136" s="201">
        <v>2512.8426724999999</v>
      </c>
    </row>
    <row r="137" spans="1:4" ht="30" thickTop="1" thickBot="1">
      <c r="A137" s="200" t="s">
        <v>918</v>
      </c>
      <c r="B137" s="200" t="s">
        <v>377</v>
      </c>
      <c r="C137" s="205" t="s">
        <v>919</v>
      </c>
      <c r="D137" s="201">
        <v>10385.531717500002</v>
      </c>
    </row>
    <row r="138" spans="1:4" ht="30" thickTop="1" thickBot="1">
      <c r="A138" s="200" t="s">
        <v>915</v>
      </c>
      <c r="B138" s="200" t="s">
        <v>916</v>
      </c>
      <c r="C138" s="205" t="s">
        <v>917</v>
      </c>
      <c r="D138" s="201">
        <v>54611.804024999998</v>
      </c>
    </row>
    <row r="139" spans="1:4" ht="15.6" thickTop="1" thickBot="1">
      <c r="A139" s="200" t="s">
        <v>454</v>
      </c>
      <c r="B139" s="200" t="s">
        <v>377</v>
      </c>
      <c r="C139" s="661" t="s">
        <v>455</v>
      </c>
      <c r="D139" s="662">
        <v>8817</v>
      </c>
    </row>
    <row r="140" spans="1:4" ht="30" thickTop="1" thickBot="1">
      <c r="A140" s="200" t="s">
        <v>456</v>
      </c>
      <c r="B140" s="200" t="s">
        <v>457</v>
      </c>
      <c r="C140" s="205" t="s">
        <v>458</v>
      </c>
      <c r="D140" s="201">
        <v>6826.7770925000004</v>
      </c>
    </row>
    <row r="141" spans="1:4" ht="30" thickTop="1" thickBot="1">
      <c r="A141" s="200" t="s">
        <v>459</v>
      </c>
      <c r="B141" s="200" t="s">
        <v>144</v>
      </c>
      <c r="C141" s="205" t="s">
        <v>1999</v>
      </c>
      <c r="D141" s="201">
        <v>19523.689780000001</v>
      </c>
    </row>
    <row r="142" spans="1:4" ht="30" thickTop="1" thickBot="1">
      <c r="A142" s="200" t="s">
        <v>460</v>
      </c>
      <c r="B142" s="200" t="s">
        <v>92</v>
      </c>
      <c r="C142" s="205" t="s">
        <v>461</v>
      </c>
      <c r="D142" s="201">
        <v>3047.2590449999998</v>
      </c>
    </row>
    <row r="143" spans="1:4" ht="15.6" thickTop="1" thickBot="1">
      <c r="A143" s="200" t="s">
        <v>462</v>
      </c>
      <c r="B143" s="200" t="s">
        <v>463</v>
      </c>
      <c r="C143" s="205" t="s">
        <v>464</v>
      </c>
      <c r="D143" s="201">
        <v>11585.85743</v>
      </c>
    </row>
    <row r="144" spans="1:4" ht="15.6" thickTop="1" thickBot="1">
      <c r="A144" s="200" t="s">
        <v>465</v>
      </c>
      <c r="B144" s="200" t="s">
        <v>425</v>
      </c>
      <c r="C144" s="205" t="s">
        <v>466</v>
      </c>
      <c r="D144" s="201">
        <v>10952.165000000001</v>
      </c>
    </row>
    <row r="145" spans="1:4" ht="15.6" thickTop="1" thickBot="1">
      <c r="A145" s="200" t="s">
        <v>951</v>
      </c>
      <c r="B145" s="200" t="s">
        <v>233</v>
      </c>
      <c r="C145" s="661" t="s">
        <v>953</v>
      </c>
      <c r="D145" s="662">
        <v>1735.85</v>
      </c>
    </row>
    <row r="146" spans="1:4" ht="44.4" thickTop="1" thickBot="1">
      <c r="A146" s="200" t="s">
        <v>941</v>
      </c>
      <c r="B146" s="200" t="s">
        <v>233</v>
      </c>
      <c r="C146" s="661" t="s">
        <v>942</v>
      </c>
      <c r="D146" s="662">
        <v>1735.85</v>
      </c>
    </row>
    <row r="147" spans="1:4" ht="30" thickTop="1" thickBot="1">
      <c r="A147" s="200" t="s">
        <v>943</v>
      </c>
      <c r="B147" s="200" t="s">
        <v>233</v>
      </c>
      <c r="C147" s="661" t="s">
        <v>944</v>
      </c>
      <c r="D147" s="662">
        <v>349.5</v>
      </c>
    </row>
    <row r="148" spans="1:4" ht="15.6" thickTop="1" thickBot="1">
      <c r="A148" s="200" t="s">
        <v>1774</v>
      </c>
      <c r="B148" s="200" t="s">
        <v>233</v>
      </c>
      <c r="C148" s="661" t="s">
        <v>2053</v>
      </c>
      <c r="D148" s="662">
        <v>1547</v>
      </c>
    </row>
    <row r="149" spans="1:4" ht="30" thickTop="1" thickBot="1">
      <c r="A149" s="200" t="s">
        <v>945</v>
      </c>
      <c r="B149" s="200" t="s">
        <v>144</v>
      </c>
      <c r="C149" s="205" t="s">
        <v>946</v>
      </c>
      <c r="D149" s="201">
        <v>31401.485724999999</v>
      </c>
    </row>
    <row r="150" spans="1:4" ht="15.6" thickTop="1" thickBot="1">
      <c r="A150" s="200" t="s">
        <v>947</v>
      </c>
      <c r="B150" s="200" t="s">
        <v>233</v>
      </c>
      <c r="C150" s="661" t="s">
        <v>948</v>
      </c>
      <c r="D150" s="662">
        <v>1735.85</v>
      </c>
    </row>
    <row r="151" spans="1:4" ht="30" thickTop="1" thickBot="1">
      <c r="A151" s="200" t="s">
        <v>949</v>
      </c>
      <c r="B151" s="200" t="s">
        <v>457</v>
      </c>
      <c r="C151" s="205" t="s">
        <v>950</v>
      </c>
      <c r="D151" s="201">
        <v>149853.72865</v>
      </c>
    </row>
    <row r="152" spans="1:4" ht="15.6" thickTop="1" thickBot="1">
      <c r="A152" s="200" t="s">
        <v>467</v>
      </c>
      <c r="B152" s="200" t="s">
        <v>92</v>
      </c>
      <c r="C152" s="205" t="s">
        <v>468</v>
      </c>
      <c r="D152" s="201">
        <v>1889.1558450000002</v>
      </c>
    </row>
    <row r="153" spans="1:4" ht="15.6" thickTop="1" thickBot="1">
      <c r="A153" s="200" t="s">
        <v>469</v>
      </c>
      <c r="B153" s="200" t="s">
        <v>377</v>
      </c>
      <c r="C153" s="205" t="s">
        <v>470</v>
      </c>
      <c r="D153" s="201">
        <v>40959.456197500003</v>
      </c>
    </row>
    <row r="154" spans="1:4" ht="15.6" thickTop="1" thickBot="1">
      <c r="A154" s="200" t="s">
        <v>471</v>
      </c>
      <c r="B154" s="200" t="s">
        <v>377</v>
      </c>
      <c r="C154" s="205" t="s">
        <v>472</v>
      </c>
      <c r="D154" s="201">
        <v>3754.1845400000002</v>
      </c>
    </row>
    <row r="155" spans="1:4" ht="30" thickTop="1" thickBot="1">
      <c r="A155" s="200" t="s">
        <v>987</v>
      </c>
      <c r="B155" s="200" t="s">
        <v>144</v>
      </c>
      <c r="C155" s="205" t="s">
        <v>988</v>
      </c>
      <c r="D155" s="201">
        <v>53212.429324999997</v>
      </c>
    </row>
    <row r="156" spans="1:4" ht="30" thickTop="1" thickBot="1">
      <c r="A156" s="200" t="s">
        <v>989</v>
      </c>
      <c r="B156" s="200" t="s">
        <v>144</v>
      </c>
      <c r="C156" s="205" t="s">
        <v>990</v>
      </c>
      <c r="D156" s="201">
        <v>17507.866397499998</v>
      </c>
    </row>
    <row r="157" spans="1:4" ht="30" thickTop="1" thickBot="1">
      <c r="A157" s="200" t="s">
        <v>991</v>
      </c>
      <c r="B157" s="200" t="s">
        <v>144</v>
      </c>
      <c r="C157" s="205" t="s">
        <v>992</v>
      </c>
      <c r="D157" s="201">
        <v>25451.730534999999</v>
      </c>
    </row>
    <row r="158" spans="1:4" ht="30" thickTop="1" thickBot="1">
      <c r="A158" s="200" t="s">
        <v>993</v>
      </c>
      <c r="B158" s="200" t="s">
        <v>144</v>
      </c>
      <c r="C158" s="205" t="s">
        <v>994</v>
      </c>
      <c r="D158" s="201">
        <v>65105.907917500001</v>
      </c>
    </row>
    <row r="159" spans="1:4" ht="15.6" thickTop="1" thickBot="1">
      <c r="A159" s="200" t="s">
        <v>475</v>
      </c>
      <c r="B159" s="200" t="s">
        <v>233</v>
      </c>
      <c r="C159" s="205" t="s">
        <v>476</v>
      </c>
      <c r="D159" s="201">
        <v>9048.8876075000007</v>
      </c>
    </row>
    <row r="160" spans="1:4" ht="15.6" thickTop="1" thickBot="1">
      <c r="A160" s="200" t="s">
        <v>980</v>
      </c>
      <c r="B160" s="200" t="s">
        <v>233</v>
      </c>
      <c r="C160" s="205" t="s">
        <v>476</v>
      </c>
      <c r="D160" s="201">
        <v>9048.8876075000007</v>
      </c>
    </row>
    <row r="161" spans="1:4" ht="15.6" thickTop="1" thickBot="1">
      <c r="A161" s="200" t="s">
        <v>477</v>
      </c>
      <c r="B161" s="200" t="s">
        <v>233</v>
      </c>
      <c r="C161" s="205" t="s">
        <v>478</v>
      </c>
      <c r="D161" s="201">
        <v>14415.972125</v>
      </c>
    </row>
    <row r="162" spans="1:4" ht="15.6" thickTop="1" thickBot="1">
      <c r="A162" s="200" t="s">
        <v>981</v>
      </c>
      <c r="B162" s="200" t="s">
        <v>233</v>
      </c>
      <c r="C162" s="205" t="s">
        <v>478</v>
      </c>
      <c r="D162" s="201">
        <v>14415.972125</v>
      </c>
    </row>
    <row r="163" spans="1:4" ht="15.6" thickTop="1" thickBot="1">
      <c r="A163" s="200" t="s">
        <v>972</v>
      </c>
      <c r="B163" s="200" t="s">
        <v>233</v>
      </c>
      <c r="C163" s="205" t="s">
        <v>973</v>
      </c>
      <c r="D163" s="201">
        <v>11593.095575000001</v>
      </c>
    </row>
    <row r="164" spans="1:4" ht="15.6" thickTop="1" thickBot="1">
      <c r="A164" s="200" t="s">
        <v>978</v>
      </c>
      <c r="B164" s="200" t="s">
        <v>233</v>
      </c>
      <c r="C164" s="205" t="s">
        <v>973</v>
      </c>
      <c r="D164" s="201">
        <v>11840.398862500002</v>
      </c>
    </row>
    <row r="165" spans="1:4" ht="15.6" thickTop="1" thickBot="1">
      <c r="A165" s="200" t="s">
        <v>985</v>
      </c>
      <c r="B165" s="200" t="s">
        <v>952</v>
      </c>
      <c r="C165" s="205" t="s">
        <v>986</v>
      </c>
      <c r="D165" s="201">
        <v>14885.2451925</v>
      </c>
    </row>
    <row r="166" spans="1:4" ht="15.6" thickTop="1" thickBot="1">
      <c r="A166" s="200" t="s">
        <v>983</v>
      </c>
      <c r="B166" s="200" t="s">
        <v>233</v>
      </c>
      <c r="C166" s="205" t="s">
        <v>984</v>
      </c>
      <c r="D166" s="201">
        <v>6936.555625</v>
      </c>
    </row>
    <row r="167" spans="1:4" ht="15.6" thickTop="1" thickBot="1">
      <c r="A167" s="200" t="s">
        <v>479</v>
      </c>
      <c r="B167" s="200" t="s">
        <v>233</v>
      </c>
      <c r="C167" s="205" t="s">
        <v>480</v>
      </c>
      <c r="D167" s="201">
        <v>5244.0360525000006</v>
      </c>
    </row>
    <row r="168" spans="1:4" ht="15.6" thickTop="1" thickBot="1">
      <c r="A168" s="200" t="s">
        <v>982</v>
      </c>
      <c r="B168" s="200" t="s">
        <v>233</v>
      </c>
      <c r="C168" s="205" t="s">
        <v>480</v>
      </c>
      <c r="D168" s="201">
        <v>5244.0360525000006</v>
      </c>
    </row>
    <row r="169" spans="1:4" ht="15.6" thickTop="1" thickBot="1">
      <c r="A169" s="200" t="s">
        <v>473</v>
      </c>
      <c r="B169" s="200" t="s">
        <v>233</v>
      </c>
      <c r="C169" s="205" t="s">
        <v>474</v>
      </c>
      <c r="D169" s="201">
        <v>6936.555625</v>
      </c>
    </row>
    <row r="170" spans="1:4" ht="15.6" thickTop="1" thickBot="1">
      <c r="A170" s="200" t="s">
        <v>979</v>
      </c>
      <c r="B170" s="200" t="s">
        <v>233</v>
      </c>
      <c r="C170" s="205" t="s">
        <v>474</v>
      </c>
      <c r="D170" s="201">
        <v>6936.555625</v>
      </c>
    </row>
    <row r="171" spans="1:4" ht="15.6" thickTop="1" thickBot="1">
      <c r="A171" s="200" t="s">
        <v>955</v>
      </c>
      <c r="B171" s="200" t="s">
        <v>233</v>
      </c>
      <c r="C171" s="205" t="s">
        <v>956</v>
      </c>
      <c r="D171" s="201">
        <v>12094.940295</v>
      </c>
    </row>
    <row r="172" spans="1:4" ht="15.6" thickTop="1" thickBot="1">
      <c r="A172" s="200" t="s">
        <v>968</v>
      </c>
      <c r="B172" s="200" t="s">
        <v>952</v>
      </c>
      <c r="C172" s="205" t="s">
        <v>969</v>
      </c>
      <c r="D172" s="201">
        <v>60098.317934999999</v>
      </c>
    </row>
    <row r="173" spans="1:4" ht="15.6" thickTop="1" thickBot="1">
      <c r="A173" s="200" t="s">
        <v>970</v>
      </c>
      <c r="B173" s="200" t="s">
        <v>952</v>
      </c>
      <c r="C173" s="205" t="s">
        <v>971</v>
      </c>
      <c r="D173" s="201">
        <v>4789.2392750000008</v>
      </c>
    </row>
    <row r="174" spans="1:4" ht="15.6" thickTop="1" thickBot="1">
      <c r="A174" s="200" t="s">
        <v>957</v>
      </c>
      <c r="B174" s="200" t="s">
        <v>233</v>
      </c>
      <c r="C174" s="661" t="s">
        <v>958</v>
      </c>
      <c r="D174" s="662">
        <v>6428.0747499999998</v>
      </c>
    </row>
    <row r="175" spans="1:4" ht="15.6" thickTop="1" thickBot="1">
      <c r="A175" s="200" t="s">
        <v>959</v>
      </c>
      <c r="B175" s="200" t="s">
        <v>233</v>
      </c>
      <c r="C175" s="205" t="s">
        <v>960</v>
      </c>
      <c r="D175" s="201">
        <v>5051.0188525000003</v>
      </c>
    </row>
    <row r="176" spans="1:4" ht="30" thickTop="1" thickBot="1">
      <c r="A176" s="200" t="s">
        <v>965</v>
      </c>
      <c r="B176" s="200" t="s">
        <v>233</v>
      </c>
      <c r="C176" s="205" t="s">
        <v>2057</v>
      </c>
      <c r="D176" s="201">
        <v>11581.031999999999</v>
      </c>
    </row>
    <row r="177" spans="1:4" ht="15.6" thickTop="1" thickBot="1">
      <c r="A177" s="200" t="s">
        <v>961</v>
      </c>
      <c r="B177" s="200" t="s">
        <v>233</v>
      </c>
      <c r="C177" s="661" t="s">
        <v>2055</v>
      </c>
      <c r="D177" s="662">
        <v>5226.1152174999997</v>
      </c>
    </row>
    <row r="178" spans="1:4" ht="30" thickTop="1" thickBot="1">
      <c r="A178" s="200" t="s">
        <v>962</v>
      </c>
      <c r="B178" s="200" t="s">
        <v>233</v>
      </c>
      <c r="C178" s="205" t="s">
        <v>2056</v>
      </c>
      <c r="D178" s="201">
        <v>8562.7255349999996</v>
      </c>
    </row>
    <row r="179" spans="1:4" ht="30" thickTop="1" thickBot="1">
      <c r="A179" s="200" t="s">
        <v>967</v>
      </c>
      <c r="B179" s="200" t="s">
        <v>233</v>
      </c>
      <c r="C179" s="661" t="s">
        <v>2058</v>
      </c>
      <c r="D179" s="662">
        <v>5272</v>
      </c>
    </row>
    <row r="180" spans="1:4" ht="30" thickTop="1" thickBot="1">
      <c r="A180" s="200" t="s">
        <v>954</v>
      </c>
      <c r="B180" s="200" t="s">
        <v>233</v>
      </c>
      <c r="C180" s="661" t="s">
        <v>2054</v>
      </c>
      <c r="D180" s="662">
        <v>8321.0542691666651</v>
      </c>
    </row>
    <row r="181" spans="1:4" ht="15.6" thickTop="1" thickBot="1">
      <c r="A181" s="200" t="s">
        <v>963</v>
      </c>
      <c r="B181" s="200" t="s">
        <v>233</v>
      </c>
      <c r="C181" s="661" t="s">
        <v>964</v>
      </c>
      <c r="D181" s="662">
        <v>6413</v>
      </c>
    </row>
    <row r="182" spans="1:4" ht="15.6" thickTop="1" thickBot="1">
      <c r="A182" s="200" t="s">
        <v>966</v>
      </c>
      <c r="B182" s="200" t="s">
        <v>233</v>
      </c>
      <c r="C182" s="661" t="s">
        <v>964</v>
      </c>
      <c r="D182" s="662">
        <v>6413</v>
      </c>
    </row>
    <row r="183" spans="1:4" ht="15.6" thickTop="1" thickBot="1">
      <c r="A183" s="200" t="s">
        <v>481</v>
      </c>
      <c r="B183" s="200" t="s">
        <v>377</v>
      </c>
      <c r="C183" s="205" t="s">
        <v>482</v>
      </c>
      <c r="D183" s="201">
        <v>7923.3560600000001</v>
      </c>
    </row>
    <row r="184" spans="1:4" ht="15.6" thickTop="1" thickBot="1">
      <c r="A184" s="200" t="s">
        <v>485</v>
      </c>
      <c r="B184" s="200" t="s">
        <v>92</v>
      </c>
      <c r="C184" s="205" t="s">
        <v>486</v>
      </c>
      <c r="D184" s="201">
        <v>8873.9657700000007</v>
      </c>
    </row>
    <row r="185" spans="1:4" ht="15.6" thickTop="1" thickBot="1">
      <c r="A185" s="200" t="s">
        <v>483</v>
      </c>
      <c r="B185" s="200" t="s">
        <v>388</v>
      </c>
      <c r="C185" s="661" t="s">
        <v>484</v>
      </c>
      <c r="D185" s="662">
        <v>44625</v>
      </c>
    </row>
    <row r="186" spans="1:4" ht="15.6" thickTop="1" thickBot="1">
      <c r="A186" s="200" t="s">
        <v>487</v>
      </c>
      <c r="B186" s="200" t="s">
        <v>144</v>
      </c>
      <c r="C186" s="205" t="s">
        <v>2000</v>
      </c>
      <c r="D186" s="201">
        <v>6826.7770925000004</v>
      </c>
    </row>
    <row r="187" spans="1:4" ht="15.6" thickTop="1" thickBot="1">
      <c r="A187" s="200" t="s">
        <v>1538</v>
      </c>
      <c r="B187" s="200" t="s">
        <v>377</v>
      </c>
      <c r="C187" s="661" t="s">
        <v>1537</v>
      </c>
      <c r="D187" s="662">
        <v>19689.993723749998</v>
      </c>
    </row>
    <row r="188" spans="1:4" ht="15.6" thickTop="1" thickBot="1">
      <c r="A188" s="200" t="s">
        <v>1792</v>
      </c>
      <c r="B188" s="200" t="s">
        <v>377</v>
      </c>
      <c r="C188" s="661" t="s">
        <v>1791</v>
      </c>
      <c r="D188" s="662">
        <v>19689.993723749998</v>
      </c>
    </row>
    <row r="189" spans="1:4" ht="15.6" thickTop="1" thickBot="1">
      <c r="A189" s="200" t="s">
        <v>488</v>
      </c>
      <c r="B189" s="200" t="s">
        <v>377</v>
      </c>
      <c r="C189" s="205" t="s">
        <v>489</v>
      </c>
      <c r="D189" s="201">
        <v>50040.915457499999</v>
      </c>
    </row>
    <row r="190" spans="1:4" ht="15.6" thickTop="1" thickBot="1">
      <c r="A190" s="200" t="s">
        <v>1749</v>
      </c>
      <c r="B190" s="200" t="s">
        <v>144</v>
      </c>
      <c r="C190" s="205" t="s">
        <v>1748</v>
      </c>
      <c r="D190" s="201">
        <v>1645682.7425624998</v>
      </c>
    </row>
    <row r="191" spans="1:4" ht="15.6" thickTop="1" thickBot="1">
      <c r="A191" s="200" t="s">
        <v>498</v>
      </c>
      <c r="B191" s="200" t="s">
        <v>92</v>
      </c>
      <c r="C191" s="205" t="s">
        <v>499</v>
      </c>
      <c r="D191" s="201">
        <v>613566.69443250005</v>
      </c>
    </row>
    <row r="192" spans="1:4" ht="15.6" thickTop="1" thickBot="1">
      <c r="A192" s="200" t="s">
        <v>500</v>
      </c>
      <c r="B192" s="200" t="s">
        <v>92</v>
      </c>
      <c r="C192" s="205" t="s">
        <v>501</v>
      </c>
      <c r="D192" s="201">
        <v>422672.6836325</v>
      </c>
    </row>
    <row r="193" spans="1:4" ht="15.6" thickTop="1" thickBot="1">
      <c r="A193" s="200" t="s">
        <v>490</v>
      </c>
      <c r="B193" s="200" t="s">
        <v>233</v>
      </c>
      <c r="C193" s="205" t="s">
        <v>491</v>
      </c>
      <c r="D193" s="201">
        <v>3085.8624850000001</v>
      </c>
    </row>
    <row r="194" spans="1:4" ht="15.6" thickTop="1" thickBot="1">
      <c r="A194" s="200" t="s">
        <v>502</v>
      </c>
      <c r="B194" s="200" t="s">
        <v>92</v>
      </c>
      <c r="C194" s="205" t="s">
        <v>503</v>
      </c>
      <c r="D194" s="201">
        <v>1296.8343124999999</v>
      </c>
    </row>
    <row r="195" spans="1:4" ht="30" thickTop="1" thickBot="1">
      <c r="A195" s="200" t="s">
        <v>492</v>
      </c>
      <c r="B195" s="200" t="s">
        <v>425</v>
      </c>
      <c r="C195" s="205" t="s">
        <v>493</v>
      </c>
      <c r="D195" s="201">
        <v>1296.8343124999999</v>
      </c>
    </row>
    <row r="196" spans="1:4" ht="15.6" thickTop="1" thickBot="1">
      <c r="A196" s="200" t="s">
        <v>494</v>
      </c>
      <c r="B196" s="200" t="s">
        <v>92</v>
      </c>
      <c r="C196" s="661" t="s">
        <v>495</v>
      </c>
      <c r="D196" s="662">
        <v>35921.5</v>
      </c>
    </row>
    <row r="197" spans="1:4" ht="15.6" thickTop="1" thickBot="1">
      <c r="A197" s="200" t="s">
        <v>496</v>
      </c>
      <c r="B197" s="200" t="s">
        <v>144</v>
      </c>
      <c r="C197" s="205" t="s">
        <v>497</v>
      </c>
      <c r="D197" s="201">
        <v>1425.914565</v>
      </c>
    </row>
    <row r="198" spans="1:4" ht="15.6" thickTop="1" thickBot="1">
      <c r="A198" s="200" t="s">
        <v>504</v>
      </c>
      <c r="B198" s="200" t="s">
        <v>92</v>
      </c>
      <c r="C198" s="661" t="s">
        <v>505</v>
      </c>
      <c r="D198" s="662">
        <v>20994.18312125</v>
      </c>
    </row>
    <row r="199" spans="1:4" ht="15.6" thickTop="1" thickBot="1">
      <c r="A199" s="200" t="s">
        <v>1009</v>
      </c>
      <c r="B199" s="200" t="s">
        <v>92</v>
      </c>
      <c r="C199" s="205" t="s">
        <v>1010</v>
      </c>
      <c r="D199" s="201">
        <v>226231.8410475</v>
      </c>
    </row>
    <row r="200" spans="1:4" ht="30" thickTop="1" thickBot="1">
      <c r="A200" s="200" t="s">
        <v>1013</v>
      </c>
      <c r="B200" s="200" t="s">
        <v>92</v>
      </c>
      <c r="C200" s="205" t="s">
        <v>1014</v>
      </c>
      <c r="D200" s="201">
        <v>251763.1911775</v>
      </c>
    </row>
    <row r="201" spans="1:4" ht="15.6" thickTop="1" thickBot="1">
      <c r="A201" s="200" t="s">
        <v>1011</v>
      </c>
      <c r="B201" s="200" t="s">
        <v>92</v>
      </c>
      <c r="C201" s="205" t="s">
        <v>1012</v>
      </c>
      <c r="D201" s="201">
        <v>194973.911865</v>
      </c>
    </row>
    <row r="202" spans="1:4" ht="15.6" thickTop="1" thickBot="1">
      <c r="A202" s="200" t="s">
        <v>1015</v>
      </c>
      <c r="B202" s="200" t="s">
        <v>233</v>
      </c>
      <c r="C202" s="661" t="s">
        <v>1016</v>
      </c>
      <c r="D202" s="662">
        <v>7292.9</v>
      </c>
    </row>
    <row r="203" spans="1:4" ht="30" thickTop="1" thickBot="1">
      <c r="A203" s="200" t="s">
        <v>1003</v>
      </c>
      <c r="B203" s="200" t="s">
        <v>233</v>
      </c>
      <c r="C203" s="661" t="s">
        <v>1004</v>
      </c>
      <c r="D203" s="662">
        <v>9680</v>
      </c>
    </row>
    <row r="204" spans="1:4" ht="15.6" thickTop="1" thickBot="1">
      <c r="A204" s="200" t="s">
        <v>1007</v>
      </c>
      <c r="B204" s="200" t="s">
        <v>92</v>
      </c>
      <c r="C204" s="205" t="s">
        <v>1008</v>
      </c>
      <c r="D204" s="201">
        <v>145128.42632249999</v>
      </c>
    </row>
    <row r="205" spans="1:4" ht="15.6" thickTop="1" thickBot="1">
      <c r="A205" s="200" t="s">
        <v>1005</v>
      </c>
      <c r="B205" s="200" t="s">
        <v>92</v>
      </c>
      <c r="C205" s="661" t="s">
        <v>1006</v>
      </c>
      <c r="D205" s="662">
        <v>168968.46323749999</v>
      </c>
    </row>
    <row r="206" spans="1:4" ht="15.6" thickTop="1" thickBot="1">
      <c r="A206" s="200" t="s">
        <v>506</v>
      </c>
      <c r="B206" s="200" t="s">
        <v>144</v>
      </c>
      <c r="C206" s="205" t="s">
        <v>2001</v>
      </c>
      <c r="D206" s="201">
        <v>115439.9682475</v>
      </c>
    </row>
    <row r="207" spans="1:4" ht="15.6" thickTop="1" thickBot="1">
      <c r="A207" s="200" t="s">
        <v>515</v>
      </c>
      <c r="B207" s="200" t="s">
        <v>144</v>
      </c>
      <c r="C207" s="205" t="s">
        <v>516</v>
      </c>
      <c r="D207" s="201">
        <v>116157.75096</v>
      </c>
    </row>
    <row r="208" spans="1:4" ht="15.6" thickTop="1" thickBot="1">
      <c r="A208" s="200" t="s">
        <v>517</v>
      </c>
      <c r="B208" s="200" t="s">
        <v>144</v>
      </c>
      <c r="C208" s="205" t="s">
        <v>518</v>
      </c>
      <c r="D208" s="201">
        <v>25904.1145975</v>
      </c>
    </row>
    <row r="209" spans="1:4" ht="15.6" thickTop="1" thickBot="1">
      <c r="A209" s="200" t="s">
        <v>519</v>
      </c>
      <c r="B209" s="200" t="s">
        <v>233</v>
      </c>
      <c r="C209" s="205" t="s">
        <v>520</v>
      </c>
      <c r="D209" s="201">
        <v>10127.371212499998</v>
      </c>
    </row>
    <row r="210" spans="1:4" ht="15.6" thickTop="1" thickBot="1">
      <c r="A210" s="200" t="s">
        <v>522</v>
      </c>
      <c r="B210" s="200" t="s">
        <v>233</v>
      </c>
      <c r="C210" s="205" t="s">
        <v>2003</v>
      </c>
      <c r="D210" s="201">
        <v>10127.371212499998</v>
      </c>
    </row>
    <row r="211" spans="1:4" ht="15.6" thickTop="1" thickBot="1">
      <c r="A211" s="200" t="s">
        <v>521</v>
      </c>
      <c r="B211" s="200" t="s">
        <v>233</v>
      </c>
      <c r="C211" s="205" t="s">
        <v>2002</v>
      </c>
      <c r="D211" s="201">
        <v>4885.7478749999991</v>
      </c>
    </row>
    <row r="212" spans="1:4" ht="15.6" thickTop="1" thickBot="1">
      <c r="A212" s="200" t="s">
        <v>529</v>
      </c>
      <c r="B212" s="200" t="s">
        <v>388</v>
      </c>
      <c r="C212" s="205" t="s">
        <v>530</v>
      </c>
      <c r="D212" s="201">
        <v>21844.721610000001</v>
      </c>
    </row>
    <row r="213" spans="1:4" ht="15.6" thickTop="1" thickBot="1">
      <c r="A213" s="200" t="s">
        <v>525</v>
      </c>
      <c r="B213" s="200" t="s">
        <v>388</v>
      </c>
      <c r="C213" s="661" t="s">
        <v>526</v>
      </c>
      <c r="D213" s="662">
        <v>48526.666666666664</v>
      </c>
    </row>
    <row r="214" spans="1:4" ht="15.6" thickTop="1" thickBot="1">
      <c r="A214" s="200" t="s">
        <v>523</v>
      </c>
      <c r="B214" s="200" t="s">
        <v>388</v>
      </c>
      <c r="C214" s="205" t="s">
        <v>524</v>
      </c>
      <c r="D214" s="201">
        <v>21844.721610000001</v>
      </c>
    </row>
    <row r="215" spans="1:4" ht="15.6" thickTop="1" thickBot="1">
      <c r="A215" s="200" t="s">
        <v>531</v>
      </c>
      <c r="B215" s="200" t="s">
        <v>388</v>
      </c>
      <c r="C215" s="661" t="s">
        <v>532</v>
      </c>
      <c r="D215" s="662">
        <v>50731.716099999998</v>
      </c>
    </row>
    <row r="216" spans="1:4" ht="15.6" thickTop="1" thickBot="1">
      <c r="A216" s="200" t="s">
        <v>535</v>
      </c>
      <c r="B216" s="200" t="s">
        <v>388</v>
      </c>
      <c r="C216" s="661" t="s">
        <v>536</v>
      </c>
      <c r="D216" s="662">
        <v>50982.288133333328</v>
      </c>
    </row>
    <row r="217" spans="1:4" ht="15.6" thickTop="1" thickBot="1">
      <c r="A217" s="200" t="s">
        <v>537</v>
      </c>
      <c r="B217" s="200" t="s">
        <v>388</v>
      </c>
      <c r="C217" s="661" t="s">
        <v>538</v>
      </c>
      <c r="D217" s="662">
        <v>50982.288133333328</v>
      </c>
    </row>
    <row r="218" spans="1:4" ht="15.6" thickTop="1" thickBot="1">
      <c r="A218" s="200" t="s">
        <v>539</v>
      </c>
      <c r="B218" s="200" t="s">
        <v>388</v>
      </c>
      <c r="C218" s="661" t="s">
        <v>540</v>
      </c>
      <c r="D218" s="662">
        <v>57820.714975000003</v>
      </c>
    </row>
    <row r="219" spans="1:4" ht="15.6" thickTop="1" thickBot="1">
      <c r="A219" s="200" t="s">
        <v>541</v>
      </c>
      <c r="B219" s="200" t="s">
        <v>388</v>
      </c>
      <c r="C219" s="661" t="s">
        <v>542</v>
      </c>
      <c r="D219" s="662">
        <v>50982.288133333328</v>
      </c>
    </row>
    <row r="220" spans="1:4" ht="15.6" thickTop="1" thickBot="1">
      <c r="A220" s="200" t="s">
        <v>533</v>
      </c>
      <c r="B220" s="200" t="s">
        <v>388</v>
      </c>
      <c r="C220" s="205" t="s">
        <v>534</v>
      </c>
      <c r="D220" s="201">
        <v>12560.594290000001</v>
      </c>
    </row>
    <row r="221" spans="1:4" ht="15.6" thickTop="1" thickBot="1">
      <c r="A221" s="200" t="s">
        <v>543</v>
      </c>
      <c r="B221" s="200" t="s">
        <v>388</v>
      </c>
      <c r="C221" s="205" t="s">
        <v>544</v>
      </c>
      <c r="D221" s="201">
        <v>46201.079534999997</v>
      </c>
    </row>
    <row r="222" spans="1:4" ht="15.6" thickTop="1" thickBot="1">
      <c r="A222" s="200" t="s">
        <v>554</v>
      </c>
      <c r="B222" s="200" t="s">
        <v>388</v>
      </c>
      <c r="C222" s="205" t="s">
        <v>555</v>
      </c>
      <c r="D222" s="201">
        <v>21844.721610000001</v>
      </c>
    </row>
    <row r="223" spans="1:4" ht="15.6" thickTop="1" thickBot="1">
      <c r="A223" s="200" t="s">
        <v>566</v>
      </c>
      <c r="B223" s="200" t="s">
        <v>388</v>
      </c>
      <c r="C223" s="205" t="s">
        <v>1939</v>
      </c>
      <c r="D223" s="201">
        <v>8596.5035449999996</v>
      </c>
    </row>
    <row r="224" spans="1:4" ht="30" thickTop="1" thickBot="1">
      <c r="A224" s="200" t="s">
        <v>545</v>
      </c>
      <c r="B224" s="200" t="s">
        <v>388</v>
      </c>
      <c r="C224" s="205" t="s">
        <v>546</v>
      </c>
      <c r="D224" s="201">
        <v>54421.199540000001</v>
      </c>
    </row>
    <row r="225" spans="1:4" ht="30" thickTop="1" thickBot="1">
      <c r="A225" s="200" t="s">
        <v>547</v>
      </c>
      <c r="B225" s="200" t="s">
        <v>388</v>
      </c>
      <c r="C225" s="661" t="s">
        <v>548</v>
      </c>
      <c r="D225" s="662">
        <v>47800</v>
      </c>
    </row>
    <row r="226" spans="1:4" ht="15.6" thickTop="1" thickBot="1">
      <c r="A226" s="200" t="s">
        <v>549</v>
      </c>
      <c r="B226" s="200" t="s">
        <v>388</v>
      </c>
      <c r="C226" s="205" t="s">
        <v>2004</v>
      </c>
      <c r="D226" s="201">
        <v>57014.868165</v>
      </c>
    </row>
    <row r="227" spans="1:4" ht="30" thickTop="1" thickBot="1">
      <c r="A227" s="200" t="s">
        <v>550</v>
      </c>
      <c r="B227" s="200" t="s">
        <v>388</v>
      </c>
      <c r="C227" s="205" t="s">
        <v>551</v>
      </c>
      <c r="D227" s="201">
        <v>57014.868165</v>
      </c>
    </row>
    <row r="228" spans="1:4" ht="30" thickTop="1" thickBot="1">
      <c r="A228" s="200" t="s">
        <v>552</v>
      </c>
      <c r="B228" s="200" t="s">
        <v>388</v>
      </c>
      <c r="C228" s="661" t="s">
        <v>553</v>
      </c>
      <c r="D228" s="662">
        <v>47800</v>
      </c>
    </row>
    <row r="229" spans="1:4" ht="15.6" thickTop="1" thickBot="1">
      <c r="A229" s="200" t="s">
        <v>556</v>
      </c>
      <c r="B229" s="200" t="s">
        <v>388</v>
      </c>
      <c r="C229" s="661" t="s">
        <v>557</v>
      </c>
      <c r="D229" s="662">
        <v>47600</v>
      </c>
    </row>
    <row r="230" spans="1:4" ht="15.6" thickTop="1" thickBot="1">
      <c r="A230" s="200" t="s">
        <v>558</v>
      </c>
      <c r="B230" s="200" t="s">
        <v>388</v>
      </c>
      <c r="C230" s="661" t="s">
        <v>559</v>
      </c>
      <c r="D230" s="662">
        <v>54275</v>
      </c>
    </row>
    <row r="231" spans="1:4" ht="15.6" thickTop="1" thickBot="1">
      <c r="A231" s="200" t="s">
        <v>527</v>
      </c>
      <c r="B231" s="200" t="s">
        <v>388</v>
      </c>
      <c r="C231" s="661" t="s">
        <v>528</v>
      </c>
      <c r="D231" s="662">
        <v>51176.666666666664</v>
      </c>
    </row>
    <row r="232" spans="1:4" ht="15.6" thickTop="1" thickBot="1">
      <c r="A232" s="200" t="s">
        <v>560</v>
      </c>
      <c r="B232" s="200" t="s">
        <v>388</v>
      </c>
      <c r="C232" s="661" t="s">
        <v>561</v>
      </c>
      <c r="D232" s="662">
        <v>58121.278891666669</v>
      </c>
    </row>
    <row r="233" spans="1:4" ht="15.6" thickTop="1" thickBot="1">
      <c r="A233" s="200" t="s">
        <v>562</v>
      </c>
      <c r="B233" s="200" t="s">
        <v>388</v>
      </c>
      <c r="C233" s="661" t="s">
        <v>563</v>
      </c>
      <c r="D233" s="662">
        <v>45815</v>
      </c>
    </row>
    <row r="234" spans="1:4" ht="30" thickTop="1" thickBot="1">
      <c r="A234" s="200" t="s">
        <v>564</v>
      </c>
      <c r="B234" s="200" t="s">
        <v>388</v>
      </c>
      <c r="C234" s="205" t="s">
        <v>565</v>
      </c>
      <c r="D234" s="201">
        <v>21844.721610000001</v>
      </c>
    </row>
    <row r="235" spans="1:4" ht="15.6" thickTop="1" thickBot="1">
      <c r="A235" s="200" t="s">
        <v>567</v>
      </c>
      <c r="B235" s="200" t="s">
        <v>144</v>
      </c>
      <c r="C235" s="205" t="s">
        <v>568</v>
      </c>
      <c r="D235" s="201">
        <v>1365.5966899999999</v>
      </c>
    </row>
    <row r="236" spans="1:4" ht="30" thickTop="1" thickBot="1">
      <c r="A236" s="200" t="s">
        <v>571</v>
      </c>
      <c r="B236" s="200" t="s">
        <v>388</v>
      </c>
      <c r="C236" s="205" t="s">
        <v>572</v>
      </c>
      <c r="D236" s="201">
        <v>436898.05127249996</v>
      </c>
    </row>
    <row r="237" spans="1:4" ht="30" thickTop="1" thickBot="1">
      <c r="A237" s="200" t="s">
        <v>573</v>
      </c>
      <c r="B237" s="200" t="s">
        <v>388</v>
      </c>
      <c r="C237" s="205" t="s">
        <v>574</v>
      </c>
      <c r="D237" s="201">
        <v>436898.05127249996</v>
      </c>
    </row>
    <row r="238" spans="1:4" ht="30" thickTop="1" thickBot="1">
      <c r="A238" s="200" t="s">
        <v>575</v>
      </c>
      <c r="B238" s="200" t="s">
        <v>388</v>
      </c>
      <c r="C238" s="205" t="s">
        <v>576</v>
      </c>
      <c r="D238" s="201">
        <v>450551.60545749997</v>
      </c>
    </row>
    <row r="239" spans="1:4" ht="15.6" thickTop="1" thickBot="1">
      <c r="A239" s="200" t="s">
        <v>588</v>
      </c>
      <c r="B239" s="200" t="s">
        <v>589</v>
      </c>
      <c r="C239" s="205" t="s">
        <v>590</v>
      </c>
      <c r="D239" s="201">
        <v>480915.62373250001</v>
      </c>
    </row>
    <row r="240" spans="1:4" ht="15.6" thickTop="1" thickBot="1">
      <c r="A240" s="200" t="s">
        <v>577</v>
      </c>
      <c r="B240" s="200" t="s">
        <v>388</v>
      </c>
      <c r="C240" s="205" t="s">
        <v>2005</v>
      </c>
      <c r="D240" s="201">
        <v>416965.40629999997</v>
      </c>
    </row>
    <row r="241" spans="1:4" ht="15.6" thickTop="1" thickBot="1">
      <c r="A241" s="200" t="s">
        <v>578</v>
      </c>
      <c r="B241" s="200" t="s">
        <v>388</v>
      </c>
      <c r="C241" s="205" t="s">
        <v>2116</v>
      </c>
      <c r="D241" s="201">
        <v>465843.39312750002</v>
      </c>
    </row>
    <row r="242" spans="1:4" ht="15.6" thickTop="1" thickBot="1">
      <c r="A242" s="209" t="s">
        <v>2118</v>
      </c>
      <c r="B242" s="200" t="s">
        <v>388</v>
      </c>
      <c r="C242" s="205" t="s">
        <v>2117</v>
      </c>
      <c r="D242" s="201">
        <v>310606.89731249999</v>
      </c>
    </row>
    <row r="243" spans="1:4" ht="15.6" thickTop="1" thickBot="1">
      <c r="A243" s="200" t="s">
        <v>579</v>
      </c>
      <c r="B243" s="200" t="s">
        <v>388</v>
      </c>
      <c r="C243" s="205" t="s">
        <v>580</v>
      </c>
      <c r="D243" s="201">
        <v>451370.72220000002</v>
      </c>
    </row>
    <row r="244" spans="1:4" ht="15.6" thickTop="1" thickBot="1">
      <c r="A244" s="200" t="s">
        <v>581</v>
      </c>
      <c r="B244" s="200" t="s">
        <v>388</v>
      </c>
      <c r="C244" s="661" t="s">
        <v>582</v>
      </c>
      <c r="D244" s="662">
        <v>445942.58333333331</v>
      </c>
    </row>
    <row r="245" spans="1:4" ht="15.6" thickTop="1" thickBot="1">
      <c r="A245" s="200" t="s">
        <v>583</v>
      </c>
      <c r="B245" s="200" t="s">
        <v>388</v>
      </c>
      <c r="C245" s="661" t="s">
        <v>584</v>
      </c>
      <c r="D245" s="662">
        <v>440166.125</v>
      </c>
    </row>
    <row r="246" spans="1:4" ht="15.6" thickTop="1" thickBot="1">
      <c r="A246" s="200" t="s">
        <v>585</v>
      </c>
      <c r="B246" s="200" t="s">
        <v>388</v>
      </c>
      <c r="C246" s="205" t="s">
        <v>2119</v>
      </c>
      <c r="D246" s="201">
        <v>431410.33100500004</v>
      </c>
    </row>
    <row r="247" spans="1:4" ht="15.6" thickTop="1" thickBot="1">
      <c r="A247" s="200" t="s">
        <v>586</v>
      </c>
      <c r="B247" s="200" t="s">
        <v>388</v>
      </c>
      <c r="C247" s="205" t="s">
        <v>587</v>
      </c>
      <c r="D247" s="201">
        <v>417264.58295999997</v>
      </c>
    </row>
    <row r="248" spans="1:4" ht="15.6" thickTop="1" thickBot="1">
      <c r="A248" s="200" t="s">
        <v>591</v>
      </c>
      <c r="B248" s="200" t="s">
        <v>388</v>
      </c>
      <c r="C248" s="205" t="s">
        <v>592</v>
      </c>
      <c r="D248" s="201">
        <v>466772.28840250004</v>
      </c>
    </row>
    <row r="249" spans="1:4" ht="15.6" thickTop="1" thickBot="1">
      <c r="A249" s="200" t="s">
        <v>593</v>
      </c>
      <c r="B249" s="200" t="s">
        <v>388</v>
      </c>
      <c r="C249" s="205" t="s">
        <v>594</v>
      </c>
      <c r="D249" s="201">
        <v>424337.45698249998</v>
      </c>
    </row>
    <row r="250" spans="1:4" ht="15.6" thickTop="1" thickBot="1">
      <c r="A250" s="200" t="s">
        <v>595</v>
      </c>
      <c r="B250" s="200" t="s">
        <v>388</v>
      </c>
      <c r="C250" s="205" t="s">
        <v>596</v>
      </c>
      <c r="D250" s="201">
        <v>452626.54035749997</v>
      </c>
    </row>
    <row r="251" spans="1:4" ht="15.6" thickTop="1" thickBot="1">
      <c r="A251" s="200" t="s">
        <v>597</v>
      </c>
      <c r="B251" s="200" t="s">
        <v>388</v>
      </c>
      <c r="C251" s="205" t="s">
        <v>598</v>
      </c>
      <c r="D251" s="201">
        <v>480904.76651500002</v>
      </c>
    </row>
    <row r="252" spans="1:4" ht="30" thickTop="1" thickBot="1">
      <c r="A252" s="200" t="s">
        <v>599</v>
      </c>
      <c r="B252" s="200" t="s">
        <v>388</v>
      </c>
      <c r="C252" s="205" t="s">
        <v>600</v>
      </c>
      <c r="D252" s="201">
        <v>341449.839515</v>
      </c>
    </row>
    <row r="253" spans="1:4" ht="30" thickTop="1" thickBot="1">
      <c r="A253" s="200" t="s">
        <v>601</v>
      </c>
      <c r="B253" s="200" t="s">
        <v>388</v>
      </c>
      <c r="C253" s="205" t="s">
        <v>602</v>
      </c>
      <c r="D253" s="201">
        <v>369752.19282250002</v>
      </c>
    </row>
    <row r="254" spans="1:4" ht="15.6" thickTop="1" thickBot="1">
      <c r="A254" s="200" t="s">
        <v>605</v>
      </c>
      <c r="B254" s="200" t="s">
        <v>233</v>
      </c>
      <c r="C254" s="205" t="s">
        <v>2006</v>
      </c>
      <c r="D254" s="201">
        <v>27059.805082500003</v>
      </c>
    </row>
    <row r="255" spans="1:4" ht="30" thickTop="1" thickBot="1">
      <c r="A255" s="200" t="s">
        <v>603</v>
      </c>
      <c r="B255" s="200" t="s">
        <v>388</v>
      </c>
      <c r="C255" s="205" t="s">
        <v>604</v>
      </c>
      <c r="D255" s="201">
        <v>382777.23475000006</v>
      </c>
    </row>
    <row r="256" spans="1:4" ht="15.6" thickTop="1" thickBot="1">
      <c r="A256" s="200" t="s">
        <v>569</v>
      </c>
      <c r="B256" s="200" t="s">
        <v>388</v>
      </c>
      <c r="C256" s="205" t="s">
        <v>570</v>
      </c>
      <c r="D256" s="201">
        <v>492154.25</v>
      </c>
    </row>
    <row r="257" spans="1:4" ht="15.6" thickTop="1" thickBot="1">
      <c r="A257" s="200" t="s">
        <v>606</v>
      </c>
      <c r="B257" s="200" t="s">
        <v>388</v>
      </c>
      <c r="C257" s="205" t="s">
        <v>607</v>
      </c>
      <c r="D257" s="201">
        <v>385699.03261499997</v>
      </c>
    </row>
    <row r="258" spans="1:4" ht="15.6" thickTop="1" thickBot="1">
      <c r="A258" s="200" t="s">
        <v>608</v>
      </c>
      <c r="B258" s="200" t="s">
        <v>388</v>
      </c>
      <c r="C258" s="205" t="s">
        <v>609</v>
      </c>
      <c r="D258" s="201">
        <v>385699.03261499997</v>
      </c>
    </row>
    <row r="259" spans="1:4" ht="15.6" thickTop="1" thickBot="1">
      <c r="A259" s="200" t="s">
        <v>507</v>
      </c>
      <c r="B259" s="200" t="s">
        <v>388</v>
      </c>
      <c r="C259" s="205" t="s">
        <v>508</v>
      </c>
      <c r="D259" s="201">
        <v>385699.03261499997</v>
      </c>
    </row>
    <row r="260" spans="1:4" ht="15.6" thickTop="1" thickBot="1">
      <c r="A260" s="200" t="s">
        <v>1752</v>
      </c>
      <c r="B260" s="200" t="s">
        <v>388</v>
      </c>
      <c r="C260" s="205" t="s">
        <v>1753</v>
      </c>
      <c r="D260" s="201">
        <v>1340926.6791249998</v>
      </c>
    </row>
    <row r="261" spans="1:4" ht="15.6" thickTop="1" thickBot="1">
      <c r="A261" s="200" t="s">
        <v>509</v>
      </c>
      <c r="B261" s="200" t="s">
        <v>377</v>
      </c>
      <c r="C261" s="205" t="s">
        <v>510</v>
      </c>
      <c r="D261" s="201">
        <v>3865.1694300000004</v>
      </c>
    </row>
    <row r="262" spans="1:4" ht="30" thickTop="1" thickBot="1">
      <c r="A262" s="200" t="s">
        <v>610</v>
      </c>
      <c r="B262" s="200" t="s">
        <v>377</v>
      </c>
      <c r="C262" s="205" t="s">
        <v>2007</v>
      </c>
      <c r="D262" s="201">
        <v>8038.5</v>
      </c>
    </row>
    <row r="263" spans="1:4" ht="30" thickTop="1" thickBot="1">
      <c r="A263" s="200" t="s">
        <v>611</v>
      </c>
      <c r="B263" s="200" t="s">
        <v>233</v>
      </c>
      <c r="C263" s="205" t="s">
        <v>612</v>
      </c>
      <c r="D263" s="201">
        <v>68265.358209999991</v>
      </c>
    </row>
    <row r="264" spans="1:4" ht="30" thickTop="1" thickBot="1">
      <c r="A264" s="200" t="s">
        <v>613</v>
      </c>
      <c r="B264" s="200" t="s">
        <v>377</v>
      </c>
      <c r="C264" s="205" t="s">
        <v>614</v>
      </c>
      <c r="D264" s="201">
        <v>10761.915257500001</v>
      </c>
    </row>
    <row r="265" spans="1:4" ht="30" thickTop="1" thickBot="1">
      <c r="A265" s="200" t="s">
        <v>615</v>
      </c>
      <c r="B265" s="200" t="s">
        <v>144</v>
      </c>
      <c r="C265" s="661" t="s">
        <v>616</v>
      </c>
      <c r="D265" s="662">
        <v>18404.113014999999</v>
      </c>
    </row>
    <row r="266" spans="1:4" ht="30" thickTop="1" thickBot="1">
      <c r="A266" s="200" t="s">
        <v>617</v>
      </c>
      <c r="B266" s="200" t="s">
        <v>92</v>
      </c>
      <c r="C266" s="205" t="s">
        <v>618</v>
      </c>
      <c r="D266" s="201">
        <v>30476.209522500001</v>
      </c>
    </row>
    <row r="267" spans="1:4" ht="30" thickTop="1" thickBot="1">
      <c r="A267" s="200" t="s">
        <v>619</v>
      </c>
      <c r="B267" s="200" t="s">
        <v>92</v>
      </c>
      <c r="C267" s="205" t="s">
        <v>620</v>
      </c>
      <c r="D267" s="201">
        <v>42421.561487499996</v>
      </c>
    </row>
    <row r="268" spans="1:4" ht="30" thickTop="1" thickBot="1">
      <c r="A268" s="200" t="s">
        <v>621</v>
      </c>
      <c r="B268" s="200" t="s">
        <v>92</v>
      </c>
      <c r="C268" s="205" t="s">
        <v>622</v>
      </c>
      <c r="D268" s="201">
        <v>49617.483974999996</v>
      </c>
    </row>
    <row r="269" spans="1:4" ht="15.6" thickTop="1" thickBot="1">
      <c r="A269" s="200" t="s">
        <v>623</v>
      </c>
      <c r="B269" s="200" t="s">
        <v>377</v>
      </c>
      <c r="C269" s="205" t="s">
        <v>624</v>
      </c>
      <c r="D269" s="201">
        <v>36570.727612499999</v>
      </c>
    </row>
    <row r="270" spans="1:4" ht="15.6" thickTop="1" thickBot="1">
      <c r="A270" s="200" t="s">
        <v>627</v>
      </c>
      <c r="B270" s="200" t="s">
        <v>144</v>
      </c>
      <c r="C270" s="205" t="s">
        <v>628</v>
      </c>
      <c r="D270" s="201">
        <v>192623.927455</v>
      </c>
    </row>
    <row r="271" spans="1:4" ht="15.6" thickTop="1" thickBot="1">
      <c r="A271" s="200" t="s">
        <v>629</v>
      </c>
      <c r="B271" s="200" t="s">
        <v>388</v>
      </c>
      <c r="C271" s="661" t="s">
        <v>2008</v>
      </c>
      <c r="D271" s="662">
        <v>50575</v>
      </c>
    </row>
    <row r="272" spans="1:4" ht="30" thickTop="1" thickBot="1">
      <c r="A272" s="200" t="s">
        <v>625</v>
      </c>
      <c r="B272" s="200" t="s">
        <v>388</v>
      </c>
      <c r="C272" s="661" t="s">
        <v>626</v>
      </c>
      <c r="D272" s="662">
        <v>50575</v>
      </c>
    </row>
    <row r="273" spans="1:4" ht="30" thickTop="1" thickBot="1">
      <c r="A273" s="200" t="s">
        <v>630</v>
      </c>
      <c r="B273" s="200" t="s">
        <v>388</v>
      </c>
      <c r="C273" s="661" t="s">
        <v>631</v>
      </c>
      <c r="D273" s="662">
        <v>50575</v>
      </c>
    </row>
    <row r="274" spans="1:4" ht="30" thickTop="1" thickBot="1">
      <c r="A274" s="200" t="s">
        <v>632</v>
      </c>
      <c r="B274" s="200" t="s">
        <v>144</v>
      </c>
      <c r="C274" s="205" t="s">
        <v>633</v>
      </c>
      <c r="D274" s="201">
        <v>55977.400715000003</v>
      </c>
    </row>
    <row r="275" spans="1:4" ht="30" thickTop="1" thickBot="1">
      <c r="A275" s="200" t="s">
        <v>634</v>
      </c>
      <c r="B275" s="200" t="s">
        <v>144</v>
      </c>
      <c r="C275" s="205" t="s">
        <v>635</v>
      </c>
      <c r="D275" s="201">
        <v>48058.870084999995</v>
      </c>
    </row>
    <row r="276" spans="1:4" ht="30" thickTop="1" thickBot="1">
      <c r="A276" s="200" t="s">
        <v>636</v>
      </c>
      <c r="B276" s="200" t="s">
        <v>637</v>
      </c>
      <c r="C276" s="661" t="s">
        <v>2009</v>
      </c>
      <c r="D276" s="662">
        <v>92716.666666666672</v>
      </c>
    </row>
    <row r="277" spans="1:4" ht="15.6" thickTop="1" thickBot="1">
      <c r="A277" s="200" t="s">
        <v>638</v>
      </c>
      <c r="B277" s="200" t="s">
        <v>637</v>
      </c>
      <c r="C277" s="661" t="s">
        <v>2010</v>
      </c>
      <c r="D277" s="662">
        <v>106512.455</v>
      </c>
    </row>
    <row r="278" spans="1:4" ht="15.6" thickTop="1" thickBot="1">
      <c r="A278" s="200" t="s">
        <v>639</v>
      </c>
      <c r="B278" s="200" t="s">
        <v>637</v>
      </c>
      <c r="C278" s="661" t="s">
        <v>640</v>
      </c>
      <c r="D278" s="662">
        <v>38400</v>
      </c>
    </row>
    <row r="279" spans="1:4" ht="15.6" thickTop="1" thickBot="1">
      <c r="A279" s="200" t="s">
        <v>511</v>
      </c>
      <c r="B279" s="200" t="s">
        <v>141</v>
      </c>
      <c r="C279" s="661" t="s">
        <v>512</v>
      </c>
      <c r="D279" s="662">
        <v>58633.204372500004</v>
      </c>
    </row>
    <row r="280" spans="1:4" ht="15.6" thickTop="1" thickBot="1">
      <c r="A280" s="200" t="s">
        <v>513</v>
      </c>
      <c r="B280" s="200" t="s">
        <v>141</v>
      </c>
      <c r="C280" s="661" t="s">
        <v>514</v>
      </c>
      <c r="D280" s="662">
        <v>26539.865000000002</v>
      </c>
    </row>
    <row r="281" spans="1:4" ht="30" thickTop="1" thickBot="1">
      <c r="A281" s="200" t="s">
        <v>641</v>
      </c>
      <c r="B281" s="200" t="s">
        <v>92</v>
      </c>
      <c r="C281" s="205" t="s">
        <v>642</v>
      </c>
      <c r="D281" s="201">
        <v>100288.1180475</v>
      </c>
    </row>
    <row r="282" spans="1:4" ht="30" thickTop="1" thickBot="1">
      <c r="A282" s="200" t="s">
        <v>643</v>
      </c>
      <c r="B282" s="200" t="s">
        <v>377</v>
      </c>
      <c r="C282" s="205" t="s">
        <v>644</v>
      </c>
      <c r="D282" s="201">
        <v>44333.638124999998</v>
      </c>
    </row>
    <row r="283" spans="1:4" ht="30" thickTop="1" thickBot="1">
      <c r="A283" s="200" t="s">
        <v>645</v>
      </c>
      <c r="B283" s="200" t="s">
        <v>144</v>
      </c>
      <c r="C283" s="661" t="s">
        <v>646</v>
      </c>
      <c r="D283" s="662">
        <v>31277.940683749999</v>
      </c>
    </row>
    <row r="284" spans="1:4" ht="15.6" thickTop="1" thickBot="1">
      <c r="A284" s="200" t="s">
        <v>647</v>
      </c>
      <c r="B284" s="200" t="s">
        <v>92</v>
      </c>
      <c r="C284" s="661" t="s">
        <v>648</v>
      </c>
      <c r="D284" s="662">
        <v>52308.5</v>
      </c>
    </row>
    <row r="285" spans="1:4" ht="30" thickTop="1" thickBot="1">
      <c r="A285" s="200" t="s">
        <v>649</v>
      </c>
      <c r="B285" s="200" t="s">
        <v>92</v>
      </c>
      <c r="C285" s="661" t="s">
        <v>650</v>
      </c>
      <c r="D285" s="662">
        <v>145566.75</v>
      </c>
    </row>
    <row r="286" spans="1:4" ht="15.6" thickTop="1" thickBot="1">
      <c r="A286" s="200" t="s">
        <v>651</v>
      </c>
      <c r="B286" s="200" t="s">
        <v>92</v>
      </c>
      <c r="C286" s="205" t="s">
        <v>652</v>
      </c>
      <c r="D286" s="201">
        <v>146282.91045</v>
      </c>
    </row>
    <row r="287" spans="1:4" ht="15.6" thickTop="1" thickBot="1">
      <c r="A287" s="200" t="s">
        <v>657</v>
      </c>
      <c r="B287" s="200" t="s">
        <v>92</v>
      </c>
      <c r="C287" s="205" t="s">
        <v>658</v>
      </c>
      <c r="D287" s="201">
        <v>40756.7881375</v>
      </c>
    </row>
    <row r="288" spans="1:4" ht="30" thickTop="1" thickBot="1">
      <c r="A288" s="200" t="s">
        <v>653</v>
      </c>
      <c r="B288" s="200" t="s">
        <v>92</v>
      </c>
      <c r="C288" s="205" t="s">
        <v>654</v>
      </c>
      <c r="D288" s="201">
        <v>40756.7881375</v>
      </c>
    </row>
    <row r="289" spans="1:4" ht="30" thickTop="1" thickBot="1">
      <c r="A289" s="200" t="s">
        <v>655</v>
      </c>
      <c r="B289" s="200" t="s">
        <v>92</v>
      </c>
      <c r="C289" s="205" t="s">
        <v>656</v>
      </c>
      <c r="D289" s="201">
        <v>137139.92695749999</v>
      </c>
    </row>
    <row r="290" spans="1:4" ht="15.6" thickTop="1" thickBot="1">
      <c r="A290" s="200" t="s">
        <v>659</v>
      </c>
      <c r="B290" s="200" t="s">
        <v>463</v>
      </c>
      <c r="C290" s="661" t="s">
        <v>660</v>
      </c>
      <c r="D290" s="662">
        <v>4478</v>
      </c>
    </row>
    <row r="291" spans="1:4" ht="15.6" thickTop="1" thickBot="1">
      <c r="A291" s="200" t="s">
        <v>661</v>
      </c>
      <c r="B291" s="200" t="s">
        <v>425</v>
      </c>
      <c r="C291" s="205" t="s">
        <v>2011</v>
      </c>
      <c r="D291" s="201">
        <v>93686.929807500012</v>
      </c>
    </row>
    <row r="292" spans="1:4" ht="30" thickTop="1" thickBot="1">
      <c r="A292" s="200" t="s">
        <v>662</v>
      </c>
      <c r="B292" s="200" t="s">
        <v>377</v>
      </c>
      <c r="C292" s="205" t="s">
        <v>663</v>
      </c>
      <c r="D292" s="201">
        <v>2625</v>
      </c>
    </row>
    <row r="293" spans="1:4" ht="15.6" thickTop="1" thickBot="1">
      <c r="A293" s="200" t="s">
        <v>664</v>
      </c>
      <c r="B293" s="200" t="s">
        <v>377</v>
      </c>
      <c r="C293" s="205" t="s">
        <v>2012</v>
      </c>
      <c r="D293" s="201">
        <v>8873.9657700000007</v>
      </c>
    </row>
    <row r="294" spans="1:4" ht="15.6" thickTop="1" thickBot="1">
      <c r="A294" s="200" t="s">
        <v>665</v>
      </c>
      <c r="B294" s="200" t="s">
        <v>92</v>
      </c>
      <c r="C294" s="205" t="s">
        <v>666</v>
      </c>
      <c r="D294" s="201">
        <v>2483.8900925000003</v>
      </c>
    </row>
    <row r="295" spans="1:4" ht="15.6" thickTop="1" thickBot="1">
      <c r="A295" s="200" t="s">
        <v>671</v>
      </c>
      <c r="B295" s="200" t="s">
        <v>92</v>
      </c>
      <c r="C295" s="205" t="s">
        <v>2013</v>
      </c>
      <c r="D295" s="201">
        <v>73028.057619999992</v>
      </c>
    </row>
    <row r="296" spans="1:4" ht="15.6" thickTop="1" thickBot="1">
      <c r="A296" s="200" t="s">
        <v>667</v>
      </c>
      <c r="B296" s="200" t="s">
        <v>92</v>
      </c>
      <c r="C296" s="205" t="s">
        <v>668</v>
      </c>
      <c r="D296" s="201">
        <v>90587.797390000007</v>
      </c>
    </row>
    <row r="297" spans="1:4" ht="15.6" thickTop="1" thickBot="1">
      <c r="A297" s="200" t="s">
        <v>669</v>
      </c>
      <c r="B297" s="200" t="s">
        <v>92</v>
      </c>
      <c r="C297" s="205" t="s">
        <v>670</v>
      </c>
      <c r="D297" s="201">
        <v>63479.738007499996</v>
      </c>
    </row>
    <row r="298" spans="1:4" ht="15.6" thickTop="1" thickBot="1">
      <c r="A298" s="200" t="s">
        <v>684</v>
      </c>
      <c r="B298" s="200" t="s">
        <v>144</v>
      </c>
      <c r="C298" s="205" t="s">
        <v>685</v>
      </c>
      <c r="D298" s="201">
        <v>4697.5561049999997</v>
      </c>
    </row>
    <row r="299" spans="1:4" ht="15.6" thickTop="1" thickBot="1">
      <c r="A299" s="200" t="s">
        <v>672</v>
      </c>
      <c r="B299" s="200" t="s">
        <v>377</v>
      </c>
      <c r="C299" s="205" t="s">
        <v>673</v>
      </c>
      <c r="D299" s="201">
        <v>69037.899999999994</v>
      </c>
    </row>
    <row r="300" spans="1:4" ht="15.6" thickTop="1" thickBot="1">
      <c r="A300" s="200" t="s">
        <v>688</v>
      </c>
      <c r="B300" s="200" t="s">
        <v>377</v>
      </c>
      <c r="C300" s="205" t="s">
        <v>689</v>
      </c>
      <c r="D300" s="201">
        <v>69037.899999999994</v>
      </c>
    </row>
    <row r="301" spans="1:4" ht="44.4" thickTop="1" thickBot="1">
      <c r="A301" s="200" t="s">
        <v>690</v>
      </c>
      <c r="B301" s="200" t="s">
        <v>92</v>
      </c>
      <c r="C301" s="205" t="s">
        <v>691</v>
      </c>
      <c r="D301" s="201">
        <v>182853.63806250002</v>
      </c>
    </row>
    <row r="302" spans="1:4" ht="44.4" thickTop="1" thickBot="1">
      <c r="A302" s="200" t="s">
        <v>692</v>
      </c>
      <c r="B302" s="200" t="s">
        <v>92</v>
      </c>
      <c r="C302" s="205" t="s">
        <v>693</v>
      </c>
      <c r="D302" s="201">
        <v>368696.81903124996</v>
      </c>
    </row>
    <row r="303" spans="1:4" ht="44.4" thickTop="1" thickBot="1">
      <c r="A303" s="200" t="s">
        <v>694</v>
      </c>
      <c r="B303" s="200" t="s">
        <v>92</v>
      </c>
      <c r="C303" s="205" t="s">
        <v>695</v>
      </c>
      <c r="D303" s="201">
        <v>356564.2926325</v>
      </c>
    </row>
    <row r="304" spans="1:4" ht="44.4" thickTop="1" thickBot="1">
      <c r="A304" s="200" t="s">
        <v>696</v>
      </c>
      <c r="B304" s="200" t="s">
        <v>92</v>
      </c>
      <c r="C304" s="205" t="s">
        <v>697</v>
      </c>
      <c r="D304" s="201">
        <v>335232.27295999997</v>
      </c>
    </row>
    <row r="305" spans="1:4" ht="44.4" thickTop="1" thickBot="1">
      <c r="A305" s="200" t="s">
        <v>698</v>
      </c>
      <c r="B305" s="200" t="s">
        <v>92</v>
      </c>
      <c r="C305" s="205" t="s">
        <v>699</v>
      </c>
      <c r="D305" s="201">
        <v>345389.80311000004</v>
      </c>
    </row>
    <row r="306" spans="1:4" ht="44.4" thickTop="1" thickBot="1">
      <c r="A306" s="200" t="s">
        <v>700</v>
      </c>
      <c r="B306" s="200" t="s">
        <v>233</v>
      </c>
      <c r="C306" s="205" t="s">
        <v>701</v>
      </c>
      <c r="D306" s="201">
        <v>330411.06521124998</v>
      </c>
    </row>
    <row r="307" spans="1:4" ht="15.6" thickTop="1" thickBot="1">
      <c r="A307" s="200" t="s">
        <v>702</v>
      </c>
      <c r="B307" s="200" t="s">
        <v>92</v>
      </c>
      <c r="C307" s="205" t="s">
        <v>703</v>
      </c>
      <c r="D307" s="201">
        <v>219424.36567500001</v>
      </c>
    </row>
    <row r="308" spans="1:4" ht="15.6" thickTop="1" thickBot="1">
      <c r="A308" s="200" t="s">
        <v>674</v>
      </c>
      <c r="B308" s="200" t="s">
        <v>377</v>
      </c>
      <c r="C308" s="205" t="s">
        <v>675</v>
      </c>
      <c r="D308" s="201">
        <v>87038.693625</v>
      </c>
    </row>
    <row r="309" spans="1:4" ht="15.6" thickTop="1" thickBot="1">
      <c r="A309" s="200" t="s">
        <v>680</v>
      </c>
      <c r="B309" s="200" t="s">
        <v>377</v>
      </c>
      <c r="C309" s="661" t="s">
        <v>681</v>
      </c>
      <c r="D309" s="662">
        <v>5137.5</v>
      </c>
    </row>
    <row r="310" spans="1:4" ht="15.6" thickTop="1" thickBot="1">
      <c r="A310" s="200" t="s">
        <v>678</v>
      </c>
      <c r="B310" s="200" t="s">
        <v>377</v>
      </c>
      <c r="C310" s="661" t="s">
        <v>679</v>
      </c>
      <c r="D310" s="662">
        <v>54900</v>
      </c>
    </row>
    <row r="311" spans="1:4" ht="15.6" thickTop="1" thickBot="1">
      <c r="A311" s="200" t="s">
        <v>676</v>
      </c>
      <c r="B311" s="200" t="s">
        <v>377</v>
      </c>
      <c r="C311" s="661" t="s">
        <v>677</v>
      </c>
      <c r="D311" s="662">
        <v>69000</v>
      </c>
    </row>
    <row r="312" spans="1:4" ht="15.6" thickTop="1" thickBot="1">
      <c r="A312" s="200" t="s">
        <v>682</v>
      </c>
      <c r="B312" s="200" t="s">
        <v>377</v>
      </c>
      <c r="C312" s="661" t="s">
        <v>683</v>
      </c>
      <c r="D312" s="662">
        <v>13580</v>
      </c>
    </row>
    <row r="313" spans="1:4" ht="15.6" thickTop="1" thickBot="1">
      <c r="A313" s="200" t="s">
        <v>704</v>
      </c>
      <c r="B313" s="200" t="s">
        <v>377</v>
      </c>
      <c r="C313" s="661" t="s">
        <v>705</v>
      </c>
      <c r="D313" s="662">
        <v>8900</v>
      </c>
    </row>
    <row r="314" spans="1:4" ht="15.6" thickTop="1" thickBot="1">
      <c r="A314" s="200" t="s">
        <v>706</v>
      </c>
      <c r="B314" s="200" t="s">
        <v>377</v>
      </c>
      <c r="C314" s="661" t="s">
        <v>707</v>
      </c>
      <c r="D314" s="662">
        <v>10900</v>
      </c>
    </row>
    <row r="315" spans="1:4" ht="44.4" thickTop="1" thickBot="1">
      <c r="A315" s="200" t="s">
        <v>712</v>
      </c>
      <c r="B315" s="200" t="s">
        <v>377</v>
      </c>
      <c r="C315" s="205" t="s">
        <v>713</v>
      </c>
      <c r="D315" s="201">
        <v>10568.898057499999</v>
      </c>
    </row>
    <row r="316" spans="1:4" ht="30" thickTop="1" thickBot="1">
      <c r="A316" s="200" t="s">
        <v>708</v>
      </c>
      <c r="B316" s="200" t="s">
        <v>92</v>
      </c>
      <c r="C316" s="661" t="s">
        <v>709</v>
      </c>
      <c r="D316" s="662">
        <v>33389</v>
      </c>
    </row>
    <row r="317" spans="1:4" ht="15.6" thickTop="1" thickBot="1">
      <c r="A317" s="200" t="s">
        <v>710</v>
      </c>
      <c r="B317" s="200" t="s">
        <v>377</v>
      </c>
      <c r="C317" s="205" t="s">
        <v>711</v>
      </c>
      <c r="D317" s="201">
        <v>15733.314515</v>
      </c>
    </row>
    <row r="318" spans="1:4" ht="30" thickTop="1" thickBot="1">
      <c r="A318" s="200" t="s">
        <v>714</v>
      </c>
      <c r="B318" s="200" t="s">
        <v>637</v>
      </c>
      <c r="C318" s="205" t="s">
        <v>715</v>
      </c>
      <c r="D318" s="201">
        <v>44333.638124999998</v>
      </c>
    </row>
    <row r="319" spans="1:4" ht="30" thickTop="1" thickBot="1">
      <c r="A319" s="200" t="s">
        <v>716</v>
      </c>
      <c r="B319" s="200" t="s">
        <v>92</v>
      </c>
      <c r="C319" s="205" t="s">
        <v>717</v>
      </c>
      <c r="D319" s="201">
        <v>13482.251420000001</v>
      </c>
    </row>
    <row r="320" spans="1:4" ht="44.4" thickTop="1" thickBot="1">
      <c r="A320" s="200" t="s">
        <v>724</v>
      </c>
      <c r="B320" s="200" t="s">
        <v>92</v>
      </c>
      <c r="C320" s="205" t="s">
        <v>725</v>
      </c>
      <c r="D320" s="201">
        <v>316946.30597499997</v>
      </c>
    </row>
    <row r="321" spans="1:4" ht="44.4" thickTop="1" thickBot="1">
      <c r="A321" s="200" t="s">
        <v>726</v>
      </c>
      <c r="B321" s="200" t="s">
        <v>92</v>
      </c>
      <c r="C321" s="205" t="s">
        <v>727</v>
      </c>
      <c r="D321" s="201">
        <v>316946.30597499997</v>
      </c>
    </row>
    <row r="322" spans="1:4" ht="44.4" thickTop="1" thickBot="1">
      <c r="A322" s="200" t="s">
        <v>722</v>
      </c>
      <c r="B322" s="200" t="s">
        <v>92</v>
      </c>
      <c r="C322" s="205" t="s">
        <v>723</v>
      </c>
      <c r="D322" s="201">
        <v>365707.27612500003</v>
      </c>
    </row>
    <row r="323" spans="1:4" ht="58.8" thickTop="1" thickBot="1">
      <c r="A323" s="200" t="s">
        <v>720</v>
      </c>
      <c r="B323" s="200" t="s">
        <v>92</v>
      </c>
      <c r="C323" s="205" t="s">
        <v>721</v>
      </c>
      <c r="D323" s="201">
        <v>341326.79105</v>
      </c>
    </row>
    <row r="324" spans="1:4" ht="15.6" thickTop="1" thickBot="1">
      <c r="A324" s="200" t="s">
        <v>728</v>
      </c>
      <c r="B324" s="200" t="s">
        <v>92</v>
      </c>
      <c r="C324" s="205" t="s">
        <v>729</v>
      </c>
      <c r="D324" s="201">
        <v>316946.30597499997</v>
      </c>
    </row>
    <row r="325" spans="1:4" ht="15.6" thickTop="1" thickBot="1">
      <c r="A325" s="200" t="s">
        <v>732</v>
      </c>
      <c r="B325" s="200" t="s">
        <v>92</v>
      </c>
      <c r="C325" s="205" t="s">
        <v>733</v>
      </c>
      <c r="D325" s="201">
        <v>10361.4045675</v>
      </c>
    </row>
    <row r="326" spans="1:4" ht="30" thickTop="1" thickBot="1">
      <c r="A326" s="200" t="s">
        <v>718</v>
      </c>
      <c r="B326" s="200" t="s">
        <v>92</v>
      </c>
      <c r="C326" s="205" t="s">
        <v>719</v>
      </c>
      <c r="D326" s="201">
        <v>10361.4045675</v>
      </c>
    </row>
    <row r="327" spans="1:4" ht="30" thickTop="1" thickBot="1">
      <c r="A327" s="200" t="s">
        <v>730</v>
      </c>
      <c r="B327" s="200" t="s">
        <v>92</v>
      </c>
      <c r="C327" s="205" t="s">
        <v>731</v>
      </c>
      <c r="D327" s="201">
        <v>24575.914989999997</v>
      </c>
    </row>
    <row r="328" spans="1:4" ht="30" thickTop="1" thickBot="1">
      <c r="A328" s="200" t="s">
        <v>734</v>
      </c>
      <c r="B328" s="200" t="s">
        <v>92</v>
      </c>
      <c r="C328" s="205" t="s">
        <v>735</v>
      </c>
      <c r="D328" s="201">
        <v>201748.815585</v>
      </c>
    </row>
    <row r="329" spans="1:4" ht="15.6" thickTop="1" thickBot="1">
      <c r="A329" s="200" t="s">
        <v>736</v>
      </c>
      <c r="B329" s="200" t="s">
        <v>92</v>
      </c>
      <c r="C329" s="205" t="s">
        <v>737</v>
      </c>
      <c r="D329" s="201">
        <v>7001.2616666666672</v>
      </c>
    </row>
    <row r="330" spans="1:4" ht="30" thickTop="1" thickBot="1">
      <c r="A330" s="200" t="s">
        <v>738</v>
      </c>
      <c r="B330" s="200" t="s">
        <v>92</v>
      </c>
      <c r="C330" s="205" t="s">
        <v>739</v>
      </c>
      <c r="D330" s="201">
        <v>43951.222797499999</v>
      </c>
    </row>
    <row r="331" spans="1:4" ht="30" thickTop="1" thickBot="1">
      <c r="A331" s="200" t="s">
        <v>740</v>
      </c>
      <c r="B331" s="200" t="s">
        <v>92</v>
      </c>
      <c r="C331" s="661" t="s">
        <v>741</v>
      </c>
      <c r="D331" s="662">
        <v>900</v>
      </c>
    </row>
    <row r="332" spans="1:4" ht="15.6" thickTop="1" thickBot="1">
      <c r="A332" s="200" t="s">
        <v>743</v>
      </c>
      <c r="B332" s="200" t="s">
        <v>388</v>
      </c>
      <c r="C332" s="205" t="s">
        <v>744</v>
      </c>
      <c r="D332" s="201">
        <v>62476.048567500002</v>
      </c>
    </row>
    <row r="333" spans="1:4" ht="30" thickTop="1" thickBot="1">
      <c r="A333" s="200" t="s">
        <v>742</v>
      </c>
      <c r="B333" s="200" t="s">
        <v>388</v>
      </c>
      <c r="C333" s="205" t="s">
        <v>2016</v>
      </c>
      <c r="D333" s="201">
        <v>48930</v>
      </c>
    </row>
    <row r="334" spans="1:4" ht="15.6" thickTop="1" thickBot="1">
      <c r="A334" s="200" t="s">
        <v>747</v>
      </c>
      <c r="B334" s="200" t="s">
        <v>92</v>
      </c>
      <c r="C334" s="205" t="s">
        <v>2017</v>
      </c>
      <c r="D334" s="201">
        <v>1365.5966899999999</v>
      </c>
    </row>
    <row r="335" spans="1:4" ht="15.6" thickTop="1" thickBot="1">
      <c r="A335" s="200" t="s">
        <v>745</v>
      </c>
      <c r="B335" s="200" t="s">
        <v>92</v>
      </c>
      <c r="C335" s="205" t="s">
        <v>746</v>
      </c>
      <c r="D335" s="201">
        <v>3294.5623324999997</v>
      </c>
    </row>
    <row r="336" spans="1:4" ht="15.6" thickTop="1" thickBot="1">
      <c r="A336" s="200" t="s">
        <v>748</v>
      </c>
      <c r="B336" s="200" t="s">
        <v>377</v>
      </c>
      <c r="C336" s="205" t="s">
        <v>749</v>
      </c>
      <c r="D336" s="201">
        <v>7112.6838200000002</v>
      </c>
    </row>
    <row r="337" spans="1:4" ht="15.6" thickTop="1" thickBot="1">
      <c r="A337" s="200" t="s">
        <v>753</v>
      </c>
      <c r="B337" s="200" t="s">
        <v>92</v>
      </c>
      <c r="C337" s="205" t="s">
        <v>754</v>
      </c>
      <c r="D337" s="201">
        <v>412323.34263999999</v>
      </c>
    </row>
    <row r="338" spans="1:4" ht="15.6" thickTop="1" thickBot="1">
      <c r="A338" s="200" t="s">
        <v>751</v>
      </c>
      <c r="B338" s="200" t="s">
        <v>92</v>
      </c>
      <c r="C338" s="205" t="s">
        <v>752</v>
      </c>
      <c r="D338" s="201">
        <v>95845.103375000006</v>
      </c>
    </row>
    <row r="339" spans="1:4" ht="30" thickTop="1" thickBot="1">
      <c r="A339" s="200" t="s">
        <v>750</v>
      </c>
      <c r="B339" s="200" t="s">
        <v>144</v>
      </c>
      <c r="C339" s="205" t="s">
        <v>2018</v>
      </c>
      <c r="D339" s="201">
        <v>195937.79150749999</v>
      </c>
    </row>
    <row r="340" spans="1:4" ht="30" thickTop="1" thickBot="1">
      <c r="A340" s="200" t="s">
        <v>686</v>
      </c>
      <c r="B340" s="200" t="s">
        <v>92</v>
      </c>
      <c r="C340" s="205" t="s">
        <v>2014</v>
      </c>
      <c r="D340" s="201">
        <v>2333856.6165824998</v>
      </c>
    </row>
    <row r="341" spans="1:4" ht="30" thickTop="1" thickBot="1">
      <c r="A341" s="200" t="s">
        <v>755</v>
      </c>
      <c r="B341" s="200" t="s">
        <v>92</v>
      </c>
      <c r="C341" s="205" t="s">
        <v>756</v>
      </c>
      <c r="D341" s="201">
        <v>2249070.1924100001</v>
      </c>
    </row>
    <row r="342" spans="1:4" ht="30" thickTop="1" thickBot="1">
      <c r="A342" s="200" t="s">
        <v>687</v>
      </c>
      <c r="B342" s="200" t="s">
        <v>92</v>
      </c>
      <c r="C342" s="205" t="s">
        <v>2015</v>
      </c>
      <c r="D342" s="657">
        <v>1814356.85457</v>
      </c>
    </row>
    <row r="343" spans="1:4" ht="30" thickTop="1" thickBot="1">
      <c r="A343" s="200" t="s">
        <v>757</v>
      </c>
      <c r="B343" s="200" t="s">
        <v>92</v>
      </c>
      <c r="C343" s="205" t="s">
        <v>758</v>
      </c>
      <c r="D343" s="657">
        <v>1386169.910805</v>
      </c>
    </row>
    <row r="344" spans="1:4" ht="30" thickTop="1" thickBot="1">
      <c r="A344" s="200" t="s">
        <v>802</v>
      </c>
      <c r="B344" s="200" t="s">
        <v>388</v>
      </c>
      <c r="C344" s="661" t="s">
        <v>803</v>
      </c>
      <c r="D344" s="663">
        <v>60585</v>
      </c>
    </row>
    <row r="345" spans="1:4" ht="30" thickTop="1" thickBot="1">
      <c r="A345" s="200" t="s">
        <v>759</v>
      </c>
      <c r="B345" s="200" t="s">
        <v>377</v>
      </c>
      <c r="C345" s="205" t="s">
        <v>760</v>
      </c>
      <c r="D345" s="657">
        <v>94205.66353250001</v>
      </c>
    </row>
    <row r="346" spans="1:4" ht="30" thickTop="1" thickBot="1">
      <c r="A346" s="200" t="s">
        <v>761</v>
      </c>
      <c r="B346" s="200" t="s">
        <v>144</v>
      </c>
      <c r="C346" s="205" t="s">
        <v>762</v>
      </c>
      <c r="D346" s="657">
        <v>38287.374335</v>
      </c>
    </row>
    <row r="347" spans="1:4" ht="30" thickTop="1" thickBot="1">
      <c r="A347" s="200" t="s">
        <v>768</v>
      </c>
      <c r="B347" s="200" t="s">
        <v>92</v>
      </c>
      <c r="C347" s="205" t="s">
        <v>2022</v>
      </c>
      <c r="D347" s="657">
        <v>83283.302727500006</v>
      </c>
    </row>
    <row r="348" spans="1:4" ht="15.6" thickTop="1" thickBot="1">
      <c r="A348" s="200" t="s">
        <v>773</v>
      </c>
      <c r="B348" s="200" t="s">
        <v>144</v>
      </c>
      <c r="C348" s="205" t="s">
        <v>2023</v>
      </c>
      <c r="D348" s="657">
        <v>17639.359365</v>
      </c>
    </row>
    <row r="349" spans="1:4" ht="30" thickTop="1" thickBot="1">
      <c r="A349" s="200" t="s">
        <v>763</v>
      </c>
      <c r="B349" s="200" t="s">
        <v>144</v>
      </c>
      <c r="C349" s="205" t="s">
        <v>764</v>
      </c>
      <c r="D349" s="657">
        <v>77139.323980000001</v>
      </c>
    </row>
    <row r="350" spans="1:4" ht="30" thickTop="1" thickBot="1">
      <c r="A350" s="200" t="s">
        <v>765</v>
      </c>
      <c r="B350" s="200" t="s">
        <v>144</v>
      </c>
      <c r="C350" s="661" t="s">
        <v>2019</v>
      </c>
      <c r="D350" s="663">
        <v>8869.7844999999998</v>
      </c>
    </row>
    <row r="351" spans="1:4" ht="15.6" thickTop="1" thickBot="1">
      <c r="A351" s="200" t="s">
        <v>801</v>
      </c>
      <c r="B351" s="200" t="s">
        <v>144</v>
      </c>
      <c r="C351" s="205" t="s">
        <v>2025</v>
      </c>
      <c r="D351" s="657">
        <v>160439.51571250003</v>
      </c>
    </row>
    <row r="352" spans="1:4" ht="15.6" thickTop="1" thickBot="1">
      <c r="A352" s="200" t="s">
        <v>769</v>
      </c>
      <c r="B352" s="200" t="s">
        <v>144</v>
      </c>
      <c r="C352" s="661" t="s">
        <v>770</v>
      </c>
      <c r="D352" s="663">
        <v>359140</v>
      </c>
    </row>
    <row r="353" spans="1:4" ht="15.6" thickTop="1" thickBot="1">
      <c r="A353" s="200" t="s">
        <v>771</v>
      </c>
      <c r="B353" s="200" t="s">
        <v>144</v>
      </c>
      <c r="C353" s="661" t="s">
        <v>772</v>
      </c>
      <c r="D353" s="663">
        <v>1000320</v>
      </c>
    </row>
    <row r="354" spans="1:4" ht="30" thickTop="1" thickBot="1">
      <c r="A354" s="200" t="s">
        <v>767</v>
      </c>
      <c r="B354" s="200" t="s">
        <v>144</v>
      </c>
      <c r="C354" s="661" t="s">
        <v>2021</v>
      </c>
      <c r="D354" s="663">
        <v>4998.5</v>
      </c>
    </row>
    <row r="355" spans="1:4" ht="15.6" thickTop="1" thickBot="1">
      <c r="A355" s="200" t="s">
        <v>766</v>
      </c>
      <c r="B355" s="200" t="s">
        <v>144</v>
      </c>
      <c r="C355" s="661" t="s">
        <v>2020</v>
      </c>
      <c r="D355" s="663">
        <v>4998.5</v>
      </c>
    </row>
    <row r="356" spans="1:4" ht="15.6" thickTop="1" thickBot="1">
      <c r="A356" s="200" t="s">
        <v>778</v>
      </c>
      <c r="B356" s="200" t="s">
        <v>144</v>
      </c>
      <c r="C356" s="205" t="s">
        <v>779</v>
      </c>
      <c r="D356" s="657">
        <v>42421.561487499996</v>
      </c>
    </row>
    <row r="357" spans="1:4" ht="30" thickTop="1" thickBot="1">
      <c r="A357" s="200" t="s">
        <v>774</v>
      </c>
      <c r="B357" s="200" t="s">
        <v>144</v>
      </c>
      <c r="C357" s="205" t="s">
        <v>775</v>
      </c>
      <c r="D357" s="657">
        <v>545303.74893750006</v>
      </c>
    </row>
    <row r="358" spans="1:4" ht="30" thickTop="1" thickBot="1">
      <c r="A358" s="200" t="s">
        <v>776</v>
      </c>
      <c r="B358" s="200" t="s">
        <v>144</v>
      </c>
      <c r="C358" s="205" t="s">
        <v>777</v>
      </c>
      <c r="D358" s="657">
        <v>477943.15885250003</v>
      </c>
    </row>
    <row r="359" spans="1:4" ht="15.6" thickTop="1" thickBot="1">
      <c r="A359" s="200" t="s">
        <v>780</v>
      </c>
      <c r="B359" s="200" t="s">
        <v>144</v>
      </c>
      <c r="C359" s="205" t="s">
        <v>781</v>
      </c>
      <c r="D359" s="657">
        <v>116992.55034999999</v>
      </c>
    </row>
    <row r="360" spans="1:4" ht="15.6" thickTop="1" thickBot="1">
      <c r="A360" s="200" t="s">
        <v>782</v>
      </c>
      <c r="B360" s="200" t="s">
        <v>144</v>
      </c>
      <c r="C360" s="205" t="s">
        <v>783</v>
      </c>
      <c r="D360" s="657">
        <v>182132.23627749999</v>
      </c>
    </row>
    <row r="361" spans="1:4" ht="15.6" thickTop="1" thickBot="1">
      <c r="A361" s="200" t="s">
        <v>784</v>
      </c>
      <c r="B361" s="200" t="s">
        <v>144</v>
      </c>
      <c r="C361" s="205" t="s">
        <v>785</v>
      </c>
      <c r="D361" s="657">
        <v>218449.628815</v>
      </c>
    </row>
    <row r="362" spans="1:4" ht="15.6" thickTop="1" thickBot="1">
      <c r="A362" s="200" t="s">
        <v>786</v>
      </c>
      <c r="B362" s="200" t="s">
        <v>144</v>
      </c>
      <c r="C362" s="205" t="s">
        <v>787</v>
      </c>
      <c r="D362" s="657">
        <v>248485.51785</v>
      </c>
    </row>
    <row r="363" spans="1:4" ht="30" thickTop="1" thickBot="1">
      <c r="A363" s="200" t="s">
        <v>788</v>
      </c>
      <c r="B363" s="200" t="s">
        <v>144</v>
      </c>
      <c r="C363" s="205" t="s">
        <v>789</v>
      </c>
      <c r="D363" s="657">
        <v>206434.30811500002</v>
      </c>
    </row>
    <row r="364" spans="1:4" ht="30" thickTop="1" thickBot="1">
      <c r="A364" s="200" t="s">
        <v>804</v>
      </c>
      <c r="B364" s="200" t="s">
        <v>144</v>
      </c>
      <c r="C364" s="205" t="s">
        <v>805</v>
      </c>
      <c r="D364" s="657">
        <v>234077.99022749998</v>
      </c>
    </row>
    <row r="365" spans="1:4" ht="15.6" thickTop="1" thickBot="1">
      <c r="A365" s="200" t="s">
        <v>790</v>
      </c>
      <c r="B365" s="200" t="s">
        <v>144</v>
      </c>
      <c r="C365" s="205" t="s">
        <v>791</v>
      </c>
      <c r="D365" s="657">
        <v>88062.891142499997</v>
      </c>
    </row>
    <row r="366" spans="1:4" ht="15.6" thickTop="1" thickBot="1">
      <c r="A366" s="200" t="s">
        <v>792</v>
      </c>
      <c r="B366" s="200" t="s">
        <v>144</v>
      </c>
      <c r="C366" s="205" t="s">
        <v>2024</v>
      </c>
      <c r="D366" s="657">
        <v>88062.891142499997</v>
      </c>
    </row>
    <row r="367" spans="1:4" ht="30" thickTop="1" thickBot="1">
      <c r="A367" s="200" t="s">
        <v>793</v>
      </c>
      <c r="B367" s="200" t="s">
        <v>92</v>
      </c>
      <c r="C367" s="661" t="s">
        <v>794</v>
      </c>
      <c r="D367" s="663">
        <v>28260</v>
      </c>
    </row>
    <row r="368" spans="1:4" ht="15.6" thickTop="1" thickBot="1">
      <c r="A368" s="200" t="s">
        <v>797</v>
      </c>
      <c r="B368" s="200" t="s">
        <v>92</v>
      </c>
      <c r="C368" s="661" t="s">
        <v>798</v>
      </c>
      <c r="D368" s="663">
        <v>1663.62</v>
      </c>
    </row>
    <row r="369" spans="1:4" ht="30" thickTop="1" thickBot="1">
      <c r="A369" s="200" t="s">
        <v>795</v>
      </c>
      <c r="B369" s="200" t="s">
        <v>92</v>
      </c>
      <c r="C369" s="661" t="s">
        <v>796</v>
      </c>
      <c r="D369" s="663">
        <v>792</v>
      </c>
    </row>
    <row r="370" spans="1:4" ht="15.6" thickTop="1" thickBot="1">
      <c r="A370" s="200" t="s">
        <v>799</v>
      </c>
      <c r="B370" s="200" t="s">
        <v>92</v>
      </c>
      <c r="C370" s="205" t="s">
        <v>800</v>
      </c>
      <c r="D370" s="657">
        <v>46376.001372499995</v>
      </c>
    </row>
    <row r="371" spans="1:4" ht="15.6" thickTop="1" thickBot="1">
      <c r="A371" s="200" t="s">
        <v>808</v>
      </c>
      <c r="B371" s="200" t="s">
        <v>92</v>
      </c>
      <c r="C371" s="205" t="s">
        <v>2026</v>
      </c>
      <c r="D371" s="657">
        <v>46376.001372499995</v>
      </c>
    </row>
    <row r="372" spans="1:4" ht="15.6" thickTop="1" thickBot="1">
      <c r="A372" s="200" t="s">
        <v>806</v>
      </c>
      <c r="B372" s="200" t="s">
        <v>377</v>
      </c>
      <c r="C372" s="661" t="s">
        <v>807</v>
      </c>
      <c r="D372" s="663">
        <v>3543</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95" activePane="bottomRight" state="frozen"/>
      <selection activeCell="D20" sqref="D20"/>
      <selection pane="topRight" activeCell="D20" sqref="D20"/>
      <selection pane="bottomLeft" activeCell="D20" sqref="D20"/>
      <selection pane="bottomRight" activeCell="C98" sqref="C98"/>
    </sheetView>
  </sheetViews>
  <sheetFormatPr baseColWidth="10" defaultRowHeight="14.4"/>
  <cols>
    <col min="1" max="1" width="18" style="162" customWidth="1"/>
    <col min="2" max="2" width="9.109375" customWidth="1"/>
    <col min="3" max="3" width="101.5546875" customWidth="1"/>
    <col min="4" max="4" width="17.109375" style="188" customWidth="1"/>
  </cols>
  <sheetData>
    <row r="1" spans="1:5" ht="99.75" customHeight="1" thickTop="1" thickBot="1">
      <c r="A1" s="688" t="s">
        <v>1933</v>
      </c>
      <c r="B1" s="689"/>
      <c r="C1" s="689"/>
      <c r="D1" s="690"/>
    </row>
    <row r="2" spans="1:5" ht="15.6" thickTop="1" thickBot="1">
      <c r="A2" s="687" t="s">
        <v>2342</v>
      </c>
      <c r="B2" s="687"/>
      <c r="C2" s="687"/>
      <c r="D2" s="687"/>
    </row>
    <row r="3" spans="1:5" ht="15.6" thickTop="1" thickBot="1">
      <c r="A3" s="691"/>
      <c r="B3" s="691"/>
      <c r="C3" s="691"/>
      <c r="D3" s="691"/>
    </row>
    <row r="4" spans="1:5" ht="15.6" thickTop="1" thickBot="1">
      <c r="A4" s="692"/>
      <c r="B4" s="692"/>
      <c r="C4" s="692"/>
      <c r="D4" s="692"/>
    </row>
    <row r="5" spans="1:5" ht="30" customHeight="1" thickTop="1" thickBot="1">
      <c r="A5" s="207"/>
      <c r="B5" s="105"/>
      <c r="C5" s="106"/>
      <c r="D5" s="194"/>
    </row>
    <row r="6" spans="1:5" ht="30" customHeight="1" thickTop="1" thickBot="1">
      <c r="A6" s="208" t="s">
        <v>1350</v>
      </c>
      <c r="B6" s="105" t="s">
        <v>339</v>
      </c>
      <c r="C6" s="107" t="s">
        <v>2131</v>
      </c>
      <c r="D6" s="664">
        <v>1590.70439188</v>
      </c>
    </row>
    <row r="7" spans="1:5" ht="30" customHeight="1" thickTop="1" thickBot="1">
      <c r="A7" s="208" t="s">
        <v>1436</v>
      </c>
      <c r="B7" s="105" t="s">
        <v>339</v>
      </c>
      <c r="C7" s="107" t="s">
        <v>2130</v>
      </c>
      <c r="D7" s="195">
        <v>1277.40878376</v>
      </c>
      <c r="E7" s="108"/>
    </row>
    <row r="8" spans="1:5" ht="30" customHeight="1" thickTop="1" thickBot="1">
      <c r="A8" s="208" t="s">
        <v>1448</v>
      </c>
      <c r="B8" s="105" t="s">
        <v>339</v>
      </c>
      <c r="C8" s="107" t="s">
        <v>2132</v>
      </c>
      <c r="D8" s="195">
        <v>1200</v>
      </c>
    </row>
    <row r="9" spans="1:5" ht="30" customHeight="1" thickTop="1" thickBot="1">
      <c r="A9" s="208" t="s">
        <v>1309</v>
      </c>
      <c r="B9" s="105" t="s">
        <v>1307</v>
      </c>
      <c r="C9" s="107" t="s">
        <v>1310</v>
      </c>
      <c r="D9" s="664">
        <v>1552</v>
      </c>
    </row>
    <row r="10" spans="1:5" ht="30" customHeight="1" thickTop="1" thickBot="1">
      <c r="A10" s="208" t="s">
        <v>1472</v>
      </c>
      <c r="B10" s="105" t="s">
        <v>339</v>
      </c>
      <c r="C10" s="665" t="s">
        <v>1473</v>
      </c>
      <c r="D10" s="664">
        <v>1552</v>
      </c>
    </row>
    <row r="11" spans="1:5" ht="30" customHeight="1" thickTop="1" thickBot="1">
      <c r="A11" s="208" t="s">
        <v>1413</v>
      </c>
      <c r="B11" s="105" t="s">
        <v>339</v>
      </c>
      <c r="C11" s="665" t="s">
        <v>1414</v>
      </c>
      <c r="D11" s="664">
        <v>1460.4695945866667</v>
      </c>
    </row>
    <row r="12" spans="1:5" ht="30" customHeight="1" thickTop="1" thickBot="1">
      <c r="A12" s="208" t="s">
        <v>1415</v>
      </c>
      <c r="B12" s="105" t="s">
        <v>339</v>
      </c>
      <c r="C12" s="665" t="s">
        <v>1416</v>
      </c>
      <c r="D12" s="664">
        <v>1460.4695945866667</v>
      </c>
    </row>
    <row r="13" spans="1:5" ht="30" customHeight="1" thickTop="1" thickBot="1">
      <c r="A13" s="208" t="s">
        <v>1417</v>
      </c>
      <c r="B13" s="105" t="s">
        <v>339</v>
      </c>
      <c r="C13" s="665" t="s">
        <v>1418</v>
      </c>
      <c r="D13" s="664">
        <v>1460.4695945866667</v>
      </c>
    </row>
    <row r="14" spans="1:5" ht="30" customHeight="1" thickTop="1" thickBot="1">
      <c r="A14" s="208" t="s">
        <v>1419</v>
      </c>
      <c r="B14" s="105" t="s">
        <v>339</v>
      </c>
      <c r="C14" s="665" t="s">
        <v>1420</v>
      </c>
      <c r="D14" s="664">
        <v>1460.4695945866667</v>
      </c>
    </row>
    <row r="15" spans="1:5" ht="30" customHeight="1" thickTop="1" thickBot="1">
      <c r="A15" s="208" t="s">
        <v>1401</v>
      </c>
      <c r="B15" s="105" t="s">
        <v>339</v>
      </c>
      <c r="C15" s="665" t="s">
        <v>1943</v>
      </c>
      <c r="D15" s="664">
        <v>1552</v>
      </c>
    </row>
    <row r="16" spans="1:5" ht="30" customHeight="1" thickTop="1" thickBot="1">
      <c r="A16" s="208" t="s">
        <v>1311</v>
      </c>
      <c r="B16" s="105" t="s">
        <v>339</v>
      </c>
      <c r="C16" s="665" t="s">
        <v>1312</v>
      </c>
      <c r="D16" s="664">
        <v>1460.4695945866667</v>
      </c>
    </row>
    <row r="17" spans="1:4" ht="30" customHeight="1" thickTop="1" thickBot="1">
      <c r="A17" s="208" t="s">
        <v>1313</v>
      </c>
      <c r="B17" s="105" t="s">
        <v>339</v>
      </c>
      <c r="C17" s="665" t="s">
        <v>1314</v>
      </c>
      <c r="D17" s="664">
        <v>1460.4695945866667</v>
      </c>
    </row>
    <row r="18" spans="1:4" ht="30" customHeight="1" thickTop="1" thickBot="1">
      <c r="A18" s="208" t="s">
        <v>1315</v>
      </c>
      <c r="B18" s="105" t="s">
        <v>339</v>
      </c>
      <c r="C18" s="665" t="s">
        <v>1316</v>
      </c>
      <c r="D18" s="664">
        <v>1460.4695945866667</v>
      </c>
    </row>
    <row r="19" spans="1:4" ht="30" customHeight="1" thickTop="1" thickBot="1">
      <c r="A19" s="208" t="s">
        <v>1319</v>
      </c>
      <c r="B19" s="105" t="s">
        <v>339</v>
      </c>
      <c r="C19" s="665" t="s">
        <v>1320</v>
      </c>
      <c r="D19" s="664">
        <v>1460.4695945866667</v>
      </c>
    </row>
    <row r="20" spans="1:4" ht="30" customHeight="1" thickTop="1" thickBot="1">
      <c r="A20" s="208" t="s">
        <v>1491</v>
      </c>
      <c r="B20" s="105" t="s">
        <v>339</v>
      </c>
      <c r="C20" s="665" t="s">
        <v>1952</v>
      </c>
      <c r="D20" s="664">
        <v>1277.40878376</v>
      </c>
    </row>
    <row r="21" spans="1:4" ht="30" customHeight="1" thickTop="1" thickBot="1">
      <c r="A21" s="208" t="s">
        <v>1323</v>
      </c>
      <c r="B21" s="105" t="s">
        <v>339</v>
      </c>
      <c r="C21" s="665" t="s">
        <v>1324</v>
      </c>
      <c r="D21" s="664">
        <v>1626.2552907900001</v>
      </c>
    </row>
    <row r="22" spans="1:4" ht="30" customHeight="1" thickTop="1" thickBot="1">
      <c r="A22" s="208" t="s">
        <v>1474</v>
      </c>
      <c r="B22" s="105" t="s">
        <v>339</v>
      </c>
      <c r="C22" s="665" t="s">
        <v>1475</v>
      </c>
      <c r="D22" s="664">
        <v>1626.2552907900001</v>
      </c>
    </row>
    <row r="23" spans="1:4" ht="30" customHeight="1" thickTop="1" thickBot="1">
      <c r="A23" s="208" t="s">
        <v>1331</v>
      </c>
      <c r="B23" s="105" t="s">
        <v>339</v>
      </c>
      <c r="C23" s="665" t="s">
        <v>1332</v>
      </c>
      <c r="D23" s="664">
        <v>1277.40878376</v>
      </c>
    </row>
    <row r="24" spans="1:4" ht="30" customHeight="1" thickTop="1" thickBot="1">
      <c r="A24" s="208" t="s">
        <v>1353</v>
      </c>
      <c r="B24" s="105" t="s">
        <v>339</v>
      </c>
      <c r="C24" s="665" t="s">
        <v>1354</v>
      </c>
      <c r="D24" s="664">
        <v>1590.70439188</v>
      </c>
    </row>
    <row r="25" spans="1:4" ht="30" customHeight="1" thickTop="1" thickBot="1">
      <c r="A25" s="208" t="s">
        <v>1325</v>
      </c>
      <c r="B25" s="105" t="s">
        <v>339</v>
      </c>
      <c r="C25" s="665" t="s">
        <v>1326</v>
      </c>
      <c r="D25" s="664">
        <v>1590.70439188</v>
      </c>
    </row>
    <row r="26" spans="1:4" ht="30" customHeight="1" thickTop="1" thickBot="1">
      <c r="A26" s="208" t="s">
        <v>1330</v>
      </c>
      <c r="B26" s="105" t="s">
        <v>339</v>
      </c>
      <c r="C26" s="665" t="s">
        <v>1326</v>
      </c>
      <c r="D26" s="664">
        <v>1590.70439188</v>
      </c>
    </row>
    <row r="27" spans="1:4" ht="30" customHeight="1" thickTop="1" thickBot="1">
      <c r="A27" s="208" t="s">
        <v>1387</v>
      </c>
      <c r="B27" s="105" t="s">
        <v>339</v>
      </c>
      <c r="C27" s="665" t="s">
        <v>1388</v>
      </c>
      <c r="D27" s="664">
        <v>1590.70439188</v>
      </c>
    </row>
    <row r="28" spans="1:4" ht="30" customHeight="1" thickTop="1" thickBot="1">
      <c r="A28" s="208" t="s">
        <v>1333</v>
      </c>
      <c r="B28" s="105" t="s">
        <v>339</v>
      </c>
      <c r="C28" s="107" t="s">
        <v>1334</v>
      </c>
      <c r="D28" s="195">
        <v>1590.70439188</v>
      </c>
    </row>
    <row r="29" spans="1:4" ht="30" customHeight="1" thickTop="1" thickBot="1">
      <c r="A29" s="208" t="s">
        <v>1338</v>
      </c>
      <c r="B29" s="105" t="s">
        <v>339</v>
      </c>
      <c r="C29" s="107" t="s">
        <v>1339</v>
      </c>
      <c r="D29" s="195">
        <v>1590.70439188</v>
      </c>
    </row>
    <row r="30" spans="1:4" ht="30" customHeight="1" thickTop="1" thickBot="1">
      <c r="A30" s="208" t="s">
        <v>1336</v>
      </c>
      <c r="B30" s="105" t="s">
        <v>339</v>
      </c>
      <c r="C30" s="107" t="s">
        <v>1337</v>
      </c>
      <c r="D30" s="195">
        <v>1277.40878376</v>
      </c>
    </row>
    <row r="31" spans="1:4" ht="30" customHeight="1" thickTop="1" thickBot="1">
      <c r="A31" s="208" t="s">
        <v>1351</v>
      </c>
      <c r="B31" s="105" t="s">
        <v>339</v>
      </c>
      <c r="C31" s="107" t="s">
        <v>1352</v>
      </c>
      <c r="D31" s="195">
        <v>1277.40878376</v>
      </c>
    </row>
    <row r="32" spans="1:4" ht="30" customHeight="1" thickTop="1" thickBot="1">
      <c r="A32" s="208" t="s">
        <v>1340</v>
      </c>
      <c r="B32" s="105" t="s">
        <v>339</v>
      </c>
      <c r="C32" s="107" t="s">
        <v>1341</v>
      </c>
      <c r="D32" s="195">
        <v>1277.40878376</v>
      </c>
    </row>
    <row r="33" spans="1:4" ht="30" customHeight="1" thickTop="1" thickBot="1">
      <c r="A33" s="208" t="s">
        <v>1356</v>
      </c>
      <c r="B33" s="105" t="s">
        <v>339</v>
      </c>
      <c r="C33" s="107" t="s">
        <v>1341</v>
      </c>
      <c r="D33" s="195">
        <v>1277.40878376</v>
      </c>
    </row>
    <row r="34" spans="1:4" ht="30" customHeight="1" thickTop="1" thickBot="1">
      <c r="A34" s="208" t="s">
        <v>1357</v>
      </c>
      <c r="B34" s="105" t="s">
        <v>339</v>
      </c>
      <c r="C34" s="107" t="s">
        <v>1358</v>
      </c>
      <c r="D34" s="195">
        <v>1277.40878376</v>
      </c>
    </row>
    <row r="35" spans="1:4" ht="30" customHeight="1" thickTop="1" thickBot="1">
      <c r="A35" s="208" t="s">
        <v>1407</v>
      </c>
      <c r="B35" s="105" t="s">
        <v>339</v>
      </c>
      <c r="C35" s="107" t="s">
        <v>1947</v>
      </c>
      <c r="D35" s="195">
        <v>1277.40878376</v>
      </c>
    </row>
    <row r="36" spans="1:4" ht="30" customHeight="1" thickTop="1" thickBot="1">
      <c r="A36" s="208" t="s">
        <v>1488</v>
      </c>
      <c r="B36" s="105" t="s">
        <v>339</v>
      </c>
      <c r="C36" s="107" t="s">
        <v>1489</v>
      </c>
      <c r="D36" s="195">
        <v>1277.40878376</v>
      </c>
    </row>
    <row r="37" spans="1:4" ht="30" customHeight="1" thickTop="1" thickBot="1">
      <c r="A37" s="208" t="s">
        <v>1469</v>
      </c>
      <c r="B37" s="105" t="s">
        <v>339</v>
      </c>
      <c r="C37" s="107" t="s">
        <v>1470</v>
      </c>
      <c r="D37" s="195">
        <v>1460.4695945866667</v>
      </c>
    </row>
    <row r="38" spans="1:4" ht="30" customHeight="1" thickTop="1" thickBot="1">
      <c r="A38" s="208" t="s">
        <v>1348</v>
      </c>
      <c r="B38" s="105" t="s">
        <v>339</v>
      </c>
      <c r="C38" s="107" t="s">
        <v>1349</v>
      </c>
      <c r="D38" s="195">
        <v>1460.4695945866667</v>
      </c>
    </row>
    <row r="39" spans="1:4" ht="30" customHeight="1" thickTop="1" thickBot="1">
      <c r="A39" s="208" t="s">
        <v>1305</v>
      </c>
      <c r="B39" s="105" t="s">
        <v>1307</v>
      </c>
      <c r="C39" s="107" t="s">
        <v>1364</v>
      </c>
      <c r="D39" s="195">
        <v>1422.8462487900001</v>
      </c>
    </row>
    <row r="40" spans="1:4" ht="30" customHeight="1" thickTop="1" thickBot="1">
      <c r="A40" s="208" t="s">
        <v>1345</v>
      </c>
      <c r="B40" s="105" t="s">
        <v>339</v>
      </c>
      <c r="C40" s="107" t="s">
        <v>1346</v>
      </c>
      <c r="D40" s="195">
        <v>1460.4695945866667</v>
      </c>
    </row>
    <row r="41" spans="1:4" ht="30" customHeight="1" thickTop="1" thickBot="1">
      <c r="A41" s="208" t="s">
        <v>1343</v>
      </c>
      <c r="B41" s="105" t="s">
        <v>339</v>
      </c>
      <c r="C41" s="107" t="s">
        <v>1344</v>
      </c>
      <c r="D41" s="195">
        <v>1460.4695945866667</v>
      </c>
    </row>
    <row r="42" spans="1:4" ht="30" customHeight="1" thickTop="1" thickBot="1">
      <c r="A42" s="208" t="s">
        <v>1476</v>
      </c>
      <c r="B42" s="105" t="s">
        <v>339</v>
      </c>
      <c r="C42" s="107" t="s">
        <v>1344</v>
      </c>
      <c r="D42" s="195">
        <v>1460.4695945866667</v>
      </c>
    </row>
    <row r="43" spans="1:4" ht="30" customHeight="1" thickTop="1" thickBot="1">
      <c r="A43" s="208" t="s">
        <v>1317</v>
      </c>
      <c r="B43" s="105" t="s">
        <v>339</v>
      </c>
      <c r="C43" s="107" t="s">
        <v>1318</v>
      </c>
      <c r="D43" s="195">
        <v>1460.4695945866667</v>
      </c>
    </row>
    <row r="44" spans="1:4" ht="30" customHeight="1" thickTop="1" thickBot="1">
      <c r="A44" s="208" t="s">
        <v>1471</v>
      </c>
      <c r="B44" s="105" t="s">
        <v>339</v>
      </c>
      <c r="C44" s="107" t="s">
        <v>1318</v>
      </c>
      <c r="D44" s="195">
        <v>1460.4695945866667</v>
      </c>
    </row>
    <row r="45" spans="1:4" ht="30" customHeight="1" thickTop="1" thickBot="1">
      <c r="A45" s="208" t="s">
        <v>1362</v>
      </c>
      <c r="B45" s="105" t="s">
        <v>339</v>
      </c>
      <c r="C45" s="107" t="s">
        <v>1363</v>
      </c>
      <c r="D45" s="195">
        <v>1460.4695945866667</v>
      </c>
    </row>
    <row r="46" spans="1:4" ht="30" customHeight="1" thickTop="1" thickBot="1">
      <c r="A46" s="208" t="s">
        <v>1371</v>
      </c>
      <c r="B46" s="105" t="s">
        <v>339</v>
      </c>
      <c r="C46" s="107" t="s">
        <v>1372</v>
      </c>
      <c r="D46" s="195">
        <v>1277.40878376</v>
      </c>
    </row>
    <row r="47" spans="1:4" ht="30" customHeight="1" thickTop="1" thickBot="1">
      <c r="A47" s="208" t="s">
        <v>1375</v>
      </c>
      <c r="B47" s="105" t="s">
        <v>339</v>
      </c>
      <c r="C47" s="107" t="s">
        <v>1376</v>
      </c>
      <c r="D47" s="195">
        <v>1277.40878376</v>
      </c>
    </row>
    <row r="48" spans="1:4" ht="30" customHeight="1" thickTop="1" thickBot="1">
      <c r="A48" s="208" t="s">
        <v>1367</v>
      </c>
      <c r="B48" s="105" t="s">
        <v>1307</v>
      </c>
      <c r="C48" s="107" t="s">
        <v>1368</v>
      </c>
      <c r="D48" s="195">
        <v>1277.40878376</v>
      </c>
    </row>
    <row r="49" spans="1:4" ht="30" customHeight="1" thickTop="1" thickBot="1">
      <c r="A49" s="208" t="s">
        <v>1365</v>
      </c>
      <c r="B49" s="105" t="s">
        <v>339</v>
      </c>
      <c r="C49" s="107" t="s">
        <v>1366</v>
      </c>
      <c r="D49" s="195">
        <v>1460.4695945866667</v>
      </c>
    </row>
    <row r="50" spans="1:4" ht="30" customHeight="1" thickTop="1" thickBot="1">
      <c r="A50" s="208" t="s">
        <v>1369</v>
      </c>
      <c r="B50" s="105" t="s">
        <v>339</v>
      </c>
      <c r="C50" s="107" t="s">
        <v>1370</v>
      </c>
      <c r="D50" s="195">
        <v>1460.4695945866667</v>
      </c>
    </row>
    <row r="51" spans="1:4" ht="30" customHeight="1" thickTop="1" thickBot="1">
      <c r="A51" s="208" t="s">
        <v>1398</v>
      </c>
      <c r="B51" s="105" t="s">
        <v>1390</v>
      </c>
      <c r="C51" s="107" t="s">
        <v>1399</v>
      </c>
      <c r="D51" s="195">
        <v>1460.4695945866667</v>
      </c>
    </row>
    <row r="52" spans="1:4" ht="30" customHeight="1" thickTop="1" thickBot="1">
      <c r="A52" s="208" t="s">
        <v>1400</v>
      </c>
      <c r="B52" s="105" t="s">
        <v>1390</v>
      </c>
      <c r="C52" s="107" t="s">
        <v>1399</v>
      </c>
      <c r="D52" s="195">
        <v>1460.4695945866667</v>
      </c>
    </row>
    <row r="53" spans="1:4" ht="30" customHeight="1" thickTop="1" thickBot="1">
      <c r="A53" s="208" t="s">
        <v>1373</v>
      </c>
      <c r="B53" s="105" t="s">
        <v>339</v>
      </c>
      <c r="C53" s="107" t="s">
        <v>1374</v>
      </c>
      <c r="D53" s="195">
        <v>1277.40878376</v>
      </c>
    </row>
    <row r="54" spans="1:4" ht="30" customHeight="1" thickTop="1" thickBot="1">
      <c r="A54" s="208" t="s">
        <v>1377</v>
      </c>
      <c r="B54" s="105" t="s">
        <v>339</v>
      </c>
      <c r="C54" s="107" t="s">
        <v>1378</v>
      </c>
      <c r="D54" s="195">
        <v>1238.70439188</v>
      </c>
    </row>
    <row r="55" spans="1:4" ht="30" customHeight="1" thickTop="1" thickBot="1">
      <c r="A55" s="208" t="s">
        <v>1462</v>
      </c>
      <c r="B55" s="105" t="s">
        <v>339</v>
      </c>
      <c r="C55" s="107" t="s">
        <v>2134</v>
      </c>
      <c r="D55" s="195">
        <v>1238.70439188</v>
      </c>
    </row>
    <row r="56" spans="1:4" ht="30" customHeight="1" thickTop="1" thickBot="1">
      <c r="A56" s="208" t="s">
        <v>1463</v>
      </c>
      <c r="B56" s="105" t="s">
        <v>339</v>
      </c>
      <c r="C56" s="107" t="s">
        <v>2135</v>
      </c>
      <c r="D56" s="195">
        <v>1238.70439188</v>
      </c>
    </row>
    <row r="57" spans="1:4" ht="30" customHeight="1" thickTop="1" thickBot="1">
      <c r="A57" s="208" t="s">
        <v>1464</v>
      </c>
      <c r="B57" s="105" t="s">
        <v>339</v>
      </c>
      <c r="C57" s="107" t="s">
        <v>2136</v>
      </c>
      <c r="D57" s="195">
        <v>1238.70439188</v>
      </c>
    </row>
    <row r="58" spans="1:4" ht="30" customHeight="1" thickTop="1" thickBot="1">
      <c r="A58" s="208" t="s">
        <v>1441</v>
      </c>
      <c r="B58" s="105" t="s">
        <v>339</v>
      </c>
      <c r="C58" s="107" t="s">
        <v>1950</v>
      </c>
      <c r="D58" s="195">
        <v>1238.70439188</v>
      </c>
    </row>
    <row r="59" spans="1:4" ht="30" customHeight="1" thickTop="1" thickBot="1">
      <c r="A59" s="208" t="s">
        <v>1379</v>
      </c>
      <c r="B59" s="105" t="s">
        <v>339</v>
      </c>
      <c r="C59" s="107" t="s">
        <v>1380</v>
      </c>
      <c r="D59" s="195">
        <v>1277.40878376</v>
      </c>
    </row>
    <row r="60" spans="1:4" ht="30" customHeight="1" thickTop="1" thickBot="1">
      <c r="A60" s="208" t="s">
        <v>1460</v>
      </c>
      <c r="B60" s="105" t="s">
        <v>339</v>
      </c>
      <c r="C60" s="107" t="s">
        <v>1461</v>
      </c>
      <c r="D60" s="195">
        <v>1238.70439188</v>
      </c>
    </row>
    <row r="61" spans="1:4" ht="30" customHeight="1" thickTop="1" thickBot="1">
      <c r="A61" s="208" t="s">
        <v>1446</v>
      </c>
      <c r="B61" s="105" t="s">
        <v>339</v>
      </c>
      <c r="C61" s="107" t="s">
        <v>1447</v>
      </c>
      <c r="D61" s="195">
        <v>1238.70439188</v>
      </c>
    </row>
    <row r="62" spans="1:4" ht="30" customHeight="1" thickTop="1" thickBot="1">
      <c r="A62" s="208" t="s">
        <v>1453</v>
      </c>
      <c r="B62" s="105" t="s">
        <v>339</v>
      </c>
      <c r="C62" s="107" t="s">
        <v>1454</v>
      </c>
      <c r="D62" s="195">
        <v>1238.70439188</v>
      </c>
    </row>
    <row r="63" spans="1:4" ht="30" customHeight="1" thickTop="1" thickBot="1">
      <c r="A63" s="208" t="s">
        <v>1457</v>
      </c>
      <c r="B63" s="105" t="s">
        <v>339</v>
      </c>
      <c r="C63" s="107" t="s">
        <v>1458</v>
      </c>
      <c r="D63" s="195">
        <v>1238.70439188</v>
      </c>
    </row>
    <row r="64" spans="1:4" ht="30" customHeight="1" thickTop="1" thickBot="1">
      <c r="A64" s="208" t="s">
        <v>1444</v>
      </c>
      <c r="B64" s="105" t="s">
        <v>339</v>
      </c>
      <c r="C64" s="107" t="s">
        <v>1445</v>
      </c>
      <c r="D64" s="195">
        <v>1238.70439188</v>
      </c>
    </row>
    <row r="65" spans="1:4" ht="30" customHeight="1" thickTop="1" thickBot="1">
      <c r="A65" s="208" t="s">
        <v>1381</v>
      </c>
      <c r="B65" s="105" t="s">
        <v>339</v>
      </c>
      <c r="C65" s="107" t="s">
        <v>1382</v>
      </c>
      <c r="D65" s="195">
        <v>1238.70439188</v>
      </c>
    </row>
    <row r="66" spans="1:4" ht="30" customHeight="1" thickTop="1" thickBot="1">
      <c r="A66" s="208" t="s">
        <v>1451</v>
      </c>
      <c r="B66" s="105" t="s">
        <v>339</v>
      </c>
      <c r="C66" s="107" t="s">
        <v>1452</v>
      </c>
      <c r="D66" s="195">
        <v>1238.70439188</v>
      </c>
    </row>
    <row r="67" spans="1:4" ht="30" customHeight="1" thickTop="1" thickBot="1">
      <c r="A67" s="208" t="s">
        <v>1455</v>
      </c>
      <c r="B67" s="105" t="s">
        <v>339</v>
      </c>
      <c r="C67" s="107" t="s">
        <v>1456</v>
      </c>
      <c r="D67" s="195">
        <v>1238.70439188</v>
      </c>
    </row>
    <row r="68" spans="1:4" ht="30" customHeight="1" thickTop="1" thickBot="1">
      <c r="A68" s="208" t="s">
        <v>1427</v>
      </c>
      <c r="B68" s="105" t="s">
        <v>339</v>
      </c>
      <c r="C68" s="665" t="s">
        <v>1428</v>
      </c>
      <c r="D68" s="195">
        <v>1910.2832000000001</v>
      </c>
    </row>
    <row r="69" spans="1:4" ht="30" customHeight="1" thickTop="1" thickBot="1">
      <c r="A69" s="208" t="s">
        <v>1467</v>
      </c>
      <c r="B69" s="105" t="s">
        <v>339</v>
      </c>
      <c r="C69" s="665" t="s">
        <v>2138</v>
      </c>
      <c r="D69" s="664">
        <v>1238.70439188</v>
      </c>
    </row>
    <row r="70" spans="1:4" ht="30" customHeight="1" thickTop="1" thickBot="1">
      <c r="A70" s="208" t="s">
        <v>1468</v>
      </c>
      <c r="B70" s="105" t="s">
        <v>339</v>
      </c>
      <c r="C70" s="665" t="s">
        <v>2139</v>
      </c>
      <c r="D70" s="664">
        <v>1238.70439188</v>
      </c>
    </row>
    <row r="71" spans="1:4" ht="30" customHeight="1" thickTop="1" thickBot="1">
      <c r="A71" s="208" t="s">
        <v>1465</v>
      </c>
      <c r="B71" s="105" t="s">
        <v>339</v>
      </c>
      <c r="C71" s="665" t="s">
        <v>2140</v>
      </c>
      <c r="D71" s="664">
        <v>1238.70439188</v>
      </c>
    </row>
    <row r="72" spans="1:4" ht="30" customHeight="1" thickTop="1" thickBot="1">
      <c r="A72" s="208" t="s">
        <v>1466</v>
      </c>
      <c r="B72" s="105" t="s">
        <v>339</v>
      </c>
      <c r="C72" s="665" t="s">
        <v>2141</v>
      </c>
      <c r="D72" s="664">
        <v>1238.70439188</v>
      </c>
    </row>
    <row r="73" spans="1:4" ht="30" customHeight="1" thickTop="1" thickBot="1">
      <c r="A73" s="208" t="s">
        <v>1434</v>
      </c>
      <c r="B73" s="105" t="s">
        <v>339</v>
      </c>
      <c r="C73" s="665" t="s">
        <v>1435</v>
      </c>
      <c r="D73" s="664">
        <v>1238.70439188</v>
      </c>
    </row>
    <row r="74" spans="1:4" ht="30" customHeight="1" thickTop="1" thickBot="1">
      <c r="A74" s="208" t="s">
        <v>1433</v>
      </c>
      <c r="B74" s="105" t="s">
        <v>339</v>
      </c>
      <c r="C74" s="665" t="s">
        <v>1949</v>
      </c>
      <c r="D74" s="664">
        <v>1238.70439188</v>
      </c>
    </row>
    <row r="75" spans="1:4" ht="30" customHeight="1" thickTop="1" thickBot="1">
      <c r="A75" s="208" t="s">
        <v>1431</v>
      </c>
      <c r="B75" s="105" t="s">
        <v>339</v>
      </c>
      <c r="C75" s="665" t="s">
        <v>1432</v>
      </c>
      <c r="D75" s="664">
        <v>1238.70439188</v>
      </c>
    </row>
    <row r="76" spans="1:4" ht="30" customHeight="1" thickTop="1" thickBot="1">
      <c r="A76" s="208" t="s">
        <v>1459</v>
      </c>
      <c r="B76" s="105" t="s">
        <v>339</v>
      </c>
      <c r="C76" s="665" t="s">
        <v>2133</v>
      </c>
      <c r="D76" s="664">
        <v>1238.70439188</v>
      </c>
    </row>
    <row r="77" spans="1:4" ht="30" customHeight="1" thickTop="1" thickBot="1">
      <c r="A77" s="208" t="s">
        <v>1437</v>
      </c>
      <c r="B77" s="105" t="s">
        <v>339</v>
      </c>
      <c r="C77" s="665" t="s">
        <v>1438</v>
      </c>
      <c r="D77" s="664">
        <v>1238.70439188</v>
      </c>
    </row>
    <row r="78" spans="1:4" ht="30" customHeight="1" thickTop="1" thickBot="1">
      <c r="A78" s="208" t="s">
        <v>1439</v>
      </c>
      <c r="B78" s="105" t="s">
        <v>339</v>
      </c>
      <c r="C78" s="665" t="s">
        <v>1440</v>
      </c>
      <c r="D78" s="664">
        <v>1238.70439188</v>
      </c>
    </row>
    <row r="79" spans="1:4" ht="30" customHeight="1" thickTop="1" thickBot="1">
      <c r="A79" s="208" t="s">
        <v>1442</v>
      </c>
      <c r="B79" s="105" t="s">
        <v>339</v>
      </c>
      <c r="C79" s="665" t="s">
        <v>1443</v>
      </c>
      <c r="D79" s="664">
        <v>1238.70439188</v>
      </c>
    </row>
    <row r="80" spans="1:4" ht="30" customHeight="1" thickTop="1" thickBot="1">
      <c r="A80" s="208" t="s">
        <v>1421</v>
      </c>
      <c r="B80" s="105" t="s">
        <v>339</v>
      </c>
      <c r="C80" s="665" t="s">
        <v>1422</v>
      </c>
      <c r="D80" s="664">
        <v>1238.70439188</v>
      </c>
    </row>
    <row r="81" spans="1:4" ht="30" customHeight="1" thickTop="1" thickBot="1">
      <c r="A81" s="208" t="s">
        <v>1425</v>
      </c>
      <c r="B81" s="105" t="s">
        <v>339</v>
      </c>
      <c r="C81" s="665" t="s">
        <v>1426</v>
      </c>
      <c r="D81" s="664">
        <v>1238.70439188</v>
      </c>
    </row>
    <row r="82" spans="1:4" ht="30" customHeight="1" thickTop="1" thickBot="1">
      <c r="A82" s="208" t="s">
        <v>1429</v>
      </c>
      <c r="B82" s="105" t="s">
        <v>339</v>
      </c>
      <c r="C82" s="665" t="s">
        <v>1430</v>
      </c>
      <c r="D82" s="664">
        <v>1238.70439188</v>
      </c>
    </row>
    <row r="83" spans="1:4" ht="30" customHeight="1" thickTop="1" thickBot="1">
      <c r="A83" s="208" t="s">
        <v>1423</v>
      </c>
      <c r="B83" s="105" t="s">
        <v>339</v>
      </c>
      <c r="C83" s="665" t="s">
        <v>1424</v>
      </c>
      <c r="D83" s="664">
        <v>1238.70439188</v>
      </c>
    </row>
    <row r="84" spans="1:4" ht="30" customHeight="1" thickTop="1" thickBot="1">
      <c r="A84" s="208" t="s">
        <v>1389</v>
      </c>
      <c r="B84" s="105" t="s">
        <v>339</v>
      </c>
      <c r="C84" s="665" t="s">
        <v>1391</v>
      </c>
      <c r="D84" s="664">
        <v>1460.4695945866667</v>
      </c>
    </row>
    <row r="85" spans="1:4" ht="30" customHeight="1" thickTop="1" thickBot="1">
      <c r="A85" s="208" t="s">
        <v>1392</v>
      </c>
      <c r="B85" s="105" t="s">
        <v>339</v>
      </c>
      <c r="C85" s="665" t="s">
        <v>1942</v>
      </c>
      <c r="D85" s="664">
        <v>1460.4695945866667</v>
      </c>
    </row>
    <row r="86" spans="1:4" ht="30" customHeight="1" thickTop="1" thickBot="1">
      <c r="A86" s="208" t="s">
        <v>1393</v>
      </c>
      <c r="B86" s="105" t="s">
        <v>1390</v>
      </c>
      <c r="C86" s="665" t="s">
        <v>1394</v>
      </c>
      <c r="D86" s="664">
        <v>1460.4695945866667</v>
      </c>
    </row>
    <row r="87" spans="1:4" ht="30" customHeight="1" thickTop="1" thickBot="1">
      <c r="A87" s="208" t="s">
        <v>1395</v>
      </c>
      <c r="B87" s="105" t="s">
        <v>339</v>
      </c>
      <c r="C87" s="665" t="s">
        <v>1396</v>
      </c>
      <c r="D87" s="664">
        <v>1460.4695945866667</v>
      </c>
    </row>
    <row r="88" spans="1:4" ht="30" customHeight="1" thickTop="1" thickBot="1">
      <c r="A88" s="208" t="s">
        <v>1397</v>
      </c>
      <c r="B88" s="105" t="s">
        <v>339</v>
      </c>
      <c r="C88" s="665" t="s">
        <v>1396</v>
      </c>
      <c r="D88" s="664">
        <v>1460.4695945866667</v>
      </c>
    </row>
    <row r="89" spans="1:4" ht="30" customHeight="1" thickTop="1" thickBot="1">
      <c r="A89" s="208" t="s">
        <v>1327</v>
      </c>
      <c r="B89" s="105" t="s">
        <v>339</v>
      </c>
      <c r="C89" s="665" t="s">
        <v>1935</v>
      </c>
      <c r="D89" s="664">
        <v>1393.3519377</v>
      </c>
    </row>
    <row r="90" spans="1:4" ht="30" customHeight="1" thickTop="1" thickBot="1">
      <c r="A90" s="208" t="s">
        <v>1449</v>
      </c>
      <c r="B90" s="105" t="s">
        <v>339</v>
      </c>
      <c r="C90" s="665" t="s">
        <v>1450</v>
      </c>
      <c r="D90" s="664">
        <v>1277.40878376</v>
      </c>
    </row>
    <row r="91" spans="1:4" ht="30" customHeight="1" thickTop="1" thickBot="1">
      <c r="A91" s="208" t="s">
        <v>1328</v>
      </c>
      <c r="B91" s="105" t="s">
        <v>339</v>
      </c>
      <c r="C91" s="665" t="s">
        <v>1329</v>
      </c>
      <c r="D91" s="664">
        <v>1277.40878376</v>
      </c>
    </row>
    <row r="92" spans="1:4" ht="30" customHeight="1" thickTop="1" thickBot="1">
      <c r="A92" s="208" t="s">
        <v>1361</v>
      </c>
      <c r="B92" s="105" t="s">
        <v>339</v>
      </c>
      <c r="C92" s="107" t="s">
        <v>1941</v>
      </c>
      <c r="D92" s="195">
        <v>1401.4882993799999</v>
      </c>
    </row>
    <row r="93" spans="1:4" ht="30" customHeight="1" thickTop="1" thickBot="1">
      <c r="A93" s="208" t="s">
        <v>1492</v>
      </c>
      <c r="B93" s="105" t="s">
        <v>1490</v>
      </c>
      <c r="C93" s="665" t="s">
        <v>1953</v>
      </c>
      <c r="D93" s="664">
        <v>64.073848229999996</v>
      </c>
    </row>
    <row r="94" spans="1:4" ht="30" customHeight="1" thickTop="1" thickBot="1">
      <c r="A94" s="208" t="s">
        <v>1483</v>
      </c>
      <c r="B94" s="105" t="s">
        <v>92</v>
      </c>
      <c r="C94" s="665" t="s">
        <v>1951</v>
      </c>
      <c r="D94" s="664">
        <v>487806.41111751</v>
      </c>
    </row>
    <row r="95" spans="1:4" ht="30" customHeight="1" thickTop="1" thickBot="1">
      <c r="A95" s="208" t="s">
        <v>1306</v>
      </c>
      <c r="B95" s="105" t="s">
        <v>1307</v>
      </c>
      <c r="C95" s="665" t="s">
        <v>1308</v>
      </c>
      <c r="D95" s="666">
        <v>1393.3519377</v>
      </c>
    </row>
    <row r="96" spans="1:4" ht="30" customHeight="1" thickTop="1" thickBot="1">
      <c r="A96" s="208" t="s">
        <v>1714</v>
      </c>
      <c r="B96" s="105" t="s">
        <v>339</v>
      </c>
      <c r="C96" s="107" t="s">
        <v>1934</v>
      </c>
      <c r="D96" s="195">
        <v>1393.3519377</v>
      </c>
    </row>
    <row r="97" spans="1:4" ht="30" customHeight="1" thickTop="1" thickBot="1">
      <c r="A97" s="208" t="s">
        <v>1495</v>
      </c>
      <c r="B97" s="105" t="s">
        <v>339</v>
      </c>
      <c r="C97" s="107" t="s">
        <v>1494</v>
      </c>
      <c r="D97" s="195">
        <v>1161.46562982</v>
      </c>
    </row>
    <row r="98" spans="1:4" ht="30" customHeight="1" thickTop="1" thickBot="1">
      <c r="A98" s="208" t="s">
        <v>1321</v>
      </c>
      <c r="B98" s="105" t="s">
        <v>92</v>
      </c>
      <c r="C98" s="665" t="s">
        <v>1322</v>
      </c>
      <c r="D98" s="664">
        <v>34660.900756800002</v>
      </c>
    </row>
    <row r="99" spans="1:4" ht="30" customHeight="1" thickTop="1" thickBot="1">
      <c r="A99" s="208" t="s">
        <v>1335</v>
      </c>
      <c r="B99" s="105" t="s">
        <v>339</v>
      </c>
      <c r="C99" s="665" t="s">
        <v>1936</v>
      </c>
      <c r="D99" s="664">
        <v>1113.66450495</v>
      </c>
    </row>
    <row r="100" spans="1:4" ht="30" customHeight="1" thickTop="1" thickBot="1">
      <c r="A100" s="208" t="s">
        <v>1404</v>
      </c>
      <c r="B100" s="105" t="s">
        <v>1390</v>
      </c>
      <c r="C100" s="665" t="s">
        <v>1946</v>
      </c>
      <c r="D100" s="664">
        <v>1637.4427880999999</v>
      </c>
    </row>
    <row r="101" spans="1:4" ht="30" customHeight="1" thickTop="1" thickBot="1">
      <c r="A101" s="208" t="s">
        <v>1477</v>
      </c>
      <c r="B101" s="105" t="s">
        <v>339</v>
      </c>
      <c r="C101" s="665" t="s">
        <v>1478</v>
      </c>
      <c r="D101" s="664">
        <v>6968.7937789200005</v>
      </c>
    </row>
    <row r="102" spans="1:4" ht="30" customHeight="1" thickTop="1" thickBot="1">
      <c r="A102" s="208" t="s">
        <v>1479</v>
      </c>
      <c r="B102" s="105" t="s">
        <v>141</v>
      </c>
      <c r="C102" s="665" t="s">
        <v>1480</v>
      </c>
      <c r="D102" s="664">
        <v>202920.86029919999</v>
      </c>
    </row>
    <row r="103" spans="1:4" ht="30" customHeight="1" thickTop="1" thickBot="1">
      <c r="A103" s="208" t="s">
        <v>1411</v>
      </c>
      <c r="B103" s="105" t="s">
        <v>344</v>
      </c>
      <c r="C103" s="665" t="s">
        <v>1412</v>
      </c>
      <c r="D103" s="666">
        <v>11.187497310000001</v>
      </c>
    </row>
    <row r="104" spans="1:4" ht="30" customHeight="1" thickTop="1" thickBot="1">
      <c r="A104" s="208" t="s">
        <v>1409</v>
      </c>
      <c r="B104" s="105" t="s">
        <v>344</v>
      </c>
      <c r="C104" s="665" t="s">
        <v>1410</v>
      </c>
      <c r="D104" s="666">
        <v>11.187497310000001</v>
      </c>
    </row>
    <row r="105" spans="1:4" ht="30" customHeight="1" thickTop="1" thickBot="1">
      <c r="A105" s="208" t="s">
        <v>1359</v>
      </c>
      <c r="B105" s="105" t="s">
        <v>339</v>
      </c>
      <c r="C105" s="665" t="s">
        <v>1360</v>
      </c>
      <c r="D105" s="664">
        <v>3903.4195159800001</v>
      </c>
    </row>
    <row r="106" spans="1:4" ht="30" customHeight="1" thickTop="1" thickBot="1">
      <c r="A106" s="208" t="s">
        <v>1486</v>
      </c>
      <c r="B106" s="105" t="s">
        <v>92</v>
      </c>
      <c r="C106" s="665" t="s">
        <v>1487</v>
      </c>
      <c r="D106" s="664">
        <v>194190.54421656003</v>
      </c>
    </row>
    <row r="107" spans="1:4" ht="30" customHeight="1" thickTop="1" thickBot="1">
      <c r="A107" s="208" t="s">
        <v>1385</v>
      </c>
      <c r="B107" s="105" t="s">
        <v>339</v>
      </c>
      <c r="C107" s="665" t="s">
        <v>1386</v>
      </c>
      <c r="D107" s="664">
        <v>1277.40878376</v>
      </c>
    </row>
    <row r="108" spans="1:4" ht="30" customHeight="1" thickTop="1" thickBot="1">
      <c r="A108" s="208" t="s">
        <v>1347</v>
      </c>
      <c r="B108" s="105" t="s">
        <v>339</v>
      </c>
      <c r="C108" s="665" t="s">
        <v>1938</v>
      </c>
      <c r="D108" s="664">
        <v>1277.40878376</v>
      </c>
    </row>
    <row r="109" spans="1:4" ht="30" customHeight="1" thickTop="1" thickBot="1">
      <c r="A109" s="208" t="s">
        <v>1342</v>
      </c>
      <c r="B109" s="105" t="s">
        <v>339</v>
      </c>
      <c r="C109" s="665" t="s">
        <v>1937</v>
      </c>
      <c r="D109" s="664">
        <v>1277.40878376</v>
      </c>
    </row>
    <row r="110" spans="1:4" ht="30" customHeight="1" thickTop="1" thickBot="1">
      <c r="A110" s="208" t="s">
        <v>1481</v>
      </c>
      <c r="B110" s="105" t="s">
        <v>339</v>
      </c>
      <c r="C110" s="665" t="s">
        <v>1482</v>
      </c>
      <c r="D110" s="664">
        <v>1277.40878376</v>
      </c>
    </row>
    <row r="111" spans="1:4" ht="30" customHeight="1" thickTop="1" thickBot="1">
      <c r="A111" s="208" t="s">
        <v>1402</v>
      </c>
      <c r="B111" s="105" t="s">
        <v>1390</v>
      </c>
      <c r="C111" s="665" t="s">
        <v>1944</v>
      </c>
      <c r="D111" s="664">
        <v>1277.40878376</v>
      </c>
    </row>
    <row r="112" spans="1:4" ht="30" customHeight="1" thickTop="1" thickBot="1">
      <c r="A112" s="208" t="s">
        <v>1403</v>
      </c>
      <c r="B112" s="105" t="s">
        <v>344</v>
      </c>
      <c r="C112" s="665" t="s">
        <v>1945</v>
      </c>
      <c r="D112" s="666">
        <v>28.477265880000001</v>
      </c>
    </row>
    <row r="113" spans="1:4" ht="30" customHeight="1" thickTop="1" thickBot="1">
      <c r="A113" s="208" t="s">
        <v>1408</v>
      </c>
      <c r="B113" s="105" t="s">
        <v>1390</v>
      </c>
      <c r="C113" s="665" t="s">
        <v>1948</v>
      </c>
      <c r="D113" s="664">
        <v>1027.2156620999999</v>
      </c>
    </row>
    <row r="114" spans="1:4" ht="30" customHeight="1" thickTop="1" thickBot="1">
      <c r="A114" s="208" t="s">
        <v>1484</v>
      </c>
      <c r="B114" s="105" t="s">
        <v>92</v>
      </c>
      <c r="C114" s="665" t="s">
        <v>1485</v>
      </c>
      <c r="D114" s="664">
        <v>1175626.9673240401</v>
      </c>
    </row>
    <row r="115" spans="1:4" ht="30" customHeight="1" thickTop="1" thickBot="1">
      <c r="A115" s="208" t="s">
        <v>1405</v>
      </c>
      <c r="B115" s="105" t="s">
        <v>92</v>
      </c>
      <c r="C115" s="665" t="s">
        <v>1406</v>
      </c>
      <c r="D115" s="664">
        <v>1385.2155760200001</v>
      </c>
    </row>
    <row r="116" spans="1:4" ht="30" customHeight="1" thickTop="1" thickBot="1">
      <c r="A116" s="208" t="s">
        <v>1355</v>
      </c>
      <c r="B116" s="105" t="s">
        <v>339</v>
      </c>
      <c r="C116" s="665" t="s">
        <v>1940</v>
      </c>
      <c r="D116" s="664">
        <v>25.42613025</v>
      </c>
    </row>
    <row r="117" spans="1:4" ht="30" customHeight="1" thickTop="1" thickBot="1">
      <c r="A117" s="208" t="s">
        <v>1383</v>
      </c>
      <c r="B117" s="105" t="s">
        <v>92</v>
      </c>
      <c r="C117" s="665" t="s">
        <v>1384</v>
      </c>
      <c r="D117" s="664">
        <v>789781.37259945006</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790"/>
      <c r="B1" s="793"/>
      <c r="C1" s="794"/>
      <c r="D1" s="794"/>
      <c r="E1" s="794"/>
      <c r="F1" s="794"/>
      <c r="G1" s="794"/>
      <c r="H1" s="794"/>
      <c r="I1" s="795"/>
      <c r="J1" s="756" t="s">
        <v>1017</v>
      </c>
      <c r="K1" s="763" t="s">
        <v>2303</v>
      </c>
      <c r="L1" s="764"/>
      <c r="M1" s="765"/>
    </row>
    <row r="2" spans="1:13" s="498" customFormat="1">
      <c r="A2" s="791"/>
      <c r="B2" s="769" t="s">
        <v>1018</v>
      </c>
      <c r="C2" s="770"/>
      <c r="D2" s="770"/>
      <c r="E2" s="770"/>
      <c r="F2" s="770"/>
      <c r="G2" s="770"/>
      <c r="H2" s="770"/>
      <c r="I2" s="771"/>
      <c r="J2" s="757"/>
      <c r="K2" s="766"/>
      <c r="L2" s="767"/>
      <c r="M2" s="768"/>
    </row>
    <row r="3" spans="1:13" s="498" customFormat="1">
      <c r="A3" s="791"/>
      <c r="B3" s="772" t="s">
        <v>2304</v>
      </c>
      <c r="C3" s="773"/>
      <c r="D3" s="773"/>
      <c r="E3" s="773"/>
      <c r="F3" s="773"/>
      <c r="G3" s="773"/>
      <c r="H3" s="773"/>
      <c r="I3" s="774"/>
      <c r="J3" s="761" t="s">
        <v>1019</v>
      </c>
      <c r="K3" s="776">
        <v>1</v>
      </c>
      <c r="L3" s="777"/>
      <c r="M3" s="778"/>
    </row>
    <row r="4" spans="1:13" s="498" customFormat="1">
      <c r="A4" s="791"/>
      <c r="B4" s="772" t="s">
        <v>2305</v>
      </c>
      <c r="C4" s="773"/>
      <c r="D4" s="773"/>
      <c r="E4" s="773"/>
      <c r="F4" s="773"/>
      <c r="G4" s="773"/>
      <c r="H4" s="773"/>
      <c r="I4" s="774"/>
      <c r="J4" s="775"/>
      <c r="K4" s="779"/>
      <c r="L4" s="780"/>
      <c r="M4" s="781"/>
    </row>
    <row r="5" spans="1:13" s="498" customFormat="1">
      <c r="A5" s="791"/>
      <c r="B5" s="758" t="s">
        <v>2306</v>
      </c>
      <c r="C5" s="759"/>
      <c r="D5" s="759"/>
      <c r="E5" s="759"/>
      <c r="F5" s="759"/>
      <c r="G5" s="759"/>
      <c r="H5" s="759"/>
      <c r="I5" s="760"/>
      <c r="J5" s="761" t="s">
        <v>1020</v>
      </c>
      <c r="K5" s="782"/>
      <c r="L5" s="782" t="s">
        <v>1021</v>
      </c>
      <c r="M5" s="784"/>
    </row>
    <row r="6" spans="1:13" s="498" customFormat="1" ht="13.5" customHeight="1" thickBot="1">
      <c r="A6" s="792"/>
      <c r="B6" s="796"/>
      <c r="C6" s="797"/>
      <c r="D6" s="797"/>
      <c r="E6" s="797"/>
      <c r="F6" s="797"/>
      <c r="G6" s="797"/>
      <c r="H6" s="797"/>
      <c r="I6" s="798"/>
      <c r="J6" s="762"/>
      <c r="K6" s="783"/>
      <c r="L6" s="783"/>
      <c r="M6" s="785"/>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2307</v>
      </c>
      <c r="L9" s="514" t="s">
        <v>2308</v>
      </c>
      <c r="M9" s="515" t="s">
        <v>2309</v>
      </c>
    </row>
    <row r="10" spans="1:13" s="498" customFormat="1" ht="27.75" customHeight="1">
      <c r="A10" s="787" t="s">
        <v>2310</v>
      </c>
      <c r="B10" s="788"/>
      <c r="C10" s="788"/>
      <c r="D10" s="788"/>
      <c r="E10" s="517" t="s">
        <v>2311</v>
      </c>
      <c r="F10" s="518"/>
      <c r="H10" s="789" t="s">
        <v>2312</v>
      </c>
      <c r="I10" s="789"/>
      <c r="J10" s="519" t="s">
        <v>2311</v>
      </c>
      <c r="K10" s="520"/>
      <c r="L10" s="520"/>
      <c r="M10" s="521"/>
    </row>
    <row r="11" spans="1:13" s="498" customFormat="1" ht="24" customHeight="1">
      <c r="A11" s="522" t="s">
        <v>1023</v>
      </c>
      <c r="B11" s="523"/>
      <c r="C11" s="786"/>
      <c r="D11" s="786"/>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45"/>
      <c r="L12" s="745"/>
      <c r="M12" s="746"/>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2313</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2314</v>
      </c>
      <c r="B18" s="545"/>
      <c r="C18" s="544"/>
      <c r="D18" s="544"/>
      <c r="E18" s="544"/>
      <c r="F18" s="544"/>
      <c r="G18" s="544"/>
      <c r="H18" s="550"/>
      <c r="I18" s="537" t="s">
        <v>2315</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2316</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2317</v>
      </c>
      <c r="B22" s="545"/>
      <c r="C22" s="527"/>
      <c r="D22" s="527"/>
      <c r="E22" s="527"/>
      <c r="F22" s="527"/>
      <c r="G22" s="527"/>
      <c r="H22" s="527"/>
      <c r="I22" s="527"/>
      <c r="J22" s="553" t="s">
        <v>2318</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2319</v>
      </c>
      <c r="B24" s="547"/>
      <c r="C24" s="524"/>
      <c r="D24" s="524"/>
      <c r="E24" s="556"/>
      <c r="F24" s="556"/>
      <c r="G24" s="550"/>
      <c r="H24" s="527"/>
      <c r="I24" s="527"/>
      <c r="J24" s="498"/>
      <c r="K24" s="524"/>
      <c r="L24" s="524"/>
      <c r="M24" s="528"/>
    </row>
    <row r="25" spans="1:13" s="562" customFormat="1" ht="10.199999999999999">
      <c r="A25" s="557"/>
      <c r="B25" s="558"/>
      <c r="C25" s="559"/>
      <c r="D25" s="559"/>
      <c r="E25" s="747" t="s">
        <v>2307</v>
      </c>
      <c r="F25" s="747"/>
      <c r="G25" s="747"/>
      <c r="H25" s="559" t="s">
        <v>2308</v>
      </c>
      <c r="I25" s="559" t="s">
        <v>2309</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48" t="s">
        <v>1026</v>
      </c>
      <c r="B27" s="749"/>
      <c r="C27" s="749"/>
      <c r="D27" s="749"/>
      <c r="E27" s="749"/>
      <c r="F27" s="749"/>
      <c r="G27" s="749"/>
      <c r="H27" s="749"/>
      <c r="I27" s="749"/>
      <c r="J27" s="749"/>
      <c r="K27" s="749"/>
      <c r="L27" s="749"/>
      <c r="M27" s="750"/>
    </row>
    <row r="28" spans="1:13" ht="13.8" thickBot="1">
      <c r="A28" s="564"/>
      <c r="B28" s="565"/>
      <c r="C28" s="565"/>
      <c r="D28" s="565"/>
      <c r="E28" s="565"/>
      <c r="F28" s="565"/>
      <c r="G28" s="565"/>
      <c r="H28" s="565"/>
      <c r="I28" s="565"/>
      <c r="J28" s="565"/>
      <c r="K28" s="565"/>
      <c r="L28" s="565"/>
      <c r="M28" s="566"/>
    </row>
    <row r="29" spans="1:13" ht="26.4">
      <c r="A29" s="567" t="s">
        <v>1027</v>
      </c>
      <c r="B29" s="751" t="s">
        <v>1028</v>
      </c>
      <c r="C29" s="752"/>
      <c r="D29" s="752"/>
      <c r="E29" s="752"/>
      <c r="F29" s="752"/>
      <c r="G29" s="752"/>
      <c r="H29" s="752"/>
      <c r="I29" s="753"/>
      <c r="J29" s="568" t="s">
        <v>2320</v>
      </c>
      <c r="K29" s="754" t="s">
        <v>1029</v>
      </c>
      <c r="L29" s="755"/>
      <c r="M29" s="567" t="s">
        <v>1030</v>
      </c>
    </row>
    <row r="30" spans="1:13" ht="13.8" thickBot="1">
      <c r="A30" s="569"/>
      <c r="B30" s="570"/>
      <c r="C30" s="571"/>
      <c r="D30" s="571"/>
      <c r="E30" s="571"/>
      <c r="F30" s="571"/>
      <c r="G30" s="571"/>
      <c r="H30" s="571"/>
      <c r="I30" s="571"/>
      <c r="J30" s="572"/>
      <c r="K30" s="738"/>
      <c r="L30" s="739"/>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16" t="s">
        <v>1028</v>
      </c>
      <c r="B34" s="717"/>
      <c r="C34" s="717"/>
      <c r="D34" s="717"/>
      <c r="E34" s="717"/>
      <c r="F34" s="717"/>
      <c r="G34" s="736"/>
      <c r="H34" s="740" t="s">
        <v>1032</v>
      </c>
      <c r="I34" s="741"/>
      <c r="J34" s="580" t="s">
        <v>1033</v>
      </c>
      <c r="K34" s="737" t="s">
        <v>1034</v>
      </c>
      <c r="L34" s="736"/>
      <c r="M34" s="581" t="s">
        <v>1035</v>
      </c>
    </row>
    <row r="35" spans="1:13" s="582" customFormat="1" ht="11.4">
      <c r="A35" s="742"/>
      <c r="B35" s="743"/>
      <c r="C35" s="743"/>
      <c r="D35" s="743"/>
      <c r="E35" s="743"/>
      <c r="F35" s="743"/>
      <c r="G35" s="721"/>
      <c r="H35" s="744"/>
      <c r="I35" s="722"/>
      <c r="J35" s="583"/>
      <c r="K35" s="720"/>
      <c r="L35" s="721"/>
      <c r="M35" s="584"/>
    </row>
    <row r="36" spans="1:13" s="582" customFormat="1" ht="12" thickBot="1">
      <c r="A36" s="733"/>
      <c r="B36" s="734"/>
      <c r="C36" s="734"/>
      <c r="D36" s="734"/>
      <c r="E36" s="734"/>
      <c r="F36" s="734"/>
      <c r="G36" s="715"/>
      <c r="H36" s="735"/>
      <c r="I36" s="723"/>
      <c r="J36" s="585"/>
      <c r="K36" s="714"/>
      <c r="L36" s="715"/>
      <c r="M36" s="586"/>
    </row>
    <row r="37" spans="1:13" s="582" customFormat="1" ht="12.6" thickBot="1">
      <c r="A37" s="709" t="s">
        <v>1037</v>
      </c>
      <c r="B37" s="710"/>
      <c r="C37" s="710"/>
      <c r="D37" s="710"/>
      <c r="E37" s="710"/>
      <c r="F37" s="710"/>
      <c r="G37" s="710"/>
      <c r="H37" s="710"/>
      <c r="I37" s="710"/>
      <c r="J37" s="710"/>
      <c r="K37" s="710"/>
      <c r="L37" s="711"/>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16" t="s">
        <v>1028</v>
      </c>
      <c r="B41" s="717"/>
      <c r="C41" s="717"/>
      <c r="D41" s="717"/>
      <c r="E41" s="717"/>
      <c r="F41" s="717"/>
      <c r="G41" s="717"/>
      <c r="H41" s="736"/>
      <c r="I41" s="596" t="s">
        <v>1029</v>
      </c>
      <c r="J41" s="580" t="s">
        <v>1030</v>
      </c>
      <c r="K41" s="737" t="s">
        <v>1039</v>
      </c>
      <c r="L41" s="736"/>
      <c r="M41" s="581" t="s">
        <v>1035</v>
      </c>
    </row>
    <row r="42" spans="1:13" s="582" customFormat="1" ht="11.4">
      <c r="A42" s="703"/>
      <c r="B42" s="704"/>
      <c r="C42" s="704"/>
      <c r="D42" s="704"/>
      <c r="E42" s="704"/>
      <c r="F42" s="704"/>
      <c r="G42" s="704"/>
      <c r="H42" s="722"/>
      <c r="I42" s="597"/>
      <c r="J42" s="583"/>
      <c r="K42" s="720"/>
      <c r="L42" s="721"/>
      <c r="M42" s="584"/>
    </row>
    <row r="43" spans="1:13" s="582" customFormat="1" ht="12" thickBot="1">
      <c r="A43" s="712"/>
      <c r="B43" s="713"/>
      <c r="C43" s="713"/>
      <c r="D43" s="713"/>
      <c r="E43" s="713"/>
      <c r="F43" s="713"/>
      <c r="G43" s="713"/>
      <c r="H43" s="723"/>
      <c r="I43" s="598"/>
      <c r="J43" s="599"/>
      <c r="K43" s="714"/>
      <c r="L43" s="715"/>
      <c r="M43" s="600"/>
    </row>
    <row r="44" spans="1:13" s="582" customFormat="1" ht="12.6" thickBot="1">
      <c r="A44" s="709" t="s">
        <v>1037</v>
      </c>
      <c r="B44" s="710"/>
      <c r="C44" s="710"/>
      <c r="D44" s="710"/>
      <c r="E44" s="710"/>
      <c r="F44" s="710"/>
      <c r="G44" s="710"/>
      <c r="H44" s="710"/>
      <c r="I44" s="710"/>
      <c r="J44" s="710"/>
      <c r="K44" s="710"/>
      <c r="L44" s="711"/>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24" t="s">
        <v>1041</v>
      </c>
      <c r="B48" s="725"/>
      <c r="C48" s="725"/>
      <c r="D48" s="725"/>
      <c r="E48" s="726"/>
      <c r="F48" s="603"/>
      <c r="G48" s="604" t="s">
        <v>1029</v>
      </c>
      <c r="H48" s="605" t="s">
        <v>1042</v>
      </c>
      <c r="I48" s="606" t="s">
        <v>2338</v>
      </c>
      <c r="J48" s="605" t="s">
        <v>2339</v>
      </c>
      <c r="K48" s="727" t="s">
        <v>1045</v>
      </c>
      <c r="L48" s="726"/>
      <c r="M48" s="607" t="s">
        <v>1035</v>
      </c>
    </row>
    <row r="49" spans="1:13" s="582" customFormat="1" ht="11.4">
      <c r="A49" s="608"/>
      <c r="B49" s="609"/>
      <c r="C49" s="609"/>
      <c r="D49" s="609"/>
      <c r="E49" s="609"/>
      <c r="F49" s="609"/>
      <c r="G49" s="610"/>
      <c r="H49" s="583"/>
      <c r="I49" s="597"/>
      <c r="J49" s="583"/>
      <c r="K49" s="720"/>
      <c r="L49" s="721"/>
      <c r="M49" s="584"/>
    </row>
    <row r="50" spans="1:13" s="582" customFormat="1" ht="12" thickBot="1">
      <c r="A50" s="611"/>
      <c r="B50" s="612"/>
      <c r="C50" s="612"/>
      <c r="D50" s="612"/>
      <c r="E50" s="612"/>
      <c r="F50" s="612"/>
      <c r="G50" s="613"/>
      <c r="H50" s="585"/>
      <c r="I50" s="595"/>
      <c r="J50" s="585"/>
      <c r="K50" s="714"/>
      <c r="L50" s="715"/>
      <c r="M50" s="586"/>
    </row>
    <row r="51" spans="1:13" s="582" customFormat="1" ht="12.6" thickBot="1">
      <c r="A51" s="728" t="s">
        <v>1037</v>
      </c>
      <c r="B51" s="729"/>
      <c r="C51" s="729"/>
      <c r="D51" s="729"/>
      <c r="E51" s="729"/>
      <c r="F51" s="729"/>
      <c r="G51" s="729"/>
      <c r="H51" s="729"/>
      <c r="I51" s="729"/>
      <c r="J51" s="729"/>
      <c r="K51" s="729"/>
      <c r="L51" s="730"/>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24" t="s">
        <v>1028</v>
      </c>
      <c r="B55" s="725"/>
      <c r="C55" s="725"/>
      <c r="D55" s="725"/>
      <c r="E55" s="725"/>
      <c r="F55" s="725"/>
      <c r="G55" s="726"/>
      <c r="H55" s="604" t="s">
        <v>1048</v>
      </c>
      <c r="I55" s="606" t="s">
        <v>1049</v>
      </c>
      <c r="J55" s="605" t="s">
        <v>1050</v>
      </c>
      <c r="K55" s="731" t="s">
        <v>1034</v>
      </c>
      <c r="L55" s="732"/>
      <c r="M55" s="615" t="s">
        <v>1035</v>
      </c>
    </row>
    <row r="56" spans="1:13" s="582" customFormat="1" ht="11.4">
      <c r="A56" s="703"/>
      <c r="B56" s="704"/>
      <c r="C56" s="704"/>
      <c r="D56" s="704"/>
      <c r="E56" s="704"/>
      <c r="F56" s="704"/>
      <c r="G56" s="704"/>
      <c r="H56" s="583"/>
      <c r="I56" s="597"/>
      <c r="J56" s="583"/>
      <c r="K56" s="720"/>
      <c r="L56" s="721"/>
      <c r="M56" s="584"/>
    </row>
    <row r="57" spans="1:13" s="582" customFormat="1" ht="12" thickBot="1">
      <c r="A57" s="712"/>
      <c r="B57" s="713"/>
      <c r="C57" s="713"/>
      <c r="D57" s="713"/>
      <c r="E57" s="713"/>
      <c r="F57" s="713"/>
      <c r="G57" s="713"/>
      <c r="H57" s="585"/>
      <c r="I57" s="595"/>
      <c r="J57" s="585"/>
      <c r="K57" s="714"/>
      <c r="L57" s="715"/>
      <c r="M57" s="586"/>
    </row>
    <row r="58" spans="1:13" s="582" customFormat="1" ht="12.6" thickBot="1">
      <c r="A58" s="709" t="s">
        <v>1037</v>
      </c>
      <c r="B58" s="710"/>
      <c r="C58" s="710"/>
      <c r="D58" s="710"/>
      <c r="E58" s="710"/>
      <c r="F58" s="710"/>
      <c r="G58" s="710"/>
      <c r="H58" s="710"/>
      <c r="I58" s="710"/>
      <c r="J58" s="710"/>
      <c r="K58" s="710"/>
      <c r="L58" s="711"/>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09" t="s">
        <v>1051</v>
      </c>
      <c r="B60" s="710"/>
      <c r="C60" s="710"/>
      <c r="D60" s="710"/>
      <c r="E60" s="710"/>
      <c r="F60" s="710"/>
      <c r="G60" s="710"/>
      <c r="H60" s="710"/>
      <c r="I60" s="710"/>
      <c r="J60" s="710"/>
      <c r="K60" s="710"/>
      <c r="L60" s="711"/>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16" t="s">
        <v>1028</v>
      </c>
      <c r="B64" s="717"/>
      <c r="C64" s="717"/>
      <c r="D64" s="717"/>
      <c r="E64" s="717"/>
      <c r="F64" s="717"/>
      <c r="G64" s="717"/>
      <c r="H64" s="616"/>
      <c r="I64" s="617"/>
      <c r="J64" s="618" t="s">
        <v>1054</v>
      </c>
      <c r="K64" s="718" t="s">
        <v>1055</v>
      </c>
      <c r="L64" s="719"/>
      <c r="M64" s="619"/>
    </row>
    <row r="65" spans="1:13" s="582" customFormat="1" ht="11.4">
      <c r="A65" s="703" t="s">
        <v>2340</v>
      </c>
      <c r="B65" s="704"/>
      <c r="C65" s="704"/>
      <c r="D65" s="704"/>
      <c r="E65" s="704"/>
      <c r="F65" s="704"/>
      <c r="G65" s="704"/>
      <c r="H65" s="620"/>
      <c r="I65" s="621"/>
      <c r="J65" s="622"/>
      <c r="K65" s="705"/>
      <c r="L65" s="706"/>
      <c r="M65" s="623"/>
    </row>
    <row r="66" spans="1:13" s="582" customFormat="1" ht="11.4">
      <c r="A66" s="624" t="s">
        <v>1057</v>
      </c>
      <c r="B66" s="625"/>
      <c r="C66" s="625"/>
      <c r="D66" s="625"/>
      <c r="E66" s="625"/>
      <c r="F66" s="625"/>
      <c r="G66" s="625"/>
      <c r="H66" s="620"/>
      <c r="I66" s="621"/>
      <c r="J66" s="622"/>
      <c r="K66" s="705"/>
      <c r="L66" s="706"/>
      <c r="M66" s="623"/>
    </row>
    <row r="67" spans="1:13" s="582" customFormat="1" ht="12" thickBot="1">
      <c r="A67" s="611" t="s">
        <v>1058</v>
      </c>
      <c r="B67" s="612"/>
      <c r="C67" s="612"/>
      <c r="D67" s="612"/>
      <c r="E67" s="612"/>
      <c r="F67" s="612"/>
      <c r="G67" s="612"/>
      <c r="H67" s="626"/>
      <c r="I67" s="627"/>
      <c r="J67" s="622"/>
      <c r="K67" s="707"/>
      <c r="L67" s="708"/>
      <c r="M67" s="623"/>
    </row>
    <row r="68" spans="1:13" s="582" customFormat="1" ht="12.6" thickBot="1">
      <c r="A68" s="709" t="s">
        <v>1037</v>
      </c>
      <c r="B68" s="710"/>
      <c r="C68" s="710"/>
      <c r="D68" s="710"/>
      <c r="E68" s="710"/>
      <c r="F68" s="710"/>
      <c r="G68" s="710"/>
      <c r="H68" s="710"/>
      <c r="I68" s="710"/>
      <c r="J68" s="710"/>
      <c r="K68" s="710"/>
      <c r="L68" s="711"/>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09" t="s">
        <v>2341</v>
      </c>
      <c r="B70" s="710"/>
      <c r="C70" s="710"/>
      <c r="D70" s="710"/>
      <c r="E70" s="710"/>
      <c r="F70" s="710"/>
      <c r="G70" s="710"/>
      <c r="H70" s="710"/>
      <c r="I70" s="710"/>
      <c r="J70" s="710"/>
      <c r="K70" s="710"/>
      <c r="L70" s="711"/>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2321</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2322</v>
      </c>
      <c r="B86" s="524"/>
      <c r="C86" s="524"/>
      <c r="D86" s="524"/>
      <c r="E86" s="524"/>
      <c r="F86" s="524"/>
      <c r="G86" s="524"/>
      <c r="H86" s="524"/>
      <c r="I86" s="524"/>
      <c r="J86" s="524"/>
      <c r="K86" s="524"/>
      <c r="L86" s="524"/>
      <c r="M86" s="528"/>
    </row>
    <row r="87" spans="1:13" ht="17.25" customHeight="1">
      <c r="A87" s="693" t="s">
        <v>2323</v>
      </c>
      <c r="B87" s="694"/>
      <c r="C87" s="694"/>
      <c r="D87" s="694"/>
      <c r="E87" s="694"/>
      <c r="F87" s="694"/>
      <c r="G87" s="694"/>
      <c r="H87" s="694"/>
      <c r="I87" s="694"/>
      <c r="J87" s="694"/>
      <c r="K87" s="694"/>
      <c r="L87" s="694"/>
      <c r="M87" s="695"/>
    </row>
    <row r="88" spans="1:13" ht="17.25" customHeight="1">
      <c r="A88" s="693"/>
      <c r="B88" s="694"/>
      <c r="C88" s="694"/>
      <c r="D88" s="694"/>
      <c r="E88" s="694"/>
      <c r="F88" s="694"/>
      <c r="G88" s="694"/>
      <c r="H88" s="694"/>
      <c r="I88" s="694"/>
      <c r="J88" s="694"/>
      <c r="K88" s="694"/>
      <c r="L88" s="694"/>
      <c r="M88" s="695"/>
    </row>
    <row r="89" spans="1:13" ht="18.75" customHeight="1">
      <c r="A89" s="696" t="s">
        <v>2324</v>
      </c>
      <c r="B89" s="697"/>
      <c r="C89" s="697"/>
      <c r="D89" s="697"/>
      <c r="E89" s="697"/>
      <c r="F89" s="697"/>
      <c r="G89" s="697"/>
      <c r="H89" s="697"/>
      <c r="I89" s="697"/>
      <c r="J89" s="697"/>
      <c r="K89" s="697"/>
      <c r="L89" s="697"/>
      <c r="M89" s="698"/>
    </row>
    <row r="90" spans="1:13" ht="21.75" customHeight="1">
      <c r="A90" s="696"/>
      <c r="B90" s="697"/>
      <c r="C90" s="697"/>
      <c r="D90" s="697"/>
      <c r="E90" s="697"/>
      <c r="F90" s="697"/>
      <c r="G90" s="697"/>
      <c r="H90" s="697"/>
      <c r="I90" s="697"/>
      <c r="J90" s="697"/>
      <c r="K90" s="697"/>
      <c r="L90" s="697"/>
      <c r="M90" s="698"/>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2325</v>
      </c>
      <c r="B100" s="651"/>
      <c r="C100" s="651"/>
      <c r="D100" s="498"/>
      <c r="E100" s="498"/>
      <c r="F100" s="498"/>
      <c r="G100" s="498"/>
      <c r="H100" s="498"/>
      <c r="I100" s="699"/>
      <c r="J100" s="699"/>
      <c r="K100" s="699"/>
      <c r="L100" s="699"/>
      <c r="M100" s="700"/>
    </row>
    <row r="101" spans="1:13" ht="13.8" thickBot="1">
      <c r="A101" s="652" t="s">
        <v>2326</v>
      </c>
      <c r="B101" s="653"/>
      <c r="C101" s="653"/>
      <c r="D101" s="654"/>
      <c r="E101" s="654"/>
      <c r="F101" s="654"/>
      <c r="G101" s="654"/>
      <c r="H101" s="654"/>
      <c r="I101" s="701"/>
      <c r="J101" s="701"/>
      <c r="K101" s="701"/>
      <c r="L101" s="701"/>
      <c r="M101" s="702"/>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9"/>
      <c r="C1" s="884"/>
      <c r="D1" s="885"/>
      <c r="E1" s="885"/>
      <c r="F1" s="885"/>
      <c r="G1" s="885"/>
      <c r="H1" s="885"/>
      <c r="I1" s="885"/>
      <c r="J1" s="886"/>
      <c r="K1" s="887" t="s">
        <v>1017</v>
      </c>
      <c r="L1" s="889" t="s">
        <v>2303</v>
      </c>
      <c r="M1" s="890"/>
      <c r="N1" s="891"/>
    </row>
    <row r="2" spans="2:14">
      <c r="B2" s="870"/>
      <c r="C2" s="881" t="s">
        <v>1018</v>
      </c>
      <c r="D2" s="882"/>
      <c r="E2" s="882"/>
      <c r="F2" s="882"/>
      <c r="G2" s="882"/>
      <c r="H2" s="882"/>
      <c r="I2" s="882"/>
      <c r="J2" s="883"/>
      <c r="K2" s="888"/>
      <c r="L2" s="892"/>
      <c r="M2" s="893"/>
      <c r="N2" s="894"/>
    </row>
    <row r="3" spans="2:14">
      <c r="B3" s="870"/>
      <c r="C3" s="881" t="s">
        <v>2304</v>
      </c>
      <c r="D3" s="882"/>
      <c r="E3" s="882"/>
      <c r="F3" s="882"/>
      <c r="G3" s="882"/>
      <c r="H3" s="882"/>
      <c r="I3" s="882"/>
      <c r="J3" s="883"/>
      <c r="K3" s="872" t="s">
        <v>1019</v>
      </c>
      <c r="L3" s="897">
        <v>1</v>
      </c>
      <c r="M3" s="898"/>
      <c r="N3" s="899"/>
    </row>
    <row r="4" spans="2:14">
      <c r="B4" s="870"/>
      <c r="C4" s="881" t="s">
        <v>2305</v>
      </c>
      <c r="D4" s="882"/>
      <c r="E4" s="882"/>
      <c r="F4" s="882"/>
      <c r="G4" s="882"/>
      <c r="H4" s="882"/>
      <c r="I4" s="882"/>
      <c r="J4" s="883"/>
      <c r="K4" s="895"/>
      <c r="L4" s="900"/>
      <c r="M4" s="901"/>
      <c r="N4" s="902"/>
    </row>
    <row r="5" spans="2:14">
      <c r="B5" s="870"/>
      <c r="C5" s="881" t="s">
        <v>2306</v>
      </c>
      <c r="D5" s="882"/>
      <c r="E5" s="882"/>
      <c r="F5" s="882"/>
      <c r="G5" s="882"/>
      <c r="H5" s="882"/>
      <c r="I5" s="882"/>
      <c r="J5" s="883"/>
      <c r="K5" s="872" t="s">
        <v>1020</v>
      </c>
      <c r="L5" s="874"/>
      <c r="M5" s="874" t="s">
        <v>1021</v>
      </c>
      <c r="N5" s="876"/>
    </row>
    <row r="6" spans="2:14" ht="15" thickBot="1">
      <c r="B6" s="871"/>
      <c r="C6" s="878"/>
      <c r="D6" s="879"/>
      <c r="E6" s="879"/>
      <c r="F6" s="879"/>
      <c r="G6" s="879"/>
      <c r="H6" s="879"/>
      <c r="I6" s="879"/>
      <c r="J6" s="880"/>
      <c r="K6" s="873"/>
      <c r="L6" s="875"/>
      <c r="M6" s="875"/>
      <c r="N6" s="877"/>
    </row>
    <row r="7" spans="2:14" ht="15" thickBot="1">
      <c r="B7" s="354"/>
      <c r="C7" s="355"/>
      <c r="D7" s="355"/>
      <c r="E7" s="355"/>
      <c r="F7" s="355"/>
      <c r="G7" s="355"/>
      <c r="H7" s="355"/>
      <c r="I7" s="355"/>
      <c r="J7" s="355"/>
      <c r="K7" s="355"/>
      <c r="L7" s="356"/>
      <c r="M7" s="356"/>
      <c r="N7" s="357"/>
    </row>
    <row r="8" spans="2:14" ht="17.25" customHeight="1">
      <c r="B8" s="358"/>
      <c r="C8" s="82"/>
      <c r="D8" s="82"/>
      <c r="E8" s="82"/>
      <c r="F8" s="82"/>
      <c r="G8" s="82"/>
      <c r="H8" s="83"/>
      <c r="I8" s="82"/>
      <c r="J8" s="82"/>
      <c r="K8" s="359" t="s">
        <v>1022</v>
      </c>
      <c r="L8" s="360"/>
      <c r="M8" s="360"/>
      <c r="N8" s="361"/>
    </row>
    <row r="9" spans="2:14">
      <c r="B9" s="362"/>
      <c r="C9" s="84"/>
      <c r="D9" s="84"/>
      <c r="E9" s="84"/>
      <c r="F9" s="84"/>
      <c r="G9" s="84"/>
      <c r="H9" s="363"/>
      <c r="I9" s="84"/>
      <c r="J9" s="84"/>
      <c r="K9" s="364"/>
      <c r="L9" s="365" t="s">
        <v>2307</v>
      </c>
      <c r="M9" s="365" t="s">
        <v>2308</v>
      </c>
      <c r="N9" s="366" t="s">
        <v>2309</v>
      </c>
    </row>
    <row r="10" spans="2:14" ht="35.4">
      <c r="B10" s="903" t="s">
        <v>2310</v>
      </c>
      <c r="C10" s="904"/>
      <c r="D10" s="904"/>
      <c r="E10" s="904"/>
      <c r="F10" s="367" t="s">
        <v>2311</v>
      </c>
      <c r="G10" s="84"/>
      <c r="H10" s="368"/>
      <c r="I10" s="905" t="s">
        <v>2312</v>
      </c>
      <c r="J10" s="905"/>
      <c r="K10" s="369" t="s">
        <v>2311</v>
      </c>
      <c r="L10" s="365"/>
      <c r="M10" s="365"/>
      <c r="N10" s="366"/>
    </row>
    <row r="11" spans="2:14">
      <c r="B11" s="370" t="s">
        <v>1023</v>
      </c>
      <c r="C11" s="371"/>
      <c r="D11" s="896"/>
      <c r="E11" s="896"/>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35"/>
      <c r="E25" s="335"/>
      <c r="F25" s="906" t="s">
        <v>2327</v>
      </c>
      <c r="G25" s="907"/>
      <c r="H25" s="907"/>
      <c r="I25" s="335" t="s">
        <v>2308</v>
      </c>
      <c r="J25" s="335" t="s">
        <v>2309</v>
      </c>
      <c r="K25" s="273"/>
      <c r="L25" s="335"/>
      <c r="M25" s="335"/>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181" t="s">
        <v>1067</v>
      </c>
      <c r="C31" s="86" t="s">
        <v>1304</v>
      </c>
      <c r="D31" s="87"/>
      <c r="E31" s="87"/>
      <c r="F31" s="87"/>
      <c r="G31" s="87"/>
      <c r="H31" s="87"/>
      <c r="I31" s="87"/>
      <c r="J31" s="88"/>
      <c r="K31" s="317"/>
      <c r="L31" s="315" t="s">
        <v>1068</v>
      </c>
      <c r="M31" s="212"/>
      <c r="N31" s="89"/>
    </row>
    <row r="32" spans="1:14" ht="5.25" customHeight="1">
      <c r="B32" s="18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129</v>
      </c>
      <c r="B36" s="838" t="str">
        <f>VLOOKUP(A36,EQUIPOS!A6:D154,3,FALSE)</f>
        <v xml:space="preserve">Buldozer, Potencia al volante de 140 HP, motor de 2200 RPM, longitud de hoja 4,80m. </v>
      </c>
      <c r="C36" s="839"/>
      <c r="D36" s="839"/>
      <c r="E36" s="839"/>
      <c r="F36" s="839"/>
      <c r="G36" s="839"/>
      <c r="H36" s="840"/>
      <c r="I36" s="276"/>
      <c r="J36" s="277"/>
      <c r="K36" s="278">
        <f>VLOOKUP(A36,EQUIPOS!A6:D161,4,FALSE)</f>
        <v>143990</v>
      </c>
      <c r="L36" s="279"/>
      <c r="M36" s="280">
        <v>0.15</v>
      </c>
      <c r="N36" s="281">
        <f>K36/M36</f>
        <v>959933.33333333337</v>
      </c>
    </row>
    <row r="37" spans="1:14">
      <c r="A37" t="s">
        <v>150</v>
      </c>
      <c r="B37" s="838" t="str">
        <f>VLOOKUP(A37,EQUIPOS!A7:D154,3,FALSE)</f>
        <v>Cargador : Potencia en el volante 125 hp, Clasificación de RPM del motor 2300.</v>
      </c>
      <c r="C37" s="839"/>
      <c r="D37" s="839"/>
      <c r="E37" s="839"/>
      <c r="F37" s="839"/>
      <c r="G37" s="839"/>
      <c r="H37" s="840"/>
      <c r="I37" s="276"/>
      <c r="J37" s="277"/>
      <c r="K37" s="278">
        <f>VLOOKUP(A37,EQUIPOS!A7:D162,4,FALSE)</f>
        <v>185939.25599999999</v>
      </c>
      <c r="L37" s="279"/>
      <c r="M37" s="280">
        <v>0.15</v>
      </c>
      <c r="N37" s="281">
        <f>K37/M37</f>
        <v>1239595.04</v>
      </c>
    </row>
    <row r="38" spans="1:14">
      <c r="A38" t="s">
        <v>273</v>
      </c>
      <c r="B38" s="838" t="str">
        <f>VLOOKUP(A38,EQUIPOS!A8:D154,3,FALSE)</f>
        <v>Motosierra, 93.6 cm3 - 7.1 HP, 45-90 cm - 7.9 kg</v>
      </c>
      <c r="C38" s="839"/>
      <c r="D38" s="839"/>
      <c r="E38" s="839"/>
      <c r="F38" s="839"/>
      <c r="G38" s="839"/>
      <c r="H38" s="840"/>
      <c r="I38" s="276"/>
      <c r="J38" s="277"/>
      <c r="K38" s="278">
        <f>VLOOKUP(A38,EQUIPOS!A8:D163,4,FALSE)</f>
        <v>4250</v>
      </c>
      <c r="L38" s="279"/>
      <c r="M38" s="280">
        <v>0.15</v>
      </c>
      <c r="N38" s="282">
        <f>K38/M38</f>
        <v>28333.333333333336</v>
      </c>
    </row>
    <row r="39" spans="1:14">
      <c r="B39" s="838"/>
      <c r="C39" s="839"/>
      <c r="D39" s="839"/>
      <c r="E39" s="839"/>
      <c r="F39" s="839"/>
      <c r="G39" s="839"/>
      <c r="H39" s="840"/>
      <c r="I39" s="841"/>
      <c r="J39" s="822"/>
      <c r="K39" s="283"/>
      <c r="L39" s="842"/>
      <c r="M39" s="843"/>
      <c r="N39" s="284"/>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8511.2008676833339</v>
      </c>
    </row>
    <row r="43" spans="1:14" ht="15" thickBot="1">
      <c r="B43" s="825" t="s">
        <v>1037</v>
      </c>
      <c r="C43" s="826"/>
      <c r="D43" s="826"/>
      <c r="E43" s="826"/>
      <c r="F43" s="826"/>
      <c r="G43" s="826"/>
      <c r="H43" s="826"/>
      <c r="I43" s="826"/>
      <c r="J43" s="826"/>
      <c r="K43" s="826"/>
      <c r="L43" s="826"/>
      <c r="M43" s="827"/>
      <c r="N43" s="104">
        <f>SUM(N36:N42)</f>
        <v>2236372.9075343502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799" t="s">
        <v>1041</v>
      </c>
      <c r="C58" s="800"/>
      <c r="D58" s="800"/>
      <c r="E58" s="800"/>
      <c r="F58" s="800"/>
      <c r="G58" s="801"/>
      <c r="H58" s="78" t="s">
        <v>1029</v>
      </c>
      <c r="I58" s="79" t="s">
        <v>1042</v>
      </c>
      <c r="J58" s="80" t="s">
        <v>1043</v>
      </c>
      <c r="K58" s="78" t="s">
        <v>1044</v>
      </c>
      <c r="L58" s="828" t="s">
        <v>1045</v>
      </c>
      <c r="M58" s="801"/>
      <c r="N58" s="81" t="s">
        <v>1035</v>
      </c>
    </row>
    <row r="59" spans="1:14">
      <c r="A59" t="s">
        <v>1305</v>
      </c>
      <c r="B59" s="51" t="str">
        <f>VLOOKUP(A59,TRANSPORTE!A5:D94,3,FALSE)</f>
        <v>Transporte de material desmontado</v>
      </c>
      <c r="C59" s="326"/>
      <c r="D59" s="326"/>
      <c r="E59" s="326"/>
      <c r="F59" s="326"/>
      <c r="G59" s="326"/>
      <c r="H59" s="320" t="str">
        <f>VLOOKUP(A59,TRANSPORTE!A6:D120,2,FALSE)</f>
        <v>tkm</v>
      </c>
      <c r="I59" s="288">
        <v>35</v>
      </c>
      <c r="J59" s="295">
        <v>1</v>
      </c>
      <c r="K59" s="288">
        <f>I59*J59</f>
        <v>35</v>
      </c>
      <c r="L59" s="829">
        <v>983.54</v>
      </c>
      <c r="M59" s="830"/>
      <c r="N59" s="296">
        <f>K59*L59</f>
        <v>34423.9</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53"/>
      <c r="J64" s="53"/>
      <c r="K64" s="53"/>
      <c r="L64" s="814"/>
      <c r="M64" s="815"/>
      <c r="N64" s="305"/>
    </row>
    <row r="65" spans="1:15" ht="15" thickBot="1">
      <c r="B65" s="831" t="s">
        <v>1037</v>
      </c>
      <c r="C65" s="832"/>
      <c r="D65" s="832"/>
      <c r="E65" s="832"/>
      <c r="F65" s="832"/>
      <c r="G65" s="832"/>
      <c r="H65" s="832"/>
      <c r="I65" s="832"/>
      <c r="J65" s="832"/>
      <c r="K65" s="832"/>
      <c r="L65" s="832"/>
      <c r="M65" s="833"/>
      <c r="N65" s="310">
        <f>N59+N60+N61+N62+N63</f>
        <v>34423.9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1.2</v>
      </c>
      <c r="N70" s="305">
        <f>K70/M70</f>
        <v>170224.01735366668</v>
      </c>
      <c r="O70" s="111"/>
    </row>
    <row r="71" spans="1:15">
      <c r="B71" s="54"/>
      <c r="C71" s="52"/>
      <c r="D71" s="52"/>
      <c r="E71" s="52"/>
      <c r="F71" s="52"/>
      <c r="G71" s="52"/>
      <c r="H71" s="52"/>
      <c r="I71" s="288"/>
      <c r="J71" s="306"/>
      <c r="K71" s="307"/>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53"/>
      <c r="J75" s="53"/>
      <c r="K75" s="53"/>
      <c r="L75" s="814"/>
      <c r="M75" s="815"/>
      <c r="N75" s="305"/>
    </row>
    <row r="76" spans="1:15" ht="15" thickBot="1">
      <c r="B76" s="825" t="s">
        <v>1037</v>
      </c>
      <c r="C76" s="826"/>
      <c r="D76" s="826"/>
      <c r="E76" s="826"/>
      <c r="F76" s="826"/>
      <c r="G76" s="826"/>
      <c r="H76" s="826"/>
      <c r="I76" s="832"/>
      <c r="J76" s="832"/>
      <c r="K76" s="832"/>
      <c r="L76" s="832"/>
      <c r="M76" s="833"/>
      <c r="N76" s="310">
        <f>N70+N71+N72+N73+N74</f>
        <v>170224.01735366668</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2441020.8248880166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488204.16497760336</v>
      </c>
      <c r="M83" s="860"/>
      <c r="N83" s="56"/>
    </row>
    <row r="84" spans="1:14">
      <c r="B84" s="94" t="s">
        <v>1057</v>
      </c>
      <c r="C84" s="95"/>
      <c r="D84" s="95"/>
      <c r="E84" s="95"/>
      <c r="F84" s="95"/>
      <c r="G84" s="95"/>
      <c r="H84" s="95"/>
      <c r="I84" s="92"/>
      <c r="J84" s="93"/>
      <c r="K84" s="313">
        <v>0.05</v>
      </c>
      <c r="L84" s="859">
        <f>N78*K84</f>
        <v>122051.04124440084</v>
      </c>
      <c r="M84" s="860"/>
      <c r="N84" s="56"/>
    </row>
    <row r="85" spans="1:14" ht="15" thickBot="1">
      <c r="B85" s="96" t="s">
        <v>1058</v>
      </c>
      <c r="C85" s="97"/>
      <c r="D85" s="97"/>
      <c r="E85" s="97"/>
      <c r="F85" s="97"/>
      <c r="G85" s="97"/>
      <c r="H85" s="97"/>
      <c r="I85" s="98"/>
      <c r="J85" s="99"/>
      <c r="K85" s="314">
        <v>0.05</v>
      </c>
      <c r="L85" s="861">
        <f>N78*K85</f>
        <v>122051.04124440084</v>
      </c>
      <c r="M85" s="862"/>
      <c r="N85" s="56"/>
    </row>
    <row r="86" spans="1:14" ht="15" thickBot="1">
      <c r="B86" s="825" t="s">
        <v>1037</v>
      </c>
      <c r="C86" s="826"/>
      <c r="D86" s="826"/>
      <c r="E86" s="826"/>
      <c r="F86" s="826"/>
      <c r="G86" s="826"/>
      <c r="H86" s="826"/>
      <c r="I86" s="826"/>
      <c r="J86" s="826"/>
      <c r="K86" s="826"/>
      <c r="L86" s="826"/>
      <c r="M86" s="827"/>
      <c r="N86" s="57">
        <f>L83+L84+L85</f>
        <v>732306.24746640516</v>
      </c>
    </row>
    <row r="87" spans="1:14" ht="15" thickBot="1">
      <c r="B87" s="38"/>
      <c r="C87" s="39"/>
      <c r="D87" s="39"/>
      <c r="E87" s="39"/>
      <c r="F87" s="39"/>
      <c r="G87" s="39"/>
      <c r="H87" s="39"/>
      <c r="I87" s="39"/>
      <c r="J87" s="39"/>
      <c r="K87" s="39"/>
      <c r="L87" s="39"/>
      <c r="M87" s="39"/>
      <c r="N87" s="40"/>
    </row>
    <row r="88" spans="1:14" ht="15" thickBot="1">
      <c r="A88" t="s">
        <v>2120</v>
      </c>
      <c r="B88" s="825" t="s">
        <v>1059</v>
      </c>
      <c r="C88" s="826"/>
      <c r="D88" s="826"/>
      <c r="E88" s="826"/>
      <c r="F88" s="826"/>
      <c r="G88" s="826"/>
      <c r="H88" s="826"/>
      <c r="I88" s="826"/>
      <c r="J88" s="826"/>
      <c r="K88" s="826"/>
      <c r="L88" s="826"/>
      <c r="M88" s="827"/>
      <c r="N88" s="196">
        <f>N78+N86</f>
        <v>3173327.072354422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4"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9"/>
      <c r="C1" s="884"/>
      <c r="D1" s="885"/>
      <c r="E1" s="885"/>
      <c r="F1" s="885"/>
      <c r="G1" s="885"/>
      <c r="H1" s="885"/>
      <c r="I1" s="885"/>
      <c r="J1" s="886"/>
      <c r="K1" s="887" t="s">
        <v>1017</v>
      </c>
      <c r="L1" s="889" t="s">
        <v>2303</v>
      </c>
      <c r="M1" s="890"/>
      <c r="N1" s="891"/>
    </row>
    <row r="2" spans="2:14">
      <c r="B2" s="870"/>
      <c r="C2" s="881" t="s">
        <v>1018</v>
      </c>
      <c r="D2" s="882"/>
      <c r="E2" s="882"/>
      <c r="F2" s="882"/>
      <c r="G2" s="882"/>
      <c r="H2" s="882"/>
      <c r="I2" s="882"/>
      <c r="J2" s="883"/>
      <c r="K2" s="888"/>
      <c r="L2" s="892"/>
      <c r="M2" s="893"/>
      <c r="N2" s="894"/>
    </row>
    <row r="3" spans="2:14">
      <c r="B3" s="870"/>
      <c r="C3" s="881" t="s">
        <v>2304</v>
      </c>
      <c r="D3" s="882"/>
      <c r="E3" s="882"/>
      <c r="F3" s="882"/>
      <c r="G3" s="882"/>
      <c r="H3" s="882"/>
      <c r="I3" s="882"/>
      <c r="J3" s="883"/>
      <c r="K3" s="872" t="s">
        <v>1019</v>
      </c>
      <c r="L3" s="897">
        <v>1</v>
      </c>
      <c r="M3" s="898"/>
      <c r="N3" s="899"/>
    </row>
    <row r="4" spans="2:14">
      <c r="B4" s="870"/>
      <c r="C4" s="881" t="s">
        <v>2305</v>
      </c>
      <c r="D4" s="882"/>
      <c r="E4" s="882"/>
      <c r="F4" s="882"/>
      <c r="G4" s="882"/>
      <c r="H4" s="882"/>
      <c r="I4" s="882"/>
      <c r="J4" s="883"/>
      <c r="K4" s="895"/>
      <c r="L4" s="900"/>
      <c r="M4" s="901"/>
      <c r="N4" s="902"/>
    </row>
    <row r="5" spans="2:14">
      <c r="B5" s="870"/>
      <c r="C5" s="881" t="s">
        <v>2306</v>
      </c>
      <c r="D5" s="882"/>
      <c r="E5" s="882"/>
      <c r="F5" s="882"/>
      <c r="G5" s="882"/>
      <c r="H5" s="882"/>
      <c r="I5" s="882"/>
      <c r="J5" s="883"/>
      <c r="K5" s="872" t="s">
        <v>1020</v>
      </c>
      <c r="L5" s="874"/>
      <c r="M5" s="874" t="s">
        <v>1021</v>
      </c>
      <c r="N5" s="876"/>
    </row>
    <row r="6" spans="2:14" ht="15" thickBot="1">
      <c r="B6" s="871"/>
      <c r="C6" s="878"/>
      <c r="D6" s="879"/>
      <c r="E6" s="879"/>
      <c r="F6" s="879"/>
      <c r="G6" s="879"/>
      <c r="H6" s="879"/>
      <c r="I6" s="879"/>
      <c r="J6" s="880"/>
      <c r="K6" s="873"/>
      <c r="L6" s="875"/>
      <c r="M6" s="875"/>
      <c r="N6" s="877"/>
    </row>
    <row r="7" spans="2:14" ht="15" thickBot="1">
      <c r="B7" s="354"/>
      <c r="C7" s="355"/>
      <c r="D7" s="355"/>
      <c r="E7" s="355"/>
      <c r="F7" s="355"/>
      <c r="G7" s="355"/>
      <c r="H7" s="355"/>
      <c r="I7" s="355"/>
      <c r="J7" s="355"/>
      <c r="K7" s="355"/>
      <c r="L7" s="356"/>
      <c r="M7" s="356"/>
      <c r="N7" s="357"/>
    </row>
    <row r="8" spans="2:14" ht="18.75" customHeight="1">
      <c r="B8" s="358"/>
      <c r="C8" s="82"/>
      <c r="D8" s="82"/>
      <c r="E8" s="82"/>
      <c r="F8" s="82"/>
      <c r="G8" s="82"/>
      <c r="H8" s="83"/>
      <c r="I8" s="82"/>
      <c r="J8" s="82"/>
      <c r="K8" s="359" t="s">
        <v>1022</v>
      </c>
      <c r="L8" s="360"/>
      <c r="M8" s="360"/>
      <c r="N8" s="361"/>
    </row>
    <row r="9" spans="2:14">
      <c r="B9" s="362"/>
      <c r="C9" s="84"/>
      <c r="D9" s="84"/>
      <c r="E9" s="84"/>
      <c r="F9" s="84"/>
      <c r="G9" s="84"/>
      <c r="H9" s="363"/>
      <c r="I9" s="84"/>
      <c r="J9" s="84"/>
      <c r="K9" s="364"/>
      <c r="L9" s="365" t="s">
        <v>2307</v>
      </c>
      <c r="M9" s="365" t="s">
        <v>2308</v>
      </c>
      <c r="N9" s="366" t="s">
        <v>2309</v>
      </c>
    </row>
    <row r="10" spans="2:14" ht="36.6">
      <c r="B10" s="903" t="s">
        <v>2310</v>
      </c>
      <c r="C10" s="904"/>
      <c r="D10" s="904"/>
      <c r="E10" s="904"/>
      <c r="F10" s="400" t="s">
        <v>2311</v>
      </c>
      <c r="G10" s="84"/>
      <c r="H10" s="368"/>
      <c r="I10" s="905" t="s">
        <v>2312</v>
      </c>
      <c r="J10" s="905"/>
      <c r="K10" s="401" t="s">
        <v>2311</v>
      </c>
      <c r="L10" s="365"/>
      <c r="M10" s="365"/>
      <c r="N10" s="36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1069</v>
      </c>
      <c r="C31" s="86" t="s">
        <v>1253</v>
      </c>
      <c r="D31" s="87"/>
      <c r="E31" s="87"/>
      <c r="F31" s="87"/>
      <c r="G31" s="87"/>
      <c r="H31" s="87"/>
      <c r="I31" s="87"/>
      <c r="J31" s="88"/>
      <c r="K31" s="317"/>
      <c r="L31" s="315" t="s">
        <v>1068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249</v>
      </c>
      <c r="B36" s="838" t="str">
        <f>VLOOKUP(A36,EQUIPOS!A6:D154,3,FALSE)</f>
        <v>Guadañadora, Cilindraje 41.5 cm3, Longitud del mango 1450 mm, Peso 7.4 kg</v>
      </c>
      <c r="C36" s="839"/>
      <c r="D36" s="839"/>
      <c r="E36" s="839"/>
      <c r="F36" s="839"/>
      <c r="G36" s="839"/>
      <c r="H36" s="840"/>
      <c r="I36" s="276"/>
      <c r="J36" s="277"/>
      <c r="K36" s="278">
        <f>VLOOKUP(A36,EQUIPOS!A6:D161,4,FALSE)</f>
        <v>3625</v>
      </c>
      <c r="L36" s="279"/>
      <c r="M36" s="280">
        <v>0.36</v>
      </c>
      <c r="N36" s="281">
        <f>K36/M36</f>
        <v>10069.444444444445</v>
      </c>
    </row>
    <row r="37" spans="1:14">
      <c r="A37" t="s">
        <v>273</v>
      </c>
      <c r="B37" s="838" t="str">
        <f>VLOOKUP(A37,EQUIPOS!A7:D154,3,FALSE)</f>
        <v>Motosierra, 93.6 cm3 - 7.1 HP, 45-90 cm - 7.9 kg</v>
      </c>
      <c r="C37" s="839"/>
      <c r="D37" s="839"/>
      <c r="E37" s="839"/>
      <c r="F37" s="839"/>
      <c r="G37" s="839"/>
      <c r="H37" s="840"/>
      <c r="I37" s="276"/>
      <c r="J37" s="277"/>
      <c r="K37" s="278">
        <f>VLOOKUP(A37,EQUIPOS!A7:D162,4,FALSE)</f>
        <v>4250</v>
      </c>
      <c r="L37" s="279"/>
      <c r="M37" s="280">
        <v>0.10299999999999999</v>
      </c>
      <c r="N37" s="281">
        <f>K37/M37</f>
        <v>41262.135922330097</v>
      </c>
    </row>
    <row r="38" spans="1:14">
      <c r="B38" s="838"/>
      <c r="C38" s="839"/>
      <c r="D38" s="839"/>
      <c r="E38" s="839"/>
      <c r="F38" s="839"/>
      <c r="G38" s="839"/>
      <c r="H38" s="840"/>
      <c r="I38" s="276"/>
      <c r="J38" s="277"/>
      <c r="K38" s="278"/>
      <c r="L38" s="279"/>
      <c r="M38" s="280"/>
      <c r="N38" s="282"/>
    </row>
    <row r="39" spans="1:14">
      <c r="B39" s="838"/>
      <c r="C39" s="839"/>
      <c r="D39" s="839"/>
      <c r="E39" s="839"/>
      <c r="F39" s="839"/>
      <c r="G39" s="839"/>
      <c r="H39" s="840"/>
      <c r="I39" s="841"/>
      <c r="J39" s="822"/>
      <c r="K39" s="283"/>
      <c r="L39" s="842"/>
      <c r="M39" s="843"/>
      <c r="N39" s="284"/>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1773.1668474340277</v>
      </c>
    </row>
    <row r="43" spans="1:14" ht="15" thickBot="1">
      <c r="B43" s="825" t="s">
        <v>1037</v>
      </c>
      <c r="C43" s="826"/>
      <c r="D43" s="826"/>
      <c r="E43" s="826"/>
      <c r="F43" s="826"/>
      <c r="G43" s="826"/>
      <c r="H43" s="826"/>
      <c r="I43" s="826"/>
      <c r="J43" s="826"/>
      <c r="K43" s="826"/>
      <c r="L43" s="826"/>
      <c r="M43" s="827"/>
      <c r="N43" s="104">
        <f>SUM(N36:N42)</f>
        <v>53104.747214208568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1305</v>
      </c>
      <c r="B59" s="51" t="str">
        <f>VLOOKUP(A59,TRANSPORTE!A5:D94,3,FALSE)</f>
        <v>Transporte de material desmontado</v>
      </c>
      <c r="C59" s="326"/>
      <c r="D59" s="326"/>
      <c r="E59" s="326"/>
      <c r="F59" s="326"/>
      <c r="G59" s="326"/>
      <c r="H59" s="320" t="str">
        <f>VLOOKUP(A59,TRANSPORTE!A6:D120,2,FALSE)</f>
        <v>tkm</v>
      </c>
      <c r="I59" s="288">
        <v>50</v>
      </c>
      <c r="J59" s="295">
        <v>1</v>
      </c>
      <c r="K59" s="288">
        <f>I59*J59</f>
        <v>50</v>
      </c>
      <c r="L59" s="829">
        <f>'900.2'!N78</f>
        <v>1033.3349696969699</v>
      </c>
      <c r="M59" s="830"/>
      <c r="N59" s="296">
        <f>K59*L59</f>
        <v>51666.748484848496</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50"/>
    </row>
    <row r="65" spans="1:15" ht="15" thickBot="1">
      <c r="B65" s="831" t="s">
        <v>1037</v>
      </c>
      <c r="C65" s="832"/>
      <c r="D65" s="832"/>
      <c r="E65" s="832"/>
      <c r="F65" s="832"/>
      <c r="G65" s="832"/>
      <c r="H65" s="832"/>
      <c r="I65" s="832"/>
      <c r="J65" s="832"/>
      <c r="K65" s="832"/>
      <c r="L65" s="832"/>
      <c r="M65" s="833"/>
      <c r="N65" s="109">
        <f>N59+N60+N61+N62+N63</f>
        <v>51666.748484848496</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2.88</v>
      </c>
      <c r="N70" s="305">
        <f>K70/M70</f>
        <v>35463.336948680553</v>
      </c>
      <c r="O70" s="111"/>
    </row>
    <row r="71" spans="1:15">
      <c r="B71" s="54"/>
      <c r="C71" s="52"/>
      <c r="D71" s="52"/>
      <c r="E71" s="52"/>
      <c r="F71" s="52"/>
      <c r="G71" s="52"/>
      <c r="H71" s="52"/>
      <c r="I71" s="288"/>
      <c r="J71" s="306"/>
      <c r="K71" s="307"/>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N70+N71+N72+N73+N74</f>
        <v>35463.336948680553</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140234.83264773761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28046.966529547524</v>
      </c>
      <c r="M83" s="860"/>
      <c r="N83" s="56"/>
    </row>
    <row r="84" spans="1:14">
      <c r="B84" s="94" t="s">
        <v>1057</v>
      </c>
      <c r="C84" s="95"/>
      <c r="D84" s="95"/>
      <c r="E84" s="95"/>
      <c r="F84" s="95"/>
      <c r="G84" s="95"/>
      <c r="H84" s="95"/>
      <c r="I84" s="92"/>
      <c r="J84" s="93"/>
      <c r="K84" s="313">
        <v>0.05</v>
      </c>
      <c r="L84" s="859">
        <f>N78*K84</f>
        <v>7011.7416323868811</v>
      </c>
      <c r="M84" s="860"/>
      <c r="N84" s="56"/>
    </row>
    <row r="85" spans="1:14" ht="15" thickBot="1">
      <c r="B85" s="96" t="s">
        <v>1058</v>
      </c>
      <c r="C85" s="97"/>
      <c r="D85" s="97"/>
      <c r="E85" s="97"/>
      <c r="F85" s="97"/>
      <c r="G85" s="97"/>
      <c r="H85" s="97"/>
      <c r="I85" s="98"/>
      <c r="J85" s="99"/>
      <c r="K85" s="314">
        <v>0.05</v>
      </c>
      <c r="L85" s="861">
        <f>N78*K85</f>
        <v>7011.7416323868811</v>
      </c>
      <c r="M85" s="862"/>
      <c r="N85" s="56"/>
    </row>
    <row r="86" spans="1:14" ht="15" thickBot="1">
      <c r="B86" s="825" t="s">
        <v>1037</v>
      </c>
      <c r="C86" s="826"/>
      <c r="D86" s="826"/>
      <c r="E86" s="826"/>
      <c r="F86" s="826"/>
      <c r="G86" s="826"/>
      <c r="H86" s="826"/>
      <c r="I86" s="826"/>
      <c r="J86" s="826"/>
      <c r="K86" s="826"/>
      <c r="L86" s="826"/>
      <c r="M86" s="827"/>
      <c r="N86" s="57">
        <f>L83+L84+L85</f>
        <v>42070.449794321285</v>
      </c>
    </row>
    <row r="87" spans="1:14" ht="15" thickBot="1">
      <c r="B87" s="38"/>
      <c r="C87" s="39"/>
      <c r="D87" s="39"/>
      <c r="E87" s="39"/>
      <c r="F87" s="39"/>
      <c r="G87" s="39"/>
      <c r="H87" s="39"/>
      <c r="I87" s="39"/>
      <c r="J87" s="39"/>
      <c r="K87" s="39"/>
      <c r="L87" s="39"/>
      <c r="M87" s="39"/>
      <c r="N87" s="40"/>
    </row>
    <row r="88" spans="1:14" ht="15" thickBot="1">
      <c r="A88" t="s">
        <v>2120</v>
      </c>
      <c r="B88" s="825" t="s">
        <v>1059</v>
      </c>
      <c r="C88" s="826"/>
      <c r="D88" s="826"/>
      <c r="E88" s="826"/>
      <c r="F88" s="826"/>
      <c r="G88" s="826"/>
      <c r="H88" s="826"/>
      <c r="I88" s="826"/>
      <c r="J88" s="826"/>
      <c r="K88" s="826"/>
      <c r="L88" s="826"/>
      <c r="M88" s="827"/>
      <c r="N88" s="196">
        <f>N78+N86</f>
        <v>182305.2824420589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1070</v>
      </c>
      <c r="C31" s="86" t="s">
        <v>1254</v>
      </c>
      <c r="D31" s="87"/>
      <c r="E31" s="87"/>
      <c r="F31" s="87"/>
      <c r="G31" s="87"/>
      <c r="H31" s="87"/>
      <c r="I31" s="87"/>
      <c r="J31" s="88"/>
      <c r="K31" s="317"/>
      <c r="L31" s="315" t="s">
        <v>1071</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150</v>
      </c>
      <c r="B36" s="838" t="str">
        <f>VLOOKUP(A36,EQUIPOS!A6:D154,3,FALSE)</f>
        <v>Cargador : Potencia en el volante 125 hp, Clasificación de RPM del motor 2300.</v>
      </c>
      <c r="C36" s="839"/>
      <c r="D36" s="839"/>
      <c r="E36" s="839"/>
      <c r="F36" s="839"/>
      <c r="G36" s="839"/>
      <c r="H36" s="840"/>
      <c r="I36" s="276"/>
      <c r="J36" s="277"/>
      <c r="K36" s="278">
        <f>VLOOKUP(A36,EQUIPOS!A6:D161,4,FALSE)</f>
        <v>185939.25599999999</v>
      </c>
      <c r="L36" s="279"/>
      <c r="M36" s="280">
        <v>2.375</v>
      </c>
      <c r="N36" s="281">
        <f>K36/M36</f>
        <v>78290.213052631574</v>
      </c>
    </row>
    <row r="37" spans="1:14">
      <c r="A37" t="s">
        <v>180</v>
      </c>
      <c r="B37" s="838" t="str">
        <f>VLOOKUP(A37,EQUIPOS!A7:D154,3,FALSE)</f>
        <v>Compresor 120 HP, con martillo.</v>
      </c>
      <c r="C37" s="839"/>
      <c r="D37" s="839"/>
      <c r="E37" s="839"/>
      <c r="F37" s="839"/>
      <c r="G37" s="839"/>
      <c r="H37" s="840"/>
      <c r="I37" s="276"/>
      <c r="J37" s="277"/>
      <c r="K37" s="278">
        <f>VLOOKUP(A37,EQUIPOS!A7:D162,4,FALSE)</f>
        <v>91909</v>
      </c>
      <c r="L37" s="279"/>
      <c r="M37" s="280">
        <v>2.375</v>
      </c>
      <c r="N37" s="281">
        <f>K37/M37</f>
        <v>38698.526315789473</v>
      </c>
    </row>
    <row r="38" spans="1:14">
      <c r="A38" t="s">
        <v>195</v>
      </c>
      <c r="B38" s="838" t="str">
        <f>VLOOKUP(A38,EQUIPOS!A7:D154,3,FALSE)</f>
        <v xml:space="preserve">Equipo de oxicorte, Capacidad de corte: hasta 6´´ (152mm) </v>
      </c>
      <c r="C38" s="839"/>
      <c r="D38" s="839"/>
      <c r="E38" s="839"/>
      <c r="F38" s="839"/>
      <c r="G38" s="839"/>
      <c r="H38" s="840"/>
      <c r="I38" s="276"/>
      <c r="J38" s="277"/>
      <c r="K38" s="278">
        <f>VLOOKUP(A38,EQUIPOS!A7:D162,4,FALSE)</f>
        <v>5245.5</v>
      </c>
      <c r="L38" s="279"/>
      <c r="M38" s="280">
        <v>2.375</v>
      </c>
      <c r="N38" s="282">
        <f>K38/M38</f>
        <v>2208.6315789473683</v>
      </c>
    </row>
    <row r="39" spans="1:14">
      <c r="B39" s="838"/>
      <c r="C39" s="839"/>
      <c r="D39" s="839"/>
      <c r="E39" s="839"/>
      <c r="F39" s="839"/>
      <c r="G39" s="839"/>
      <c r="H39" s="840"/>
      <c r="I39" s="841"/>
      <c r="J39" s="822"/>
      <c r="K39" s="283"/>
      <c r="L39" s="842"/>
      <c r="M39" s="843"/>
      <c r="N39" s="284"/>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0.1</v>
      </c>
      <c r="M42" s="850"/>
      <c r="N42" s="110">
        <f>N76*L42</f>
        <v>1343.873821213158</v>
      </c>
    </row>
    <row r="43" spans="1:14" ht="15" thickBot="1">
      <c r="B43" s="825" t="s">
        <v>1037</v>
      </c>
      <c r="C43" s="826"/>
      <c r="D43" s="826"/>
      <c r="E43" s="826"/>
      <c r="F43" s="826"/>
      <c r="G43" s="826"/>
      <c r="H43" s="826"/>
      <c r="I43" s="826"/>
      <c r="J43" s="826"/>
      <c r="K43" s="826"/>
      <c r="L43" s="826"/>
      <c r="M43" s="827"/>
      <c r="N43" s="104">
        <f>SUM(N36:N42)</f>
        <v>120541.24476858159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VLOOKUP(A59,TRANSPORTE!A5:D94,3,FALSE)</f>
        <v>Transporte de material de demolición</v>
      </c>
      <c r="C59" s="326"/>
      <c r="D59" s="326"/>
      <c r="E59" s="326"/>
      <c r="F59" s="326"/>
      <c r="G59" s="326"/>
      <c r="H59" s="320" t="str">
        <f>VLOOKUP(A59,TRANSPORTE!A6:D120,2,FALSE)</f>
        <v>m3k</v>
      </c>
      <c r="I59" s="288">
        <v>1</v>
      </c>
      <c r="J59" s="295">
        <v>1</v>
      </c>
      <c r="K59" s="288">
        <f>I59*J59</f>
        <v>1</v>
      </c>
      <c r="L59" s="829">
        <f>'900.2'!N78</f>
        <v>1033.3349696969699</v>
      </c>
      <c r="M59" s="830"/>
      <c r="N59" s="296">
        <f>K59*L59</f>
        <v>1033.3349696969699</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50"/>
    </row>
    <row r="65" spans="1:15" ht="15" thickBot="1">
      <c r="B65" s="831" t="s">
        <v>1037</v>
      </c>
      <c r="C65" s="832"/>
      <c r="D65" s="832"/>
      <c r="E65" s="832"/>
      <c r="F65" s="832"/>
      <c r="G65" s="832"/>
      <c r="H65" s="832"/>
      <c r="I65" s="832"/>
      <c r="J65" s="832"/>
      <c r="K65" s="832"/>
      <c r="L65" s="832"/>
      <c r="M65" s="833"/>
      <c r="N65" s="109">
        <f>N59+N60+N61+N62+N63</f>
        <v>1033.3349696969699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9</v>
      </c>
      <c r="B70" s="54" t="str">
        <f>VLOOKUP(A70,'MANO DE OBRA'!A8:D68,3,FALSE)</f>
        <v>Obrero (3)</v>
      </c>
      <c r="C70" s="52"/>
      <c r="D70" s="52"/>
      <c r="E70" s="52"/>
      <c r="F70" s="52"/>
      <c r="G70" s="52"/>
      <c r="H70" s="52"/>
      <c r="I70" s="301">
        <f>K70/J70*100</f>
        <v>82811.68411799999</v>
      </c>
      <c r="J70" s="302">
        <v>185</v>
      </c>
      <c r="K70" s="303">
        <f>VLOOKUP(A70,'MANO DE OBRA'!A8:D99,4,FALSE)</f>
        <v>153201.61561829998</v>
      </c>
      <c r="L70" s="55"/>
      <c r="M70" s="304">
        <v>19</v>
      </c>
      <c r="N70" s="305">
        <f>K70/M70</f>
        <v>8063.2429272789468</v>
      </c>
      <c r="O70" s="111"/>
    </row>
    <row r="71" spans="1:15">
      <c r="A71" t="s">
        <v>30</v>
      </c>
      <c r="B71" s="54" t="str">
        <f>VLOOKUP(A71,'MANO DE OBRA'!A8:D68,3,FALSE)</f>
        <v>Oficial</v>
      </c>
      <c r="C71" s="52"/>
      <c r="D71" s="52"/>
      <c r="E71" s="52"/>
      <c r="F71" s="52"/>
      <c r="G71" s="52"/>
      <c r="H71" s="52"/>
      <c r="I71" s="301">
        <f>K71/J71*100</f>
        <v>55207.789411999998</v>
      </c>
      <c r="J71" s="302">
        <v>185</v>
      </c>
      <c r="K71" s="307">
        <f>VLOOKUP(A71,'MANO DE OBRA'!A8:D99,4,FALSE)</f>
        <v>102134.4104122</v>
      </c>
      <c r="L71" s="55"/>
      <c r="M71" s="304">
        <v>19</v>
      </c>
      <c r="N71" s="305">
        <f>K71/M71</f>
        <v>5375.4952848526318</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N70+N71+N72+N73+N74</f>
        <v>13438.738212131579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87">
        <f>N43+N54+N65+N76</f>
        <v>135013.31795041013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27002.663590082026</v>
      </c>
      <c r="M83" s="860"/>
      <c r="N83" s="56"/>
    </row>
    <row r="84" spans="1:14">
      <c r="B84" s="94" t="s">
        <v>1057</v>
      </c>
      <c r="C84" s="95"/>
      <c r="D84" s="95"/>
      <c r="E84" s="95"/>
      <c r="F84" s="95"/>
      <c r="G84" s="95"/>
      <c r="H84" s="95"/>
      <c r="I84" s="92"/>
      <c r="J84" s="93"/>
      <c r="K84" s="313">
        <v>0.05</v>
      </c>
      <c r="L84" s="859">
        <f>N78*K84</f>
        <v>6750.6658975205064</v>
      </c>
      <c r="M84" s="860"/>
      <c r="N84" s="56"/>
    </row>
    <row r="85" spans="1:14" ht="15" thickBot="1">
      <c r="B85" s="96" t="s">
        <v>1058</v>
      </c>
      <c r="C85" s="97"/>
      <c r="D85" s="97"/>
      <c r="E85" s="97"/>
      <c r="F85" s="97"/>
      <c r="G85" s="97"/>
      <c r="H85" s="97"/>
      <c r="I85" s="98"/>
      <c r="J85" s="99"/>
      <c r="K85" s="314">
        <v>0.05</v>
      </c>
      <c r="L85" s="861">
        <f>N78*K85</f>
        <v>6750.6658975205064</v>
      </c>
      <c r="M85" s="862"/>
      <c r="N85" s="56"/>
    </row>
    <row r="86" spans="1:14" ht="15" thickBot="1">
      <c r="B86" s="825" t="s">
        <v>1037</v>
      </c>
      <c r="C86" s="826"/>
      <c r="D86" s="826"/>
      <c r="E86" s="826"/>
      <c r="F86" s="826"/>
      <c r="G86" s="826"/>
      <c r="H86" s="826"/>
      <c r="I86" s="826"/>
      <c r="J86" s="826"/>
      <c r="K86" s="826"/>
      <c r="L86" s="826"/>
      <c r="M86" s="827"/>
      <c r="N86" s="57">
        <f>L83+L84+L85</f>
        <v>40503.995385123038</v>
      </c>
    </row>
    <row r="87" spans="1:14" ht="15" thickBot="1">
      <c r="B87" s="38"/>
      <c r="C87" s="39"/>
      <c r="D87" s="39"/>
      <c r="E87" s="39"/>
      <c r="F87" s="39"/>
      <c r="G87" s="39"/>
      <c r="H87" s="39"/>
      <c r="I87" s="39"/>
      <c r="J87" s="39"/>
      <c r="K87" s="39"/>
      <c r="L87" s="39"/>
      <c r="M87" s="39"/>
      <c r="N87" s="40"/>
    </row>
    <row r="88" spans="1:14" ht="15" thickBot="1">
      <c r="A88" t="s">
        <v>2120</v>
      </c>
      <c r="B88" s="825" t="s">
        <v>1059</v>
      </c>
      <c r="C88" s="826"/>
      <c r="D88" s="826"/>
      <c r="E88" s="826"/>
      <c r="F88" s="826"/>
      <c r="G88" s="826"/>
      <c r="H88" s="826"/>
      <c r="I88" s="826"/>
      <c r="J88" s="826"/>
      <c r="K88" s="826"/>
      <c r="L88" s="826"/>
      <c r="M88" s="827"/>
      <c r="N88" s="57">
        <f>N78+N86</f>
        <v>175517.31333553317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c r="B106" s="863"/>
      <c r="C106" s="864"/>
      <c r="D106" s="864"/>
      <c r="E106" s="864"/>
      <c r="F106" s="864"/>
      <c r="G106" s="864"/>
      <c r="H106" s="864"/>
      <c r="I106" s="864"/>
      <c r="J106" s="864"/>
      <c r="K106" s="864"/>
      <c r="L106" s="864"/>
      <c r="M106" s="864"/>
      <c r="N106" s="865"/>
    </row>
    <row r="107" spans="2:14" ht="27.7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9"/>
      <c r="C1" s="884"/>
      <c r="D1" s="885"/>
      <c r="E1" s="885"/>
      <c r="F1" s="885"/>
      <c r="G1" s="885"/>
      <c r="H1" s="885"/>
      <c r="I1" s="885"/>
      <c r="J1" s="886"/>
      <c r="K1" s="887" t="s">
        <v>1017</v>
      </c>
      <c r="L1" s="889" t="s">
        <v>2303</v>
      </c>
      <c r="M1" s="890"/>
      <c r="N1" s="891"/>
    </row>
    <row r="2" spans="2:14">
      <c r="B2" s="870"/>
      <c r="C2" s="881" t="s">
        <v>1018</v>
      </c>
      <c r="D2" s="882"/>
      <c r="E2" s="882"/>
      <c r="F2" s="882"/>
      <c r="G2" s="882"/>
      <c r="H2" s="882"/>
      <c r="I2" s="882"/>
      <c r="J2" s="883"/>
      <c r="K2" s="888"/>
      <c r="L2" s="892"/>
      <c r="M2" s="893"/>
      <c r="N2" s="894"/>
    </row>
    <row r="3" spans="2:14">
      <c r="B3" s="870"/>
      <c r="C3" s="881" t="s">
        <v>2304</v>
      </c>
      <c r="D3" s="882"/>
      <c r="E3" s="882"/>
      <c r="F3" s="882"/>
      <c r="G3" s="882"/>
      <c r="H3" s="882"/>
      <c r="I3" s="882"/>
      <c r="J3" s="883"/>
      <c r="K3" s="872" t="s">
        <v>1019</v>
      </c>
      <c r="L3" s="897">
        <v>1</v>
      </c>
      <c r="M3" s="898"/>
      <c r="N3" s="899"/>
    </row>
    <row r="4" spans="2:14">
      <c r="B4" s="870"/>
      <c r="C4" s="881" t="s">
        <v>2305</v>
      </c>
      <c r="D4" s="882"/>
      <c r="E4" s="882"/>
      <c r="F4" s="882"/>
      <c r="G4" s="882"/>
      <c r="H4" s="882"/>
      <c r="I4" s="882"/>
      <c r="J4" s="883"/>
      <c r="K4" s="895"/>
      <c r="L4" s="900"/>
      <c r="M4" s="901"/>
      <c r="N4" s="902"/>
    </row>
    <row r="5" spans="2:14">
      <c r="B5" s="870"/>
      <c r="C5" s="881" t="s">
        <v>2306</v>
      </c>
      <c r="D5" s="882"/>
      <c r="E5" s="882"/>
      <c r="F5" s="882"/>
      <c r="G5" s="882"/>
      <c r="H5" s="882"/>
      <c r="I5" s="882"/>
      <c r="J5" s="883"/>
      <c r="K5" s="872" t="s">
        <v>1020</v>
      </c>
      <c r="L5" s="874"/>
      <c r="M5" s="874" t="s">
        <v>1021</v>
      </c>
      <c r="N5" s="876"/>
    </row>
    <row r="6" spans="2:14" ht="15" thickBot="1">
      <c r="B6" s="871"/>
      <c r="C6" s="878"/>
      <c r="D6" s="879"/>
      <c r="E6" s="879"/>
      <c r="F6" s="879"/>
      <c r="G6" s="879"/>
      <c r="H6" s="879"/>
      <c r="I6" s="879"/>
      <c r="J6" s="880"/>
      <c r="K6" s="873"/>
      <c r="L6" s="875"/>
      <c r="M6" s="875"/>
      <c r="N6" s="877"/>
    </row>
    <row r="7" spans="2:14" ht="15" thickBot="1">
      <c r="B7" s="354"/>
      <c r="C7" s="355"/>
      <c r="D7" s="355"/>
      <c r="E7" s="355"/>
      <c r="F7" s="355"/>
      <c r="G7" s="355"/>
      <c r="H7" s="355"/>
      <c r="I7" s="355"/>
      <c r="J7" s="355"/>
      <c r="K7" s="355"/>
      <c r="L7" s="356"/>
      <c r="M7" s="356"/>
      <c r="N7" s="357"/>
    </row>
    <row r="8" spans="2:14" ht="19.5" customHeight="1">
      <c r="B8" s="358"/>
      <c r="C8" s="82"/>
      <c r="D8" s="82"/>
      <c r="E8" s="82"/>
      <c r="F8" s="82"/>
      <c r="G8" s="82"/>
      <c r="H8" s="83"/>
      <c r="I8" s="82"/>
      <c r="J8" s="82"/>
      <c r="K8" s="359" t="s">
        <v>1022</v>
      </c>
      <c r="L8" s="360"/>
      <c r="M8" s="360"/>
      <c r="N8" s="361"/>
    </row>
    <row r="9" spans="2:14">
      <c r="B9" s="362"/>
      <c r="C9" s="84"/>
      <c r="D9" s="84"/>
      <c r="E9" s="84"/>
      <c r="F9" s="84"/>
      <c r="G9" s="84"/>
      <c r="H9" s="363"/>
      <c r="I9" s="84"/>
      <c r="J9" s="84"/>
      <c r="K9" s="364"/>
      <c r="L9" s="365" t="s">
        <v>2307</v>
      </c>
      <c r="M9" s="365" t="s">
        <v>2308</v>
      </c>
      <c r="N9" s="366" t="s">
        <v>2309</v>
      </c>
    </row>
    <row r="10" spans="2:14" ht="36.6">
      <c r="B10" s="903" t="s">
        <v>2310</v>
      </c>
      <c r="C10" s="904"/>
      <c r="D10" s="904"/>
      <c r="E10" s="904"/>
      <c r="F10" s="400" t="s">
        <v>2311</v>
      </c>
      <c r="G10" s="84"/>
      <c r="H10" s="368"/>
      <c r="I10" s="905" t="s">
        <v>2312</v>
      </c>
      <c r="J10" s="905"/>
      <c r="K10" s="401" t="s">
        <v>2311</v>
      </c>
      <c r="L10" s="365"/>
      <c r="M10" s="365"/>
      <c r="N10" s="36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1072</v>
      </c>
      <c r="C31" s="86" t="s">
        <v>1255</v>
      </c>
      <c r="D31" s="87"/>
      <c r="E31" s="87"/>
      <c r="F31" s="87"/>
      <c r="G31" s="87"/>
      <c r="H31" s="87"/>
      <c r="I31" s="87"/>
      <c r="J31" s="88"/>
      <c r="K31" s="317"/>
      <c r="L31" s="315" t="s">
        <v>1071</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312</v>
      </c>
      <c r="B36" s="838" t="str">
        <f>VLOOKUP(A36,EQUIPOS!A6:D154,3,FALSE)</f>
        <v>Retroexcavadora sobre oruga, potencia 138 HP, balde de 1,5 m3.</v>
      </c>
      <c r="C36" s="839"/>
      <c r="D36" s="839"/>
      <c r="E36" s="839"/>
      <c r="F36" s="839"/>
      <c r="G36" s="839"/>
      <c r="H36" s="840"/>
      <c r="I36" s="276"/>
      <c r="J36" s="277"/>
      <c r="K36" s="278">
        <f>VLOOKUP(A36,EQUIPOS!A6:D161,4,FALSE)</f>
        <v>131610.94</v>
      </c>
      <c r="L36" s="279"/>
      <c r="M36" s="280">
        <v>2.5</v>
      </c>
      <c r="N36" s="281">
        <f>K36/M36</f>
        <v>52644.376000000004</v>
      </c>
    </row>
    <row r="37" spans="1:14">
      <c r="A37" t="s">
        <v>180</v>
      </c>
      <c r="B37" s="838" t="str">
        <f>VLOOKUP(A37,EQUIPOS!A7:D154,3,FALSE)</f>
        <v>Compresor 120 HP, con martillo.</v>
      </c>
      <c r="C37" s="839"/>
      <c r="D37" s="839"/>
      <c r="E37" s="839"/>
      <c r="F37" s="839"/>
      <c r="G37" s="839"/>
      <c r="H37" s="840"/>
      <c r="I37" s="276"/>
      <c r="J37" s="277"/>
      <c r="K37" s="278">
        <f>VLOOKUP(A37,EQUIPOS!A7:D162,4,FALSE)</f>
        <v>91909</v>
      </c>
      <c r="L37" s="279"/>
      <c r="M37" s="280">
        <v>2.5</v>
      </c>
      <c r="N37" s="281">
        <f>K37/M37</f>
        <v>36763.599999999999</v>
      </c>
    </row>
    <row r="38" spans="1:14">
      <c r="A38" t="s">
        <v>195</v>
      </c>
      <c r="B38" s="838" t="str">
        <f>VLOOKUP(A38,EQUIPOS!A8:D154,3,FALSE)</f>
        <v xml:space="preserve">Equipo de oxicorte, Capacidad de corte: hasta 6´´ (152mm) </v>
      </c>
      <c r="C38" s="839"/>
      <c r="D38" s="839"/>
      <c r="E38" s="839"/>
      <c r="F38" s="839"/>
      <c r="G38" s="839"/>
      <c r="H38" s="840"/>
      <c r="I38" s="276"/>
      <c r="J38" s="277"/>
      <c r="K38" s="278">
        <f>VLOOKUP(A38,EQUIPOS!A8:D163,4,FALSE)</f>
        <v>5245.5</v>
      </c>
      <c r="L38" s="279"/>
      <c r="M38" s="280">
        <v>2.5</v>
      </c>
      <c r="N38" s="281">
        <f>K38/M38</f>
        <v>2098.1999999999998</v>
      </c>
    </row>
    <row r="39" spans="1:14">
      <c r="B39" s="838"/>
      <c r="C39" s="839"/>
      <c r="D39" s="839"/>
      <c r="E39" s="839"/>
      <c r="F39" s="839"/>
      <c r="G39" s="839"/>
      <c r="H39" s="840"/>
      <c r="I39" s="841"/>
      <c r="J39" s="822"/>
      <c r="K39" s="283"/>
      <c r="L39" s="842"/>
      <c r="M39" s="843"/>
      <c r="N39" s="284"/>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N76*L42</f>
        <v>255.33602603049999</v>
      </c>
    </row>
    <row r="43" spans="1:14" ht="15" thickBot="1">
      <c r="B43" s="825" t="s">
        <v>1037</v>
      </c>
      <c r="C43" s="826"/>
      <c r="D43" s="826"/>
      <c r="E43" s="826"/>
      <c r="F43" s="826"/>
      <c r="G43" s="826"/>
      <c r="H43" s="826"/>
      <c r="I43" s="826"/>
      <c r="J43" s="826"/>
      <c r="K43" s="826"/>
      <c r="L43" s="826"/>
      <c r="M43" s="827"/>
      <c r="N43" s="104">
        <f>SUM(N36:N42)</f>
        <v>91761.512026030498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VLOOKUP(A59,TRANSPORTE!A5:D94,3,FALSE)</f>
        <v>Transporte de material de demolición</v>
      </c>
      <c r="C59" s="326"/>
      <c r="D59" s="326"/>
      <c r="E59" s="326"/>
      <c r="F59" s="326"/>
      <c r="G59" s="326"/>
      <c r="H59" s="320" t="str">
        <f>VLOOKUP(A59,TRANSPORTE!A6:D120,2,FALSE)</f>
        <v>m3k</v>
      </c>
      <c r="I59" s="288">
        <v>1</v>
      </c>
      <c r="J59" s="295">
        <v>1</v>
      </c>
      <c r="K59" s="288">
        <f>I59*J59</f>
        <v>1</v>
      </c>
      <c r="L59" s="829">
        <f>'900.2'!N78</f>
        <v>1033.3349696969699</v>
      </c>
      <c r="M59" s="830"/>
      <c r="N59" s="296">
        <f>K59*L59</f>
        <v>1033.3349696969699</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50"/>
    </row>
    <row r="65" spans="1:15" ht="15" thickBot="1">
      <c r="B65" s="831" t="s">
        <v>1037</v>
      </c>
      <c r="C65" s="832"/>
      <c r="D65" s="832"/>
      <c r="E65" s="832"/>
      <c r="F65" s="832"/>
      <c r="G65" s="832"/>
      <c r="H65" s="832"/>
      <c r="I65" s="832"/>
      <c r="J65" s="832"/>
      <c r="K65" s="832"/>
      <c r="L65" s="832"/>
      <c r="M65" s="833"/>
      <c r="N65" s="109">
        <f>N59+N60+N61+N62+N63</f>
        <v>1033.3349696969699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9</v>
      </c>
      <c r="B70" s="54" t="str">
        <f>VLOOKUP(A70,'MANO DE OBRA'!A8:D68,3,FALSE)</f>
        <v>Obrero (3)</v>
      </c>
      <c r="C70" s="52"/>
      <c r="D70" s="52"/>
      <c r="E70" s="52"/>
      <c r="F70" s="52"/>
      <c r="G70" s="52"/>
      <c r="H70" s="52"/>
      <c r="I70" s="301">
        <f>K70/J70*100</f>
        <v>82811.68411799999</v>
      </c>
      <c r="J70" s="302">
        <v>185</v>
      </c>
      <c r="K70" s="303">
        <f>VLOOKUP(A70,'MANO DE OBRA'!A8:D99,4,FALSE)</f>
        <v>153201.61561829998</v>
      </c>
      <c r="L70" s="55"/>
      <c r="M70" s="304">
        <v>20</v>
      </c>
      <c r="N70" s="305">
        <f>K70/M70</f>
        <v>7660.0807809149992</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20</v>
      </c>
      <c r="N71" s="305">
        <f>K71/M71</f>
        <v>5106.7205206099998</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N70+N71+N72+N73+N74</f>
        <v>12766.801301525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105561.64829725247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21112.329659450494</v>
      </c>
      <c r="M83" s="860"/>
      <c r="N83" s="56"/>
    </row>
    <row r="84" spans="1:14">
      <c r="B84" s="94" t="s">
        <v>1057</v>
      </c>
      <c r="C84" s="95"/>
      <c r="D84" s="95"/>
      <c r="E84" s="95"/>
      <c r="F84" s="95"/>
      <c r="G84" s="95"/>
      <c r="H84" s="95"/>
      <c r="I84" s="92"/>
      <c r="J84" s="93"/>
      <c r="K84" s="313">
        <v>0.05</v>
      </c>
      <c r="L84" s="859">
        <f>N78*K84</f>
        <v>5278.0824148626234</v>
      </c>
      <c r="M84" s="860"/>
      <c r="N84" s="56"/>
    </row>
    <row r="85" spans="1:14" ht="15" thickBot="1">
      <c r="B85" s="96" t="s">
        <v>1058</v>
      </c>
      <c r="C85" s="97"/>
      <c r="D85" s="97"/>
      <c r="E85" s="97"/>
      <c r="F85" s="97"/>
      <c r="G85" s="97"/>
      <c r="H85" s="97"/>
      <c r="I85" s="98"/>
      <c r="J85" s="99"/>
      <c r="K85" s="314">
        <v>0.05</v>
      </c>
      <c r="L85" s="861">
        <f>N78*K85</f>
        <v>5278.0824148626234</v>
      </c>
      <c r="M85" s="862"/>
      <c r="N85" s="56"/>
    </row>
    <row r="86" spans="1:14" ht="15" thickBot="1">
      <c r="B86" s="825" t="s">
        <v>1037</v>
      </c>
      <c r="C86" s="826"/>
      <c r="D86" s="826"/>
      <c r="E86" s="826"/>
      <c r="F86" s="826"/>
      <c r="G86" s="826"/>
      <c r="H86" s="826"/>
      <c r="I86" s="826"/>
      <c r="J86" s="826"/>
      <c r="K86" s="826"/>
      <c r="L86" s="826"/>
      <c r="M86" s="827"/>
      <c r="N86" s="57">
        <f>L83+L84+L85</f>
        <v>31668.49448917574</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137230.14278642822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8.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9"/>
      <c r="C1" s="884"/>
      <c r="D1" s="885"/>
      <c r="E1" s="885"/>
      <c r="F1" s="885"/>
      <c r="G1" s="885"/>
      <c r="H1" s="885"/>
      <c r="I1" s="885"/>
      <c r="J1" s="886"/>
      <c r="K1" s="887" t="s">
        <v>1017</v>
      </c>
      <c r="L1" s="889" t="s">
        <v>2303</v>
      </c>
      <c r="M1" s="890"/>
      <c r="N1" s="891"/>
    </row>
    <row r="2" spans="2:14">
      <c r="B2" s="870"/>
      <c r="C2" s="881" t="s">
        <v>1018</v>
      </c>
      <c r="D2" s="882"/>
      <c r="E2" s="882"/>
      <c r="F2" s="882"/>
      <c r="G2" s="882"/>
      <c r="H2" s="882"/>
      <c r="I2" s="882"/>
      <c r="J2" s="883"/>
      <c r="K2" s="888"/>
      <c r="L2" s="892"/>
      <c r="M2" s="893"/>
      <c r="N2" s="894"/>
    </row>
    <row r="3" spans="2:14">
      <c r="B3" s="870"/>
      <c r="C3" s="881" t="s">
        <v>2304</v>
      </c>
      <c r="D3" s="882"/>
      <c r="E3" s="882"/>
      <c r="F3" s="882"/>
      <c r="G3" s="882"/>
      <c r="H3" s="882"/>
      <c r="I3" s="882"/>
      <c r="J3" s="883"/>
      <c r="K3" s="872" t="s">
        <v>1019</v>
      </c>
      <c r="L3" s="897">
        <v>1</v>
      </c>
      <c r="M3" s="898"/>
      <c r="N3" s="899"/>
    </row>
    <row r="4" spans="2:14">
      <c r="B4" s="870"/>
      <c r="C4" s="881" t="s">
        <v>2305</v>
      </c>
      <c r="D4" s="882"/>
      <c r="E4" s="882"/>
      <c r="F4" s="882"/>
      <c r="G4" s="882"/>
      <c r="H4" s="882"/>
      <c r="I4" s="882"/>
      <c r="J4" s="883"/>
      <c r="K4" s="895"/>
      <c r="L4" s="900"/>
      <c r="M4" s="901"/>
      <c r="N4" s="902"/>
    </row>
    <row r="5" spans="2:14">
      <c r="B5" s="870"/>
      <c r="C5" s="881" t="s">
        <v>2306</v>
      </c>
      <c r="D5" s="882"/>
      <c r="E5" s="882"/>
      <c r="F5" s="882"/>
      <c r="G5" s="882"/>
      <c r="H5" s="882"/>
      <c r="I5" s="882"/>
      <c r="J5" s="883"/>
      <c r="K5" s="872" t="s">
        <v>1020</v>
      </c>
      <c r="L5" s="874"/>
      <c r="M5" s="874" t="s">
        <v>1021</v>
      </c>
      <c r="N5" s="876"/>
    </row>
    <row r="6" spans="2:14" ht="15" thickBot="1">
      <c r="B6" s="871"/>
      <c r="C6" s="878"/>
      <c r="D6" s="879"/>
      <c r="E6" s="879"/>
      <c r="F6" s="879"/>
      <c r="G6" s="879"/>
      <c r="H6" s="879"/>
      <c r="I6" s="879"/>
      <c r="J6" s="880"/>
      <c r="K6" s="873"/>
      <c r="L6" s="875"/>
      <c r="M6" s="875"/>
      <c r="N6" s="877"/>
    </row>
    <row r="7" spans="2:14" ht="15" thickBot="1">
      <c r="B7" s="354"/>
      <c r="C7" s="355"/>
      <c r="D7" s="355"/>
      <c r="E7" s="355"/>
      <c r="F7" s="355"/>
      <c r="G7" s="355"/>
      <c r="H7" s="355"/>
      <c r="I7" s="355"/>
      <c r="J7" s="355"/>
      <c r="K7" s="355"/>
      <c r="L7" s="356"/>
      <c r="M7" s="356"/>
      <c r="N7" s="357"/>
    </row>
    <row r="8" spans="2:14" ht="18.75" customHeight="1">
      <c r="B8" s="358"/>
      <c r="C8" s="82"/>
      <c r="D8" s="82"/>
      <c r="E8" s="82"/>
      <c r="F8" s="82"/>
      <c r="G8" s="82"/>
      <c r="H8" s="83"/>
      <c r="I8" s="82"/>
      <c r="J8" s="82"/>
      <c r="K8" s="359" t="s">
        <v>1022</v>
      </c>
      <c r="L8" s="360"/>
      <c r="M8" s="360"/>
      <c r="N8" s="361"/>
    </row>
    <row r="9" spans="2:14">
      <c r="B9" s="362"/>
      <c r="C9" s="84"/>
      <c r="D9" s="84"/>
      <c r="E9" s="84"/>
      <c r="F9" s="84"/>
      <c r="G9" s="84"/>
      <c r="H9" s="363"/>
      <c r="I9" s="84"/>
      <c r="J9" s="84"/>
      <c r="K9" s="364"/>
      <c r="L9" s="365" t="s">
        <v>2307</v>
      </c>
      <c r="M9" s="365" t="s">
        <v>2308</v>
      </c>
      <c r="N9" s="366" t="s">
        <v>2309</v>
      </c>
    </row>
    <row r="10" spans="2:14" ht="36.6">
      <c r="B10" s="903" t="s">
        <v>2310</v>
      </c>
      <c r="C10" s="904"/>
      <c r="D10" s="904"/>
      <c r="E10" s="904"/>
      <c r="F10" s="400" t="s">
        <v>2311</v>
      </c>
      <c r="G10" s="84"/>
      <c r="H10" s="368"/>
      <c r="I10" s="905" t="s">
        <v>2312</v>
      </c>
      <c r="J10" s="905"/>
      <c r="K10" s="401" t="s">
        <v>2311</v>
      </c>
      <c r="L10" s="365"/>
      <c r="M10" s="365"/>
      <c r="N10" s="36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1073</v>
      </c>
      <c r="C31" s="86" t="s">
        <v>1256</v>
      </c>
      <c r="D31" s="87"/>
      <c r="E31" s="87"/>
      <c r="F31" s="87"/>
      <c r="G31" s="87"/>
      <c r="H31" s="87"/>
      <c r="I31" s="87"/>
      <c r="J31" s="88"/>
      <c r="K31" s="317"/>
      <c r="L31" s="315" t="s">
        <v>1071</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150</v>
      </c>
      <c r="B36" s="838" t="str">
        <f>VLOOKUP(A36,EQUIPOS!A6:D154,3,FALSE)</f>
        <v>Cargador : Potencia en el volante 125 hp, Clasificación de RPM del motor 2300.</v>
      </c>
      <c r="C36" s="839"/>
      <c r="D36" s="839"/>
      <c r="E36" s="839"/>
      <c r="F36" s="839"/>
      <c r="G36" s="839"/>
      <c r="H36" s="840"/>
      <c r="I36" s="276"/>
      <c r="J36" s="277"/>
      <c r="K36" s="278">
        <f>VLOOKUP(A36,EQUIPOS!A6:D161,4,FALSE)</f>
        <v>185939.25599999999</v>
      </c>
      <c r="L36" s="279"/>
      <c r="M36" s="280">
        <v>9.25</v>
      </c>
      <c r="N36" s="281">
        <f>K36/M36</f>
        <v>20101.541189189189</v>
      </c>
    </row>
    <row r="37" spans="1:14">
      <c r="A37" t="s">
        <v>180</v>
      </c>
      <c r="B37" s="838" t="str">
        <f>VLOOKUP(A37,EQUIPOS!A7:D154,3,FALSE)</f>
        <v>Compresor 120 HP, con martillo.</v>
      </c>
      <c r="C37" s="839"/>
      <c r="D37" s="839"/>
      <c r="E37" s="839"/>
      <c r="F37" s="839"/>
      <c r="G37" s="839"/>
      <c r="H37" s="840"/>
      <c r="I37" s="276"/>
      <c r="J37" s="277"/>
      <c r="K37" s="278">
        <f>VLOOKUP(A37,EQUIPOS!A7:D162,4,FALSE)</f>
        <v>91909</v>
      </c>
      <c r="L37" s="279"/>
      <c r="M37" s="280">
        <v>9.25</v>
      </c>
      <c r="N37" s="281">
        <f>K37/M37</f>
        <v>9936.1081081081084</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4"/>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N76*L42</f>
        <v>55.207789412000004</v>
      </c>
    </row>
    <row r="43" spans="1:14" ht="15" thickBot="1">
      <c r="B43" s="825" t="s">
        <v>1037</v>
      </c>
      <c r="C43" s="826"/>
      <c r="D43" s="826"/>
      <c r="E43" s="826"/>
      <c r="F43" s="826"/>
      <c r="G43" s="826"/>
      <c r="H43" s="826"/>
      <c r="I43" s="826"/>
      <c r="J43" s="826"/>
      <c r="K43" s="826"/>
      <c r="L43" s="826"/>
      <c r="M43" s="827"/>
      <c r="N43" s="104">
        <f>SUM(N36:N42)</f>
        <v>30092.8570867093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VLOOKUP(A59,TRANSPORTE!A5:D94,3,FALSE)</f>
        <v>Transporte de material de demolición</v>
      </c>
      <c r="C59" s="326"/>
      <c r="D59" s="326"/>
      <c r="E59" s="326"/>
      <c r="F59" s="326"/>
      <c r="G59" s="326"/>
      <c r="H59" s="320" t="str">
        <f>VLOOKUP(A59,TRANSPORTE!A6:D120,2,FALSE)</f>
        <v>m3k</v>
      </c>
      <c r="I59" s="288">
        <v>1</v>
      </c>
      <c r="J59" s="295">
        <v>1</v>
      </c>
      <c r="K59" s="288">
        <f>I59*J59</f>
        <v>1</v>
      </c>
      <c r="L59" s="829">
        <f>'900.2'!N78</f>
        <v>1033.3349696969699</v>
      </c>
      <c r="M59" s="830"/>
      <c r="N59" s="296">
        <f>K59*L59</f>
        <v>1033.3349696969699</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50"/>
    </row>
    <row r="65" spans="1:15" ht="15" thickBot="1">
      <c r="B65" s="831" t="s">
        <v>1037</v>
      </c>
      <c r="C65" s="832"/>
      <c r="D65" s="832"/>
      <c r="E65" s="832"/>
      <c r="F65" s="832"/>
      <c r="G65" s="832"/>
      <c r="H65" s="832"/>
      <c r="I65" s="832"/>
      <c r="J65" s="832"/>
      <c r="K65" s="832"/>
      <c r="L65" s="832"/>
      <c r="M65" s="833"/>
      <c r="N65" s="109">
        <f>N59+N60+N61+N62+N63</f>
        <v>1033.3349696969699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74</v>
      </c>
      <c r="N70" s="305">
        <f>K70/M70</f>
        <v>1380.1947353</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74</v>
      </c>
      <c r="N71" s="305">
        <f>K71/M71</f>
        <v>1380.1947353</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N70+N71+N72+N73+N74</f>
        <v>2760.3894706000001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33886.581527006274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6777.3163054012548</v>
      </c>
      <c r="M83" s="860"/>
      <c r="N83" s="56"/>
    </row>
    <row r="84" spans="1:14">
      <c r="B84" s="94" t="s">
        <v>1057</v>
      </c>
      <c r="C84" s="95"/>
      <c r="D84" s="95"/>
      <c r="E84" s="95"/>
      <c r="F84" s="95"/>
      <c r="G84" s="95"/>
      <c r="H84" s="95"/>
      <c r="I84" s="92"/>
      <c r="J84" s="93"/>
      <c r="K84" s="313">
        <v>0.05</v>
      </c>
      <c r="L84" s="859">
        <f>N78*K84</f>
        <v>1694.3290763503137</v>
      </c>
      <c r="M84" s="860"/>
      <c r="N84" s="56"/>
    </row>
    <row r="85" spans="1:14" ht="15" thickBot="1">
      <c r="B85" s="96" t="s">
        <v>1058</v>
      </c>
      <c r="C85" s="97"/>
      <c r="D85" s="97"/>
      <c r="E85" s="97"/>
      <c r="F85" s="97"/>
      <c r="G85" s="97"/>
      <c r="H85" s="97"/>
      <c r="I85" s="98"/>
      <c r="J85" s="99"/>
      <c r="K85" s="314">
        <v>0.05</v>
      </c>
      <c r="L85" s="861">
        <f>N78*K85</f>
        <v>1694.3290763503137</v>
      </c>
      <c r="M85" s="862"/>
      <c r="N85" s="56"/>
    </row>
    <row r="86" spans="1:14" ht="15" thickBot="1">
      <c r="B86" s="825" t="s">
        <v>1037</v>
      </c>
      <c r="C86" s="826"/>
      <c r="D86" s="826"/>
      <c r="E86" s="826"/>
      <c r="F86" s="826"/>
      <c r="G86" s="826"/>
      <c r="H86" s="826"/>
      <c r="I86" s="826"/>
      <c r="J86" s="826"/>
      <c r="K86" s="826"/>
      <c r="L86" s="826"/>
      <c r="M86" s="827"/>
      <c r="N86" s="57">
        <f>L83+L84+L85</f>
        <v>10165.974458101882</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44052.555985108156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2.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1074</v>
      </c>
      <c r="C31" s="86" t="s">
        <v>1257</v>
      </c>
      <c r="D31" s="87"/>
      <c r="E31" s="87"/>
      <c r="F31" s="87"/>
      <c r="G31" s="87"/>
      <c r="H31" s="87"/>
      <c r="I31" s="87"/>
      <c r="J31" s="88"/>
      <c r="K31" s="317"/>
      <c r="L31" s="315" t="s">
        <v>1071</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180</v>
      </c>
      <c r="B36" s="838" t="str">
        <f>VLOOKUP(A36,EQUIPOS!A6:D154,3,FALSE)</f>
        <v>Compresor 120 HP, con martillo.</v>
      </c>
      <c r="C36" s="839"/>
      <c r="D36" s="839"/>
      <c r="E36" s="839"/>
      <c r="F36" s="839"/>
      <c r="G36" s="839"/>
      <c r="H36" s="840"/>
      <c r="I36" s="276"/>
      <c r="J36" s="277"/>
      <c r="K36" s="278">
        <f>VLOOKUP(A36,EQUIPOS!A6:D161,4,FALSE)</f>
        <v>91909</v>
      </c>
      <c r="L36" s="279"/>
      <c r="M36" s="280">
        <v>2.5</v>
      </c>
      <c r="N36" s="281">
        <f>K36/M36</f>
        <v>36763.599999999999</v>
      </c>
    </row>
    <row r="37" spans="1:14">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4"/>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0.1</v>
      </c>
      <c r="M42" s="850"/>
      <c r="N42" s="110">
        <f>N76*L42</f>
        <v>1021.344104122</v>
      </c>
    </row>
    <row r="43" spans="1:14" ht="15" thickBot="1">
      <c r="B43" s="825" t="s">
        <v>1037</v>
      </c>
      <c r="C43" s="826"/>
      <c r="D43" s="826"/>
      <c r="E43" s="826"/>
      <c r="F43" s="826"/>
      <c r="G43" s="826"/>
      <c r="H43" s="826"/>
      <c r="I43" s="826"/>
      <c r="J43" s="826"/>
      <c r="K43" s="826"/>
      <c r="L43" s="826"/>
      <c r="M43" s="827"/>
      <c r="N43" s="104">
        <f>SUM(N36:N42)</f>
        <v>37784.944104121998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VLOOKUP(A59,TRANSPORTE!A5:D94,3,FALSE)</f>
        <v>Transporte de material de demolición</v>
      </c>
      <c r="C59" s="326"/>
      <c r="D59" s="326"/>
      <c r="E59" s="326"/>
      <c r="F59" s="326"/>
      <c r="G59" s="326"/>
      <c r="H59" s="320" t="str">
        <f>VLOOKUP(A59,TRANSPORTE!A6:D120,2,FALSE)</f>
        <v>m3k</v>
      </c>
      <c r="I59" s="288">
        <v>1</v>
      </c>
      <c r="J59" s="295">
        <v>1</v>
      </c>
      <c r="K59" s="288">
        <f>I59*J59</f>
        <v>1</v>
      </c>
      <c r="L59" s="829">
        <f>'900.2'!N78</f>
        <v>1033.3349696969699</v>
      </c>
      <c r="M59" s="830"/>
      <c r="N59" s="296">
        <f>K59*L59</f>
        <v>1033.3349696969699</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457"/>
      <c r="H64" s="53"/>
      <c r="I64" s="131"/>
      <c r="J64" s="131"/>
      <c r="K64" s="131"/>
      <c r="L64" s="814"/>
      <c r="M64" s="815"/>
      <c r="N64" s="50"/>
    </row>
    <row r="65" spans="1:15" ht="15" thickBot="1">
      <c r="B65" s="831" t="s">
        <v>1037</v>
      </c>
      <c r="C65" s="832"/>
      <c r="D65" s="832"/>
      <c r="E65" s="832"/>
      <c r="F65" s="832"/>
      <c r="G65" s="832"/>
      <c r="H65" s="832"/>
      <c r="I65" s="832"/>
      <c r="J65" s="832"/>
      <c r="K65" s="832"/>
      <c r="L65" s="832"/>
      <c r="M65" s="833"/>
      <c r="N65" s="109">
        <f>N59+N60+N61+N62+N63</f>
        <v>1033.3349696969699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20</v>
      </c>
      <c r="N70" s="305">
        <f>K70/M70</f>
        <v>10213.44104122</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N70+N71+N72+N73+N74</f>
        <v>10213.44104122</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49031.720115038966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9806.344023007794</v>
      </c>
      <c r="M83" s="860"/>
      <c r="N83" s="56"/>
    </row>
    <row r="84" spans="1:14">
      <c r="B84" s="94" t="s">
        <v>1057</v>
      </c>
      <c r="C84" s="95"/>
      <c r="D84" s="95"/>
      <c r="E84" s="95"/>
      <c r="F84" s="95"/>
      <c r="G84" s="95"/>
      <c r="H84" s="95"/>
      <c r="I84" s="92"/>
      <c r="J84" s="93"/>
      <c r="K84" s="313">
        <v>0.05</v>
      </c>
      <c r="L84" s="859">
        <f>N78*K84</f>
        <v>2451.5860057519485</v>
      </c>
      <c r="M84" s="860"/>
      <c r="N84" s="56"/>
    </row>
    <row r="85" spans="1:14" ht="15" thickBot="1">
      <c r="B85" s="96" t="s">
        <v>1058</v>
      </c>
      <c r="C85" s="97"/>
      <c r="D85" s="97"/>
      <c r="E85" s="97"/>
      <c r="F85" s="97"/>
      <c r="G85" s="97"/>
      <c r="H85" s="97"/>
      <c r="I85" s="98"/>
      <c r="J85" s="99"/>
      <c r="K85" s="314">
        <v>0.05</v>
      </c>
      <c r="L85" s="861">
        <f>N78*K85</f>
        <v>2451.5860057519485</v>
      </c>
      <c r="M85" s="862"/>
      <c r="N85" s="56"/>
    </row>
    <row r="86" spans="1:14" ht="15" thickBot="1">
      <c r="B86" s="825" t="s">
        <v>1037</v>
      </c>
      <c r="C86" s="826"/>
      <c r="D86" s="826"/>
      <c r="E86" s="826"/>
      <c r="F86" s="826"/>
      <c r="G86" s="826"/>
      <c r="H86" s="826"/>
      <c r="I86" s="826"/>
      <c r="J86" s="826"/>
      <c r="K86" s="826"/>
      <c r="L86" s="826"/>
      <c r="M86" s="827"/>
      <c r="N86" s="57">
        <f>L83+L84+L85</f>
        <v>14709.516034511693</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63741.236149550663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1075</v>
      </c>
      <c r="C31" s="86" t="s">
        <v>1254</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150</v>
      </c>
      <c r="B36" s="838" t="str">
        <f>VLOOKUP(A36,EQUIPOS!A6:D154,3,FALSE)</f>
        <v>Cargador : Potencia en el volante 125 hp, Clasificación de RPM del motor 2300.</v>
      </c>
      <c r="C36" s="839"/>
      <c r="D36" s="839"/>
      <c r="E36" s="839"/>
      <c r="F36" s="839"/>
      <c r="G36" s="839"/>
      <c r="H36" s="840"/>
      <c r="I36" s="276"/>
      <c r="J36" s="277"/>
      <c r="K36" s="278">
        <f>VLOOKUP(A36,EQUIPOS!A6:D161,4,FALSE)</f>
        <v>185939.25599999999</v>
      </c>
      <c r="L36" s="279"/>
      <c r="M36" s="280">
        <v>2.375</v>
      </c>
      <c r="N36" s="281">
        <f>K36/M36</f>
        <v>78290.213052631574</v>
      </c>
    </row>
    <row r="37" spans="1:14">
      <c r="A37" t="s">
        <v>180</v>
      </c>
      <c r="B37" s="838" t="str">
        <f>VLOOKUP(A37,EQUIPOS!A7:D154,3,FALSE)</f>
        <v>Compresor 120 HP, con martillo.</v>
      </c>
      <c r="C37" s="839"/>
      <c r="D37" s="839"/>
      <c r="E37" s="839"/>
      <c r="F37" s="839"/>
      <c r="G37" s="839"/>
      <c r="H37" s="840"/>
      <c r="I37" s="276"/>
      <c r="J37" s="277"/>
      <c r="K37" s="278">
        <f>VLOOKUP(A37,EQUIPOS!A7:D162,4,FALSE)</f>
        <v>91909</v>
      </c>
      <c r="L37" s="279"/>
      <c r="M37" s="280">
        <v>2.375</v>
      </c>
      <c r="N37" s="281">
        <f>K37/M37</f>
        <v>38698.526315789473</v>
      </c>
    </row>
    <row r="38" spans="1:14">
      <c r="A38" t="s">
        <v>195</v>
      </c>
      <c r="B38" s="838" t="str">
        <f>VLOOKUP(A38,EQUIPOS!A8:D154,3,FALSE)</f>
        <v xml:space="preserve">Equipo de oxicorte, Capacidad de corte: hasta 6´´ (152mm) </v>
      </c>
      <c r="C38" s="839"/>
      <c r="D38" s="839"/>
      <c r="E38" s="839"/>
      <c r="F38" s="839"/>
      <c r="G38" s="839"/>
      <c r="H38" s="840"/>
      <c r="I38" s="276"/>
      <c r="J38" s="277"/>
      <c r="K38" s="278">
        <f>VLOOKUP(A38,EQUIPOS!A8:D163,4,FALSE)</f>
        <v>5245.5</v>
      </c>
      <c r="L38" s="279"/>
      <c r="M38" s="280">
        <v>2.375</v>
      </c>
      <c r="N38" s="281">
        <f>K38/M38</f>
        <v>2208.6315789473683</v>
      </c>
    </row>
    <row r="39" spans="1:14">
      <c r="B39" s="838"/>
      <c r="C39" s="839"/>
      <c r="D39" s="839"/>
      <c r="E39" s="839"/>
      <c r="F39" s="839"/>
      <c r="G39" s="839"/>
      <c r="H39" s="840"/>
      <c r="I39" s="841"/>
      <c r="J39" s="822"/>
      <c r="K39" s="283"/>
      <c r="L39" s="842"/>
      <c r="M39" s="843"/>
      <c r="N39" s="284"/>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0.1</v>
      </c>
      <c r="M42" s="850"/>
      <c r="N42" s="110">
        <f>N76*L42</f>
        <v>1343.873821213158</v>
      </c>
    </row>
    <row r="43" spans="1:14" ht="15" thickBot="1">
      <c r="B43" s="825" t="s">
        <v>1037</v>
      </c>
      <c r="C43" s="826"/>
      <c r="D43" s="826"/>
      <c r="E43" s="826"/>
      <c r="F43" s="826"/>
      <c r="G43" s="826"/>
      <c r="H43" s="826"/>
      <c r="I43" s="826"/>
      <c r="J43" s="826"/>
      <c r="K43" s="826"/>
      <c r="L43" s="826"/>
      <c r="M43" s="827"/>
      <c r="N43" s="104">
        <f>SUM(N36:N42)</f>
        <v>120541.24476858159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VLOOKUP(A59,TRANSPORTE!A5:D94,3,FALSE)</f>
        <v>Transporte de material de demolición</v>
      </c>
      <c r="C59" s="326"/>
      <c r="D59" s="326"/>
      <c r="E59" s="326"/>
      <c r="F59" s="326"/>
      <c r="G59" s="326"/>
      <c r="H59" s="320" t="str">
        <f>VLOOKUP(A59,TRANSPORTE!A6:D120,2,FALSE)</f>
        <v>m3k</v>
      </c>
      <c r="I59" s="288">
        <v>1</v>
      </c>
      <c r="J59" s="295">
        <v>1</v>
      </c>
      <c r="K59" s="288">
        <f>I59*J59</f>
        <v>1</v>
      </c>
      <c r="L59" s="829">
        <f>'900.2'!N78</f>
        <v>1033.3349696969699</v>
      </c>
      <c r="M59" s="830"/>
      <c r="N59" s="296">
        <f>K59*L59</f>
        <v>1033.3349696969699</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50"/>
    </row>
    <row r="65" spans="1:15" ht="15" thickBot="1">
      <c r="B65" s="831" t="s">
        <v>1037</v>
      </c>
      <c r="C65" s="832"/>
      <c r="D65" s="832"/>
      <c r="E65" s="832"/>
      <c r="F65" s="832"/>
      <c r="G65" s="832"/>
      <c r="H65" s="832"/>
      <c r="I65" s="832"/>
      <c r="J65" s="832"/>
      <c r="K65" s="832"/>
      <c r="L65" s="832"/>
      <c r="M65" s="833"/>
      <c r="N65" s="109">
        <f>N59+N60+N61+N62+N63</f>
        <v>1033.3349696969699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9</v>
      </c>
      <c r="B70" s="54" t="str">
        <f>VLOOKUP(A70,'MANO DE OBRA'!A8:D68,3,FALSE)</f>
        <v>Obrero (3)</v>
      </c>
      <c r="C70" s="52"/>
      <c r="D70" s="52"/>
      <c r="E70" s="52"/>
      <c r="F70" s="52"/>
      <c r="G70" s="52"/>
      <c r="H70" s="52"/>
      <c r="I70" s="301">
        <f>K70/J70*100</f>
        <v>82811.68411799999</v>
      </c>
      <c r="J70" s="302">
        <v>185</v>
      </c>
      <c r="K70" s="303">
        <f>VLOOKUP(A70,'MANO DE OBRA'!A8:D99,4,FALSE)</f>
        <v>153201.61561829998</v>
      </c>
      <c r="L70" s="55"/>
      <c r="M70" s="304">
        <v>19</v>
      </c>
      <c r="N70" s="305">
        <f>K70/M70</f>
        <v>8063.2429272789468</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19</v>
      </c>
      <c r="N71" s="305">
        <f>K71/M71</f>
        <v>5375.4952848526318</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N70+N71+N72+N73+N74</f>
        <v>13438.738212131579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135013.31795041013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27002.663590082026</v>
      </c>
      <c r="M83" s="860"/>
      <c r="N83" s="56"/>
    </row>
    <row r="84" spans="1:14">
      <c r="B84" s="94" t="s">
        <v>1057</v>
      </c>
      <c r="C84" s="95"/>
      <c r="D84" s="95"/>
      <c r="E84" s="95"/>
      <c r="F84" s="95"/>
      <c r="G84" s="95"/>
      <c r="H84" s="95"/>
      <c r="I84" s="92"/>
      <c r="J84" s="93"/>
      <c r="K84" s="313">
        <v>0.05</v>
      </c>
      <c r="L84" s="859">
        <f>N78*K84</f>
        <v>6750.6658975205064</v>
      </c>
      <c r="M84" s="860"/>
      <c r="N84" s="56"/>
    </row>
    <row r="85" spans="1:14" ht="15" thickBot="1">
      <c r="B85" s="96" t="s">
        <v>1058</v>
      </c>
      <c r="C85" s="97"/>
      <c r="D85" s="97"/>
      <c r="E85" s="97"/>
      <c r="F85" s="97"/>
      <c r="G85" s="97"/>
      <c r="H85" s="97"/>
      <c r="I85" s="98"/>
      <c r="J85" s="99"/>
      <c r="K85" s="314">
        <v>0.05</v>
      </c>
      <c r="L85" s="861">
        <f>N78*K85</f>
        <v>6750.6658975205064</v>
      </c>
      <c r="M85" s="862"/>
      <c r="N85" s="56"/>
    </row>
    <row r="86" spans="1:14" ht="15" thickBot="1">
      <c r="B86" s="825" t="s">
        <v>1037</v>
      </c>
      <c r="C86" s="826"/>
      <c r="D86" s="826"/>
      <c r="E86" s="826"/>
      <c r="F86" s="826"/>
      <c r="G86" s="826"/>
      <c r="H86" s="826"/>
      <c r="I86" s="826"/>
      <c r="J86" s="826"/>
      <c r="K86" s="826"/>
      <c r="L86" s="826"/>
      <c r="M86" s="827"/>
      <c r="N86" s="57">
        <f>L83+L84+L85</f>
        <v>40503.995385123038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175517.31333553317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1076</v>
      </c>
      <c r="C31" s="86" t="s">
        <v>1255</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312</v>
      </c>
      <c r="B36" s="838" t="str">
        <f>VLOOKUP(A36,EQUIPOS!A6:D154,3,FALSE)</f>
        <v>Retroexcavadora sobre oruga, potencia 138 HP, balde de 1,5 m3.</v>
      </c>
      <c r="C36" s="839"/>
      <c r="D36" s="839"/>
      <c r="E36" s="839"/>
      <c r="F36" s="839"/>
      <c r="G36" s="839"/>
      <c r="H36" s="840"/>
      <c r="I36" s="276"/>
      <c r="J36" s="277"/>
      <c r="K36" s="278">
        <f>VLOOKUP(A36,EQUIPOS!A6:D161,4,FALSE)</f>
        <v>131610.94</v>
      </c>
      <c r="L36" s="279"/>
      <c r="M36" s="280">
        <v>2.5</v>
      </c>
      <c r="N36" s="281">
        <f>K36/M36</f>
        <v>52644.376000000004</v>
      </c>
    </row>
    <row r="37" spans="1:14">
      <c r="A37" t="s">
        <v>180</v>
      </c>
      <c r="B37" s="838" t="str">
        <f>VLOOKUP(A37,EQUIPOS!A7:D154,3,FALSE)</f>
        <v>Compresor 120 HP, con martillo.</v>
      </c>
      <c r="C37" s="839"/>
      <c r="D37" s="839"/>
      <c r="E37" s="839"/>
      <c r="F37" s="839"/>
      <c r="G37" s="839"/>
      <c r="H37" s="840"/>
      <c r="I37" s="276"/>
      <c r="J37" s="277"/>
      <c r="K37" s="278">
        <f>VLOOKUP(A37,EQUIPOS!A7:D162,4,FALSE)</f>
        <v>91909</v>
      </c>
      <c r="L37" s="279"/>
      <c r="M37" s="280">
        <v>2.5</v>
      </c>
      <c r="N37" s="281">
        <f>K37/M37</f>
        <v>36763.599999999999</v>
      </c>
    </row>
    <row r="38" spans="1:14">
      <c r="A38" t="s">
        <v>195</v>
      </c>
      <c r="B38" s="838" t="str">
        <f>VLOOKUP(A38,EQUIPOS!A8:D154,3,FALSE)</f>
        <v xml:space="preserve">Equipo de oxicorte, Capacidad de corte: hasta 6´´ (152mm) </v>
      </c>
      <c r="C38" s="839"/>
      <c r="D38" s="839"/>
      <c r="E38" s="839"/>
      <c r="F38" s="839"/>
      <c r="G38" s="839"/>
      <c r="H38" s="840"/>
      <c r="I38" s="276"/>
      <c r="J38" s="277"/>
      <c r="K38" s="278">
        <f>VLOOKUP(A38,EQUIPOS!A8:D163,4,FALSE)</f>
        <v>5245.5</v>
      </c>
      <c r="L38" s="279"/>
      <c r="M38" s="280">
        <v>2.5</v>
      </c>
      <c r="N38" s="281">
        <f>K38/M38</f>
        <v>2098.1999999999998</v>
      </c>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N76*L42</f>
        <v>255.33602603049999</v>
      </c>
    </row>
    <row r="43" spans="1:14" ht="15" thickBot="1">
      <c r="B43" s="825" t="s">
        <v>1037</v>
      </c>
      <c r="C43" s="826"/>
      <c r="D43" s="826"/>
      <c r="E43" s="826"/>
      <c r="F43" s="826"/>
      <c r="G43" s="826"/>
      <c r="H43" s="826"/>
      <c r="I43" s="826"/>
      <c r="J43" s="826"/>
      <c r="K43" s="826"/>
      <c r="L43" s="826"/>
      <c r="M43" s="827"/>
      <c r="N43" s="104">
        <f>SUM(N36:N42)</f>
        <v>91761.512026030498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VLOOKUP(A59,TRANSPORTE!A5:D94,3,FALSE)</f>
        <v>Transporte de material de demolición</v>
      </c>
      <c r="C59" s="326"/>
      <c r="D59" s="326"/>
      <c r="E59" s="326"/>
      <c r="F59" s="326"/>
      <c r="G59" s="326"/>
      <c r="H59" s="320" t="str">
        <f>VLOOKUP(A59,TRANSPORTE!A6:D120,2,FALSE)</f>
        <v>m3k</v>
      </c>
      <c r="I59" s="288">
        <v>1</v>
      </c>
      <c r="J59" s="295">
        <v>1</v>
      </c>
      <c r="K59" s="288">
        <f>I59*J59</f>
        <v>1</v>
      </c>
      <c r="L59" s="829">
        <f>'900.2'!N78</f>
        <v>1033.3349696969699</v>
      </c>
      <c r="M59" s="830"/>
      <c r="N59" s="296">
        <f>K59*L59</f>
        <v>1033.3349696969699</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50"/>
    </row>
    <row r="65" spans="1:15" ht="15" thickBot="1">
      <c r="B65" s="831" t="s">
        <v>1037</v>
      </c>
      <c r="C65" s="832"/>
      <c r="D65" s="832"/>
      <c r="E65" s="832"/>
      <c r="F65" s="832"/>
      <c r="G65" s="832"/>
      <c r="H65" s="832"/>
      <c r="I65" s="832"/>
      <c r="J65" s="832"/>
      <c r="K65" s="832"/>
      <c r="L65" s="832"/>
      <c r="M65" s="833"/>
      <c r="N65" s="109">
        <f>N59+N60+N61+N62+N63</f>
        <v>1033.3349696969699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9</v>
      </c>
      <c r="B70" s="54" t="str">
        <f>VLOOKUP(A70,'MANO DE OBRA'!A8:D68,3,FALSE)</f>
        <v>Obrero (3)</v>
      </c>
      <c r="C70" s="52"/>
      <c r="D70" s="52"/>
      <c r="E70" s="52"/>
      <c r="F70" s="52"/>
      <c r="G70" s="52"/>
      <c r="H70" s="52"/>
      <c r="I70" s="301">
        <f>K70/J70*100</f>
        <v>82811.68411799999</v>
      </c>
      <c r="J70" s="302">
        <v>185</v>
      </c>
      <c r="K70" s="303">
        <f>VLOOKUP(A70,'MANO DE OBRA'!A8:D99,4,FALSE)</f>
        <v>153201.61561829998</v>
      </c>
      <c r="L70" s="55"/>
      <c r="M70" s="304">
        <v>20</v>
      </c>
      <c r="N70" s="305">
        <f>K70/M70</f>
        <v>7660.0807809149992</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20</v>
      </c>
      <c r="N71" s="305">
        <f>K71/M71</f>
        <v>5106.7205206099998</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31" t="s">
        <v>1037</v>
      </c>
      <c r="C76" s="832"/>
      <c r="D76" s="832"/>
      <c r="E76" s="832"/>
      <c r="F76" s="832"/>
      <c r="G76" s="832"/>
      <c r="H76" s="832"/>
      <c r="I76" s="832"/>
      <c r="J76" s="832"/>
      <c r="K76" s="832"/>
      <c r="L76" s="832"/>
      <c r="M76" s="833"/>
      <c r="N76" s="469">
        <f>SUM(N70:N75)</f>
        <v>12766.801301525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105561.64829725247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21112.329659450494</v>
      </c>
      <c r="M83" s="860"/>
      <c r="N83" s="56"/>
    </row>
    <row r="84" spans="1:14">
      <c r="B84" s="94" t="s">
        <v>1057</v>
      </c>
      <c r="C84" s="95"/>
      <c r="D84" s="95"/>
      <c r="E84" s="95"/>
      <c r="F84" s="95"/>
      <c r="G84" s="95"/>
      <c r="H84" s="95"/>
      <c r="I84" s="92"/>
      <c r="J84" s="93"/>
      <c r="K84" s="313">
        <v>0.05</v>
      </c>
      <c r="L84" s="859">
        <f>N78*K84</f>
        <v>5278.0824148626234</v>
      </c>
      <c r="M84" s="860"/>
      <c r="N84" s="56"/>
    </row>
    <row r="85" spans="1:14" ht="15" thickBot="1">
      <c r="B85" s="96" t="s">
        <v>1058</v>
      </c>
      <c r="C85" s="97"/>
      <c r="D85" s="97"/>
      <c r="E85" s="97"/>
      <c r="F85" s="97"/>
      <c r="G85" s="97"/>
      <c r="H85" s="97"/>
      <c r="I85" s="98"/>
      <c r="J85" s="99"/>
      <c r="K85" s="314">
        <v>0.05</v>
      </c>
      <c r="L85" s="861">
        <f>N78*K85</f>
        <v>5278.0824148626234</v>
      </c>
      <c r="M85" s="862"/>
      <c r="N85" s="56"/>
    </row>
    <row r="86" spans="1:14" ht="15" thickBot="1">
      <c r="B86" s="825" t="s">
        <v>1037</v>
      </c>
      <c r="C86" s="826"/>
      <c r="D86" s="826"/>
      <c r="E86" s="826"/>
      <c r="F86" s="826"/>
      <c r="G86" s="826"/>
      <c r="H86" s="826"/>
      <c r="I86" s="826"/>
      <c r="J86" s="826"/>
      <c r="K86" s="826"/>
      <c r="L86" s="826"/>
      <c r="M86" s="827"/>
      <c r="N86" s="57">
        <f>L83+L84+L85</f>
        <v>31668.49448917574</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137230.14278642822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1077</v>
      </c>
      <c r="C31" s="86" t="s">
        <v>1255</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312</v>
      </c>
      <c r="B36" s="838" t="str">
        <f>VLOOKUP(A36,EQUIPOS!A6:D154,3,FALSE)</f>
        <v>Retroexcavadora sobre oruga, potencia 138 HP, balde de 1,5 m3.</v>
      </c>
      <c r="C36" s="839"/>
      <c r="D36" s="839"/>
      <c r="E36" s="839"/>
      <c r="F36" s="839"/>
      <c r="G36" s="839"/>
      <c r="H36" s="840"/>
      <c r="I36" s="276"/>
      <c r="J36" s="277"/>
      <c r="K36" s="278">
        <f>VLOOKUP(A36,EQUIPOS!A6:D161,4,FALSE)</f>
        <v>131610.94</v>
      </c>
      <c r="L36" s="279"/>
      <c r="M36" s="280">
        <v>2.5</v>
      </c>
      <c r="N36" s="281">
        <f>K36/M36</f>
        <v>52644.376000000004</v>
      </c>
    </row>
    <row r="37" spans="1:14">
      <c r="A37" t="s">
        <v>180</v>
      </c>
      <c r="B37" s="838" t="str">
        <f>VLOOKUP(A37,EQUIPOS!A7:D154,3,FALSE)</f>
        <v>Compresor 120 HP, con martillo.</v>
      </c>
      <c r="C37" s="839"/>
      <c r="D37" s="839"/>
      <c r="E37" s="839"/>
      <c r="F37" s="839"/>
      <c r="G37" s="839"/>
      <c r="H37" s="840"/>
      <c r="I37" s="276"/>
      <c r="J37" s="277"/>
      <c r="K37" s="278">
        <f>VLOOKUP(A37,EQUIPOS!A7:D162,4,FALSE)</f>
        <v>91909</v>
      </c>
      <c r="L37" s="279"/>
      <c r="M37" s="280">
        <v>2.5</v>
      </c>
      <c r="N37" s="281">
        <f>K37/M37</f>
        <v>36763.599999999999</v>
      </c>
    </row>
    <row r="38" spans="1:14">
      <c r="A38" t="s">
        <v>195</v>
      </c>
      <c r="B38" s="838" t="str">
        <f>VLOOKUP(A38,EQUIPOS!A8:D154,3,FALSE)</f>
        <v xml:space="preserve">Equipo de oxicorte, Capacidad de corte: hasta 6´´ (152mm) </v>
      </c>
      <c r="C38" s="839"/>
      <c r="D38" s="839"/>
      <c r="E38" s="839"/>
      <c r="F38" s="839"/>
      <c r="G38" s="839"/>
      <c r="H38" s="840"/>
      <c r="I38" s="276"/>
      <c r="J38" s="277"/>
      <c r="K38" s="278">
        <f>VLOOKUP(A38,EQUIPOS!A8:D163,4,FALSE)</f>
        <v>5245.5</v>
      </c>
      <c r="L38" s="279"/>
      <c r="M38" s="280">
        <v>2.5</v>
      </c>
      <c r="N38" s="281">
        <f>K38/M38</f>
        <v>2098.1999999999998</v>
      </c>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N76*L42</f>
        <v>204.2688208244</v>
      </c>
    </row>
    <row r="43" spans="1:14" ht="15" thickBot="1">
      <c r="B43" s="825" t="s">
        <v>1037</v>
      </c>
      <c r="C43" s="826"/>
      <c r="D43" s="826"/>
      <c r="E43" s="826"/>
      <c r="F43" s="826"/>
      <c r="G43" s="826"/>
      <c r="H43" s="826"/>
      <c r="I43" s="826"/>
      <c r="J43" s="826"/>
      <c r="K43" s="826"/>
      <c r="L43" s="826"/>
      <c r="M43" s="827"/>
      <c r="N43" s="104">
        <f>SUM(N36:N42)</f>
        <v>91710.444820824399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VLOOKUP(A59,TRANSPORTE!A5:D94,3,FALSE)</f>
        <v>Transporte de material de demolición</v>
      </c>
      <c r="C59" s="326"/>
      <c r="D59" s="326"/>
      <c r="E59" s="326"/>
      <c r="F59" s="326"/>
      <c r="G59" s="326"/>
      <c r="H59" s="320" t="str">
        <f>VLOOKUP(A59,TRANSPORTE!A6:D120,2,FALSE)</f>
        <v>m3k</v>
      </c>
      <c r="I59" s="288">
        <v>1.4</v>
      </c>
      <c r="J59" s="295">
        <v>1</v>
      </c>
      <c r="K59" s="288">
        <f>I59*J59</f>
        <v>1.4</v>
      </c>
      <c r="L59" s="829">
        <f>'900.2'!N78</f>
        <v>1033.3349696969699</v>
      </c>
      <c r="M59" s="830"/>
      <c r="N59" s="296">
        <f>K59*L59</f>
        <v>1446.6689575757578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50"/>
    </row>
    <row r="65" spans="1:15" ht="15" thickBot="1">
      <c r="B65" s="831" t="s">
        <v>1037</v>
      </c>
      <c r="C65" s="832"/>
      <c r="D65" s="832"/>
      <c r="E65" s="832"/>
      <c r="F65" s="832"/>
      <c r="G65" s="832"/>
      <c r="H65" s="832"/>
      <c r="I65" s="832"/>
      <c r="J65" s="832"/>
      <c r="K65" s="832"/>
      <c r="L65" s="832"/>
      <c r="M65" s="833"/>
      <c r="N65" s="109">
        <f>N59+N60+N61+N62+N63</f>
        <v>1446.6689575757578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20</v>
      </c>
      <c r="N70" s="305">
        <f>K70/M70</f>
        <v>5106.7205206099998</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20</v>
      </c>
      <c r="N71" s="305">
        <f>K71/M71</f>
        <v>5106.7205206099998</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10213.44104122</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103370.55481962016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20674.110963924031</v>
      </c>
      <c r="M83" s="860"/>
      <c r="N83" s="56"/>
    </row>
    <row r="84" spans="1:14">
      <c r="B84" s="94" t="s">
        <v>1057</v>
      </c>
      <c r="C84" s="95"/>
      <c r="D84" s="95"/>
      <c r="E84" s="95"/>
      <c r="F84" s="95"/>
      <c r="G84" s="95"/>
      <c r="H84" s="95"/>
      <c r="I84" s="92"/>
      <c r="J84" s="93"/>
      <c r="K84" s="313">
        <v>0.05</v>
      </c>
      <c r="L84" s="859">
        <f>N78*K84</f>
        <v>5168.5277409810078</v>
      </c>
      <c r="M84" s="860"/>
      <c r="N84" s="56"/>
    </row>
    <row r="85" spans="1:14" ht="15" thickBot="1">
      <c r="B85" s="96" t="s">
        <v>1058</v>
      </c>
      <c r="C85" s="97"/>
      <c r="D85" s="97"/>
      <c r="E85" s="97"/>
      <c r="F85" s="97"/>
      <c r="G85" s="97"/>
      <c r="H85" s="97"/>
      <c r="I85" s="98"/>
      <c r="J85" s="99"/>
      <c r="K85" s="314">
        <v>0.05</v>
      </c>
      <c r="L85" s="861">
        <f>N78*K85</f>
        <v>5168.5277409810078</v>
      </c>
      <c r="M85" s="862"/>
      <c r="N85" s="56"/>
    </row>
    <row r="86" spans="1:14" ht="15" thickBot="1">
      <c r="B86" s="825" t="s">
        <v>1037</v>
      </c>
      <c r="C86" s="826"/>
      <c r="D86" s="826"/>
      <c r="E86" s="826"/>
      <c r="F86" s="826"/>
      <c r="G86" s="826"/>
      <c r="H86" s="826"/>
      <c r="I86" s="826"/>
      <c r="J86" s="826"/>
      <c r="K86" s="826"/>
      <c r="L86" s="826"/>
      <c r="M86" s="827"/>
      <c r="N86" s="57">
        <f>L83+L84+L85</f>
        <v>31011.166445886047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134381.7212655062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1078</v>
      </c>
      <c r="C31" s="86" t="s">
        <v>1258</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150</v>
      </c>
      <c r="B36" s="838" t="str">
        <f>VLOOKUP(A36,EQUIPOS!A6:D154,3,FALSE)</f>
        <v>Cargador : Potencia en el volante 125 hp, Clasificación de RPM del motor 2300.</v>
      </c>
      <c r="C36" s="839"/>
      <c r="D36" s="839"/>
      <c r="E36" s="839"/>
      <c r="F36" s="839"/>
      <c r="G36" s="839"/>
      <c r="H36" s="840"/>
      <c r="I36" s="276"/>
      <c r="J36" s="277"/>
      <c r="K36" s="278">
        <f>VLOOKUP(A36,EQUIPOS!A6:D161,4,FALSE)</f>
        <v>185939.25599999999</v>
      </c>
      <c r="L36" s="279"/>
      <c r="M36" s="280">
        <v>22</v>
      </c>
      <c r="N36" s="281">
        <f>K36/M36</f>
        <v>8451.7843636363632</v>
      </c>
    </row>
    <row r="37" spans="1:14">
      <c r="A37" t="s">
        <v>180</v>
      </c>
      <c r="B37" s="838" t="str">
        <f>VLOOKUP(A37,EQUIPOS!A7:D154,3,FALSE)</f>
        <v>Compresor 120 HP, con martillo.</v>
      </c>
      <c r="C37" s="839"/>
      <c r="D37" s="839"/>
      <c r="E37" s="839"/>
      <c r="F37" s="839"/>
      <c r="G37" s="839"/>
      <c r="H37" s="840"/>
      <c r="I37" s="276"/>
      <c r="J37" s="277"/>
      <c r="K37" s="278">
        <f>VLOOKUP(A37,EQUIPOS!A7:D162,4,FALSE)</f>
        <v>91909</v>
      </c>
      <c r="L37" s="279"/>
      <c r="M37" s="280">
        <v>22</v>
      </c>
      <c r="N37" s="281">
        <f>K37/M37</f>
        <v>4177.681818181818</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N76*L42</f>
        <v>23.212366002772729</v>
      </c>
    </row>
    <row r="43" spans="1:14" ht="15" thickBot="1">
      <c r="B43" s="825" t="s">
        <v>1037</v>
      </c>
      <c r="C43" s="826"/>
      <c r="D43" s="826"/>
      <c r="E43" s="826"/>
      <c r="F43" s="826"/>
      <c r="G43" s="826"/>
      <c r="H43" s="826"/>
      <c r="I43" s="826"/>
      <c r="J43" s="826"/>
      <c r="K43" s="826"/>
      <c r="L43" s="826"/>
      <c r="M43" s="827"/>
      <c r="N43" s="104">
        <f>SUM(N36:N42)</f>
        <v>12652.678547820953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VLOOKUP(A59,TRANSPORTE!A5:D94,3,FALSE)</f>
        <v>Transporte de material de demolición</v>
      </c>
      <c r="C59" s="326"/>
      <c r="D59" s="326"/>
      <c r="E59" s="326"/>
      <c r="F59" s="326"/>
      <c r="G59" s="326"/>
      <c r="H59" s="320" t="str">
        <f>VLOOKUP(A59,TRANSPORTE!A6:D120,2,FALSE)</f>
        <v>m3k</v>
      </c>
      <c r="I59" s="288">
        <v>0.42</v>
      </c>
      <c r="J59" s="295">
        <v>1</v>
      </c>
      <c r="K59" s="288">
        <f>I59*J59</f>
        <v>0.42</v>
      </c>
      <c r="L59" s="829">
        <f>'900.2'!N78</f>
        <v>1033.3349696969699</v>
      </c>
      <c r="M59" s="830"/>
      <c r="N59" s="296">
        <f>K59*L59</f>
        <v>434.00068727272736</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50"/>
    </row>
    <row r="65" spans="1:15" ht="15" thickBot="1">
      <c r="B65" s="831" t="s">
        <v>1037</v>
      </c>
      <c r="C65" s="832"/>
      <c r="D65" s="832"/>
      <c r="E65" s="832"/>
      <c r="F65" s="832"/>
      <c r="G65" s="832"/>
      <c r="H65" s="832"/>
      <c r="I65" s="832"/>
      <c r="J65" s="832"/>
      <c r="K65" s="832"/>
      <c r="L65" s="832"/>
      <c r="M65" s="833"/>
      <c r="N65" s="109">
        <f>N59+N60+N61+N62+N63</f>
        <v>434.00068727272736</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176</v>
      </c>
      <c r="N70" s="305">
        <f>K70/M70</f>
        <v>580.30915006931821</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176</v>
      </c>
      <c r="N71" s="305">
        <f>K71/M71</f>
        <v>580.30915006931821</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1160.6183001386364</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14247.297535232317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2849.4595070464638</v>
      </c>
      <c r="M83" s="860"/>
      <c r="N83" s="56"/>
    </row>
    <row r="84" spans="1:14">
      <c r="B84" s="94" t="s">
        <v>1057</v>
      </c>
      <c r="C84" s="95"/>
      <c r="D84" s="95"/>
      <c r="E84" s="95"/>
      <c r="F84" s="95"/>
      <c r="G84" s="95"/>
      <c r="H84" s="95"/>
      <c r="I84" s="92"/>
      <c r="J84" s="93"/>
      <c r="K84" s="313">
        <v>0.05</v>
      </c>
      <c r="L84" s="859">
        <f>N78*K84</f>
        <v>712.36487676161596</v>
      </c>
      <c r="M84" s="860"/>
      <c r="N84" s="56"/>
    </row>
    <row r="85" spans="1:14" ht="15" thickBot="1">
      <c r="B85" s="96" t="s">
        <v>1058</v>
      </c>
      <c r="C85" s="97"/>
      <c r="D85" s="97"/>
      <c r="E85" s="97"/>
      <c r="F85" s="97"/>
      <c r="G85" s="97"/>
      <c r="H85" s="97"/>
      <c r="I85" s="98"/>
      <c r="J85" s="99"/>
      <c r="K85" s="314">
        <v>0.05</v>
      </c>
      <c r="L85" s="861">
        <f>N78*K85</f>
        <v>712.36487676161596</v>
      </c>
      <c r="M85" s="862"/>
      <c r="N85" s="56"/>
    </row>
    <row r="86" spans="1:14" ht="15" thickBot="1">
      <c r="B86" s="825" t="s">
        <v>1037</v>
      </c>
      <c r="C86" s="826"/>
      <c r="D86" s="826"/>
      <c r="E86" s="826"/>
      <c r="F86" s="826"/>
      <c r="G86" s="826"/>
      <c r="H86" s="826"/>
      <c r="I86" s="826"/>
      <c r="J86" s="826"/>
      <c r="K86" s="826"/>
      <c r="L86" s="826"/>
      <c r="M86" s="827"/>
      <c r="N86" s="57">
        <f>L83+L84+L85</f>
        <v>4274.1892605696958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18521.486795802011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1079</v>
      </c>
      <c r="C31" s="86" t="s">
        <v>1259</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150</v>
      </c>
      <c r="B36" s="838" t="str">
        <f>VLOOKUP(A36,EQUIPOS!A6:D154,3,FALSE)</f>
        <v>Cargador : Potencia en el volante 125 hp, Clasificación de RPM del motor 2300.</v>
      </c>
      <c r="C36" s="839"/>
      <c r="D36" s="839"/>
      <c r="E36" s="839"/>
      <c r="F36" s="839"/>
      <c r="G36" s="839"/>
      <c r="H36" s="840"/>
      <c r="I36" s="276"/>
      <c r="J36" s="277"/>
      <c r="K36" s="278">
        <f>VLOOKUP(A36,EQUIPOS!A6:D161,4,FALSE)</f>
        <v>185939.25599999999</v>
      </c>
      <c r="L36" s="279"/>
      <c r="M36" s="280">
        <v>22</v>
      </c>
      <c r="N36" s="281">
        <f>K36/M36</f>
        <v>8451.7843636363632</v>
      </c>
    </row>
    <row r="37" spans="1:14">
      <c r="A37" t="s">
        <v>180</v>
      </c>
      <c r="B37" s="838" t="str">
        <f>VLOOKUP(A37,EQUIPOS!A7:D154,3,FALSE)</f>
        <v>Compresor 120 HP, con martillo.</v>
      </c>
      <c r="C37" s="839"/>
      <c r="D37" s="839"/>
      <c r="E37" s="839"/>
      <c r="F37" s="839"/>
      <c r="G37" s="839"/>
      <c r="H37" s="840"/>
      <c r="I37" s="276"/>
      <c r="J37" s="277"/>
      <c r="K37" s="278">
        <f>VLOOKUP(A37,EQUIPOS!A7:D162,4,FALSE)</f>
        <v>91909</v>
      </c>
      <c r="L37" s="279"/>
      <c r="M37" s="280">
        <v>22</v>
      </c>
      <c r="N37" s="281">
        <f>K37/M37</f>
        <v>4177.681818181818</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N76*L42</f>
        <v>23.212366002772729</v>
      </c>
    </row>
    <row r="43" spans="1:14" ht="15" thickBot="1">
      <c r="B43" s="825" t="s">
        <v>1037</v>
      </c>
      <c r="C43" s="826"/>
      <c r="D43" s="826"/>
      <c r="E43" s="826"/>
      <c r="F43" s="826"/>
      <c r="G43" s="826"/>
      <c r="H43" s="826"/>
      <c r="I43" s="826"/>
      <c r="J43" s="826"/>
      <c r="K43" s="826"/>
      <c r="L43" s="826"/>
      <c r="M43" s="827"/>
      <c r="N43" s="104">
        <f>SUM(N36:N42)</f>
        <v>12652.678547820953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VLOOKUP(A59,TRANSPORTE!A5:D94,3,FALSE)</f>
        <v>Transporte de material de demolición</v>
      </c>
      <c r="C59" s="326"/>
      <c r="D59" s="326"/>
      <c r="E59" s="326"/>
      <c r="F59" s="326"/>
      <c r="G59" s="326"/>
      <c r="H59" s="320" t="str">
        <f>VLOOKUP(A59,TRANSPORTE!A6:D120,2,FALSE)</f>
        <v>m3k</v>
      </c>
      <c r="I59" s="288">
        <v>0.21</v>
      </c>
      <c r="J59" s="295">
        <v>1</v>
      </c>
      <c r="K59" s="288">
        <f>I59*J59</f>
        <v>0.21</v>
      </c>
      <c r="L59" s="829">
        <f>'900.2'!N78</f>
        <v>1033.3349696969699</v>
      </c>
      <c r="M59" s="830"/>
      <c r="N59" s="296">
        <f>K59*L59</f>
        <v>217.00034363636368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50"/>
    </row>
    <row r="65" spans="1:15" ht="15" thickBot="1">
      <c r="B65" s="831" t="s">
        <v>1037</v>
      </c>
      <c r="C65" s="832"/>
      <c r="D65" s="832"/>
      <c r="E65" s="832"/>
      <c r="F65" s="832"/>
      <c r="G65" s="832"/>
      <c r="H65" s="832"/>
      <c r="I65" s="832"/>
      <c r="J65" s="832"/>
      <c r="K65" s="832"/>
      <c r="L65" s="832"/>
      <c r="M65" s="833"/>
      <c r="N65" s="109">
        <f>N59+N60+N61+N62+N63</f>
        <v>217.00034363636368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176</v>
      </c>
      <c r="N70" s="305">
        <f>K70/M70</f>
        <v>580.30915006931821</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176</v>
      </c>
      <c r="N71" s="305">
        <f>K71/M71</f>
        <v>580.30915006931821</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1160.6183001386364</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14030.297191595953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2806.059438319191</v>
      </c>
      <c r="M83" s="860"/>
      <c r="N83" s="56"/>
    </row>
    <row r="84" spans="1:14">
      <c r="B84" s="94" t="s">
        <v>1057</v>
      </c>
      <c r="C84" s="95"/>
      <c r="D84" s="95"/>
      <c r="E84" s="95"/>
      <c r="F84" s="95"/>
      <c r="G84" s="95"/>
      <c r="H84" s="95"/>
      <c r="I84" s="92"/>
      <c r="J84" s="93"/>
      <c r="K84" s="313">
        <v>0.05</v>
      </c>
      <c r="L84" s="859">
        <f>N78*K84</f>
        <v>701.51485957979776</v>
      </c>
      <c r="M84" s="860"/>
      <c r="N84" s="56"/>
    </row>
    <row r="85" spans="1:14" ht="15" thickBot="1">
      <c r="B85" s="96" t="s">
        <v>1058</v>
      </c>
      <c r="C85" s="97"/>
      <c r="D85" s="97"/>
      <c r="E85" s="97"/>
      <c r="F85" s="97"/>
      <c r="G85" s="97"/>
      <c r="H85" s="97"/>
      <c r="I85" s="98"/>
      <c r="J85" s="99"/>
      <c r="K85" s="314">
        <v>0.05</v>
      </c>
      <c r="L85" s="861">
        <f>N78*K85</f>
        <v>701.51485957979776</v>
      </c>
      <c r="M85" s="862"/>
      <c r="N85" s="56"/>
    </row>
    <row r="86" spans="1:14" ht="15" thickBot="1">
      <c r="B86" s="825" t="s">
        <v>1037</v>
      </c>
      <c r="C86" s="826"/>
      <c r="D86" s="826"/>
      <c r="E86" s="826"/>
      <c r="F86" s="826"/>
      <c r="G86" s="826"/>
      <c r="H86" s="826"/>
      <c r="I86" s="826"/>
      <c r="J86" s="826"/>
      <c r="K86" s="826"/>
      <c r="L86" s="826"/>
      <c r="M86" s="827"/>
      <c r="N86" s="57">
        <f>L83+L84+L85</f>
        <v>4209.0891574787865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18239.386349074739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1080</v>
      </c>
      <c r="C31" s="86" t="s">
        <v>1260</v>
      </c>
      <c r="D31" s="87"/>
      <c r="E31" s="87"/>
      <c r="F31" s="87"/>
      <c r="G31" s="87"/>
      <c r="H31" s="87"/>
      <c r="I31" s="87"/>
      <c r="J31" s="88"/>
      <c r="K31" s="317"/>
      <c r="L31" s="315" t="s">
        <v>144</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180</v>
      </c>
      <c r="B36" s="838" t="str">
        <f>VLOOKUP(A36,EQUIPOS!A6:D154,3,FALSE)</f>
        <v>Compresor 120 HP, con martillo.</v>
      </c>
      <c r="C36" s="839"/>
      <c r="D36" s="839"/>
      <c r="E36" s="839"/>
      <c r="F36" s="839"/>
      <c r="G36" s="839"/>
      <c r="H36" s="840"/>
      <c r="I36" s="276"/>
      <c r="J36" s="277"/>
      <c r="K36" s="278">
        <f>VLOOKUP(A36,EQUIPOS!A6:D161,4,FALSE)</f>
        <v>91909</v>
      </c>
      <c r="L36" s="279"/>
      <c r="M36" s="280">
        <v>20</v>
      </c>
      <c r="N36" s="281">
        <f>K36/M36</f>
        <v>4595.45</v>
      </c>
    </row>
    <row r="37" spans="1:14">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0.1</v>
      </c>
      <c r="M42" s="850"/>
      <c r="N42" s="110">
        <f>N76*L42</f>
        <v>63.834006507624999</v>
      </c>
    </row>
    <row r="43" spans="1:14" ht="15" thickBot="1">
      <c r="B43" s="825" t="s">
        <v>1037</v>
      </c>
      <c r="C43" s="826"/>
      <c r="D43" s="826"/>
      <c r="E43" s="826"/>
      <c r="F43" s="826"/>
      <c r="G43" s="826"/>
      <c r="H43" s="826"/>
      <c r="I43" s="826"/>
      <c r="J43" s="826"/>
      <c r="K43" s="826"/>
      <c r="L43" s="826"/>
      <c r="M43" s="827"/>
      <c r="N43" s="104">
        <f>SUM(N36:N42)</f>
        <v>4659.2840065076252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VLOOKUP(A59,TRANSPORTE!A5:D94,3,FALSE)</f>
        <v>Transporte de material de demolición</v>
      </c>
      <c r="C59" s="326"/>
      <c r="D59" s="326"/>
      <c r="E59" s="326"/>
      <c r="F59" s="326"/>
      <c r="G59" s="326"/>
      <c r="H59" s="320" t="str">
        <f>VLOOKUP(A59,TRANSPORTE!A6:D120,2,FALSE)</f>
        <v>m3k</v>
      </c>
      <c r="I59" s="288">
        <v>0.08</v>
      </c>
      <c r="J59" s="295">
        <v>1</v>
      </c>
      <c r="K59" s="288">
        <f>I59*J59</f>
        <v>0.08</v>
      </c>
      <c r="L59" s="829">
        <f>'900.2'!N78</f>
        <v>1033.3349696969699</v>
      </c>
      <c r="M59" s="830"/>
      <c r="N59" s="296">
        <f>K59*L59</f>
        <v>82.666797575757599</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82.666797575757599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160</v>
      </c>
      <c r="N70" s="305">
        <f>K70/M70</f>
        <v>638.34006507624997</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638.34006507624997</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5380.2908691596322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1076.0581738319265</v>
      </c>
      <c r="M83" s="860"/>
      <c r="N83" s="56"/>
    </row>
    <row r="84" spans="1:14">
      <c r="B84" s="94" t="s">
        <v>1057</v>
      </c>
      <c r="C84" s="95"/>
      <c r="D84" s="95"/>
      <c r="E84" s="95"/>
      <c r="F84" s="95"/>
      <c r="G84" s="95"/>
      <c r="H84" s="95"/>
      <c r="I84" s="92"/>
      <c r="J84" s="93"/>
      <c r="K84" s="313">
        <v>0.05</v>
      </c>
      <c r="L84" s="859">
        <f>N78*K84</f>
        <v>269.01454345798163</v>
      </c>
      <c r="M84" s="860"/>
      <c r="N84" s="56"/>
    </row>
    <row r="85" spans="1:14" ht="15" thickBot="1">
      <c r="B85" s="96" t="s">
        <v>1058</v>
      </c>
      <c r="C85" s="97"/>
      <c r="D85" s="97"/>
      <c r="E85" s="97"/>
      <c r="F85" s="97"/>
      <c r="G85" s="97"/>
      <c r="H85" s="97"/>
      <c r="I85" s="98"/>
      <c r="J85" s="99"/>
      <c r="K85" s="314">
        <v>0.05</v>
      </c>
      <c r="L85" s="861">
        <f>N78*K85</f>
        <v>269.01454345798163</v>
      </c>
      <c r="M85" s="862"/>
      <c r="N85" s="56"/>
    </row>
    <row r="86" spans="1:14" ht="15" thickBot="1">
      <c r="B86" s="825" t="s">
        <v>1037</v>
      </c>
      <c r="C86" s="826"/>
      <c r="D86" s="826"/>
      <c r="E86" s="826"/>
      <c r="F86" s="826"/>
      <c r="G86" s="826"/>
      <c r="H86" s="826"/>
      <c r="I86" s="826"/>
      <c r="J86" s="826"/>
      <c r="K86" s="826"/>
      <c r="L86" s="826"/>
      <c r="M86" s="827"/>
      <c r="N86" s="57">
        <f>L83+L84+L85</f>
        <v>1614.08726074789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6994.3781299075217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1081</v>
      </c>
      <c r="C31" s="86" t="s">
        <v>1261</v>
      </c>
      <c r="D31" s="87"/>
      <c r="E31" s="87"/>
      <c r="F31" s="87"/>
      <c r="G31" s="87"/>
      <c r="H31" s="87"/>
      <c r="I31" s="87"/>
      <c r="J31" s="88"/>
      <c r="K31" s="317"/>
      <c r="L31" s="315" t="s">
        <v>1082</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195</v>
      </c>
      <c r="B36" s="838" t="str">
        <f>VLOOKUP(A36,EQUIPOS!A6:D154,3,FALSE)</f>
        <v xml:space="preserve">Equipo de oxicorte, Capacidad de corte: hasta 6´´ (152mm) </v>
      </c>
      <c r="C36" s="839"/>
      <c r="D36" s="839"/>
      <c r="E36" s="839"/>
      <c r="F36" s="839"/>
      <c r="G36" s="839"/>
      <c r="H36" s="840"/>
      <c r="I36" s="276"/>
      <c r="J36" s="277"/>
      <c r="K36" s="278">
        <f>VLOOKUP(A36,EQUIPOS!A6:D161,4,FALSE)</f>
        <v>5245.5</v>
      </c>
      <c r="L36" s="279"/>
      <c r="M36" s="280">
        <v>321</v>
      </c>
      <c r="N36" s="281">
        <f>K36/M36</f>
        <v>16.341121495327101</v>
      </c>
    </row>
    <row r="37" spans="1:14">
      <c r="A37" t="s">
        <v>248</v>
      </c>
      <c r="B37" s="838" t="str">
        <f>VLOOKUP(A37,EQUIPOS!A7:D154,3,FALSE)</f>
        <v>Grúa telescópica de 50 Ton.</v>
      </c>
      <c r="C37" s="839"/>
      <c r="D37" s="839"/>
      <c r="E37" s="839"/>
      <c r="F37" s="839"/>
      <c r="G37" s="839"/>
      <c r="H37" s="840"/>
      <c r="I37" s="276"/>
      <c r="J37" s="277"/>
      <c r="K37" s="278">
        <f>VLOOKUP(A37,EQUIPOS!A7:D162,4,FALSE)</f>
        <v>371875</v>
      </c>
      <c r="L37" s="279"/>
      <c r="M37" s="280">
        <v>321</v>
      </c>
      <c r="N37" s="281">
        <f>K37/M37</f>
        <v>1158.4890965732088</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0.1</v>
      </c>
      <c r="M42" s="850"/>
      <c r="N42" s="110">
        <f>N76*L42</f>
        <v>15.908786668566979</v>
      </c>
    </row>
    <row r="43" spans="1:14" ht="15" thickBot="1">
      <c r="B43" s="825" t="s">
        <v>1037</v>
      </c>
      <c r="C43" s="826"/>
      <c r="D43" s="826"/>
      <c r="E43" s="826"/>
      <c r="F43" s="826"/>
      <c r="G43" s="826"/>
      <c r="H43" s="826"/>
      <c r="I43" s="826"/>
      <c r="J43" s="826"/>
      <c r="K43" s="826"/>
      <c r="L43" s="826"/>
      <c r="M43" s="827"/>
      <c r="N43" s="104">
        <f>SUM(N36:N42)</f>
        <v>1190.739004737103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1306</v>
      </c>
      <c r="B59" s="51" t="str">
        <f>VLOOKUP(A59,TRANSPORTE!A5:D117,3,FALSE)</f>
        <v>Transporte de acero</v>
      </c>
      <c r="C59" s="326"/>
      <c r="D59" s="326"/>
      <c r="E59" s="326"/>
      <c r="F59" s="326"/>
      <c r="G59" s="326"/>
      <c r="H59" s="320" t="str">
        <f>VLOOKUP(A59,TRANSPORTE!A6:D120,2,FALSE)</f>
        <v>tkm</v>
      </c>
      <c r="I59" s="288">
        <v>1</v>
      </c>
      <c r="J59" s="295">
        <v>1</v>
      </c>
      <c r="K59" s="288">
        <f>I59*J59</f>
        <v>1</v>
      </c>
      <c r="L59" s="829">
        <f>VLOOKUP(A59,TRANSPORTE!A5:D120,4,FALSE)</f>
        <v>1393.3519377</v>
      </c>
      <c r="M59" s="830"/>
      <c r="N59" s="296">
        <f>K59*L59</f>
        <v>1393.3519377</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1393.3519377</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19</v>
      </c>
      <c r="B70" s="54" t="str">
        <f>VLOOKUP(A70,'MANO DE OBRA'!A8:D68,3,FALSE)</f>
        <v>Obrero (8)</v>
      </c>
      <c r="C70" s="52"/>
      <c r="D70" s="52"/>
      <c r="E70" s="52"/>
      <c r="F70" s="52"/>
      <c r="G70" s="52"/>
      <c r="H70" s="52"/>
      <c r="I70" s="301">
        <f>K70/J70*100</f>
        <v>220831.15764799999</v>
      </c>
      <c r="J70" s="302">
        <v>185</v>
      </c>
      <c r="K70" s="303">
        <f>VLOOKUP(A70,'MANO DE OBRA'!A8:D99,4,FALSE)</f>
        <v>408537.6416488</v>
      </c>
      <c r="L70" s="55"/>
      <c r="M70" s="304">
        <v>2568</v>
      </c>
      <c r="N70" s="305">
        <f>K70/M70</f>
        <v>159.08786668566978</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159.08786668566978</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2743.1788091227727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548.63576182455461</v>
      </c>
      <c r="M83" s="860"/>
      <c r="N83" s="56"/>
    </row>
    <row r="84" spans="1:14">
      <c r="B84" s="94" t="s">
        <v>1057</v>
      </c>
      <c r="C84" s="95"/>
      <c r="D84" s="95"/>
      <c r="E84" s="95"/>
      <c r="F84" s="95"/>
      <c r="G84" s="95"/>
      <c r="H84" s="95"/>
      <c r="I84" s="92"/>
      <c r="J84" s="93"/>
      <c r="K84" s="313">
        <v>0.05</v>
      </c>
      <c r="L84" s="859">
        <f>N78*K84</f>
        <v>137.15894045613865</v>
      </c>
      <c r="M84" s="860"/>
      <c r="N84" s="56"/>
    </row>
    <row r="85" spans="1:14" ht="15" thickBot="1">
      <c r="B85" s="96" t="s">
        <v>1058</v>
      </c>
      <c r="C85" s="97"/>
      <c r="D85" s="97"/>
      <c r="E85" s="97"/>
      <c r="F85" s="97"/>
      <c r="G85" s="97"/>
      <c r="H85" s="97"/>
      <c r="I85" s="98"/>
      <c r="J85" s="99"/>
      <c r="K85" s="314">
        <v>0.05</v>
      </c>
      <c r="L85" s="861">
        <f>N78*K85</f>
        <v>137.15894045613865</v>
      </c>
      <c r="M85" s="862"/>
      <c r="N85" s="56"/>
    </row>
    <row r="86" spans="1:14" ht="15" thickBot="1">
      <c r="B86" s="825" t="s">
        <v>1037</v>
      </c>
      <c r="C86" s="826"/>
      <c r="D86" s="826"/>
      <c r="E86" s="826"/>
      <c r="F86" s="826"/>
      <c r="G86" s="826"/>
      <c r="H86" s="826"/>
      <c r="I86" s="826"/>
      <c r="J86" s="826"/>
      <c r="K86" s="826"/>
      <c r="L86" s="826"/>
      <c r="M86" s="827"/>
      <c r="N86" s="57">
        <f>L83+L84+L85</f>
        <v>822.95364273683197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3566.1324518596048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1083</v>
      </c>
      <c r="C31" s="86" t="s">
        <v>1262</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273</v>
      </c>
      <c r="B36" s="838" t="str">
        <f>VLOOKUP(A36,EQUIPOS!A6:D154,3,FALSE)</f>
        <v>Motosierra, 93.6 cm3 - 7.1 HP, 45-90 cm - 7.9 kg</v>
      </c>
      <c r="C36" s="839"/>
      <c r="D36" s="839"/>
      <c r="E36" s="839"/>
      <c r="F36" s="839"/>
      <c r="G36" s="839"/>
      <c r="H36" s="840"/>
      <c r="I36" s="276"/>
      <c r="J36" s="277"/>
      <c r="K36" s="278">
        <f>VLOOKUP(A36,EQUIPOS!A6:D161,4,FALSE)</f>
        <v>4250</v>
      </c>
      <c r="L36" s="279"/>
      <c r="M36" s="280">
        <v>3</v>
      </c>
      <c r="N36" s="281">
        <f>K36/M36</f>
        <v>1416.6666666666667</v>
      </c>
    </row>
    <row r="37" spans="1:14">
      <c r="A37" s="214" t="s">
        <v>312</v>
      </c>
      <c r="B37" s="838" t="str">
        <f>VLOOKUP(A37,EQUIPOS!A7:D154,3,FALSE)</f>
        <v>Retroexcavadora sobre oruga, potencia 138 HP, balde de 1,5 m3.</v>
      </c>
      <c r="C37" s="839"/>
      <c r="D37" s="839"/>
      <c r="E37" s="839"/>
      <c r="F37" s="839"/>
      <c r="G37" s="839"/>
      <c r="H37" s="840"/>
      <c r="I37" s="276"/>
      <c r="J37" s="277"/>
      <c r="K37" s="278">
        <f>VLOOKUP(A37,EQUIPOS!A7:D162,4,FALSE)</f>
        <v>131610.94</v>
      </c>
      <c r="L37" s="279"/>
      <c r="M37" s="280">
        <v>3</v>
      </c>
      <c r="N37" s="281">
        <f>K37/M37</f>
        <v>43870.313333333332</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638.34006507625008</v>
      </c>
    </row>
    <row r="43" spans="1:14" ht="15" thickBot="1">
      <c r="B43" s="825" t="s">
        <v>1037</v>
      </c>
      <c r="C43" s="826"/>
      <c r="D43" s="826"/>
      <c r="E43" s="826"/>
      <c r="F43" s="826"/>
      <c r="G43" s="826"/>
      <c r="H43" s="826"/>
      <c r="I43" s="826"/>
      <c r="J43" s="826"/>
      <c r="K43" s="826"/>
      <c r="L43" s="826"/>
      <c r="M43" s="827"/>
      <c r="N43" s="104">
        <f>SUM(N36:N42)</f>
        <v>45925.320065076245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VLOOKUP(A59,TRANSPORTE!A5:D117,3,FALSE)</f>
        <v>Transporte de material de demolición</v>
      </c>
      <c r="C59" s="326"/>
      <c r="D59" s="326"/>
      <c r="E59" s="326"/>
      <c r="F59" s="326"/>
      <c r="G59" s="326"/>
      <c r="H59" s="320" t="str">
        <f>VLOOKUP(A59,TRANSPORTE!A6:D120,2,FALSE)</f>
        <v>m3k</v>
      </c>
      <c r="I59" s="288">
        <v>6</v>
      </c>
      <c r="J59" s="295">
        <v>1</v>
      </c>
      <c r="K59" s="288">
        <f>I59*J59</f>
        <v>6</v>
      </c>
      <c r="L59" s="829">
        <f>VLOOKUP(A59,TRANSPORTE!A5:D94,4,FALSE)</f>
        <v>1277.40878376</v>
      </c>
      <c r="M59" s="830"/>
      <c r="N59" s="296">
        <f>K59*L59</f>
        <v>7664.45270256</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7664.45270256</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24</v>
      </c>
      <c r="N70" s="305">
        <f>K70/M70</f>
        <v>4255.6004338416669</v>
      </c>
      <c r="O70" s="111"/>
    </row>
    <row r="71" spans="1:15">
      <c r="A71" t="s">
        <v>11</v>
      </c>
      <c r="B71" s="54" t="str">
        <f>VLOOKUP(A71,'MANO DE OBRA'!A8:D69,3,FALSE)</f>
        <v>Obrero (4)</v>
      </c>
      <c r="C71" s="52"/>
      <c r="D71" s="52"/>
      <c r="E71" s="52"/>
      <c r="F71" s="52"/>
      <c r="G71" s="52"/>
      <c r="H71" s="52"/>
      <c r="I71" s="301">
        <f>K71/J71*100</f>
        <v>110415.578824</v>
      </c>
      <c r="J71" s="302">
        <v>185</v>
      </c>
      <c r="K71" s="303">
        <f>VLOOKUP(A71,'MANO DE OBRA'!A8:D100,4,FALSE)</f>
        <v>204268.8208244</v>
      </c>
      <c r="L71" s="55"/>
      <c r="M71" s="308">
        <v>24</v>
      </c>
      <c r="N71" s="305">
        <f>K71/M71</f>
        <v>8511.2008676833339</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12766.801301525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66356.574069161245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13271.31481383225</v>
      </c>
      <c r="M83" s="860"/>
      <c r="N83" s="56"/>
    </row>
    <row r="84" spans="1:14">
      <c r="B84" s="94" t="s">
        <v>1057</v>
      </c>
      <c r="C84" s="95"/>
      <c r="D84" s="95"/>
      <c r="E84" s="95"/>
      <c r="F84" s="95"/>
      <c r="G84" s="95"/>
      <c r="H84" s="95"/>
      <c r="I84" s="92"/>
      <c r="J84" s="93"/>
      <c r="K84" s="313">
        <v>0.05</v>
      </c>
      <c r="L84" s="859">
        <f>N78*K84</f>
        <v>3317.8287034580626</v>
      </c>
      <c r="M84" s="860"/>
      <c r="N84" s="56"/>
    </row>
    <row r="85" spans="1:14" ht="15" thickBot="1">
      <c r="B85" s="96" t="s">
        <v>1058</v>
      </c>
      <c r="C85" s="97"/>
      <c r="D85" s="97"/>
      <c r="E85" s="97"/>
      <c r="F85" s="97"/>
      <c r="G85" s="97"/>
      <c r="H85" s="97"/>
      <c r="I85" s="98"/>
      <c r="J85" s="99"/>
      <c r="K85" s="314">
        <v>0.05</v>
      </c>
      <c r="L85" s="861">
        <f>N78*K85</f>
        <v>3317.8287034580626</v>
      </c>
      <c r="M85" s="862"/>
      <c r="N85" s="56"/>
    </row>
    <row r="86" spans="1:14" ht="15" thickBot="1">
      <c r="B86" s="825" t="s">
        <v>1037</v>
      </c>
      <c r="C86" s="826"/>
      <c r="D86" s="826"/>
      <c r="E86" s="826"/>
      <c r="F86" s="826"/>
      <c r="G86" s="826"/>
      <c r="H86" s="826"/>
      <c r="I86" s="826"/>
      <c r="J86" s="826"/>
      <c r="K86" s="826"/>
      <c r="L86" s="826"/>
      <c r="M86" s="827"/>
      <c r="N86" s="57">
        <f>L83+L84+L85</f>
        <v>19906.972220748379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86263.546289909631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7.7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1084</v>
      </c>
      <c r="C31" s="86" t="s">
        <v>2334</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195</v>
      </c>
      <c r="B36" s="838" t="str">
        <f>VLOOKUP(A36,EQUIPOS!A6:D154,3,FALSE)</f>
        <v xml:space="preserve">Equipo de oxicorte, Capacidad de corte: hasta 6´´ (152mm) </v>
      </c>
      <c r="C36" s="839"/>
      <c r="D36" s="839"/>
      <c r="E36" s="839"/>
      <c r="F36" s="839"/>
      <c r="G36" s="839"/>
      <c r="H36" s="840"/>
      <c r="I36" s="276"/>
      <c r="J36" s="277"/>
      <c r="K36" s="278">
        <f>VLOOKUP(A36,EQUIPOS!A6:D161,4,FALSE)</f>
        <v>5245.5</v>
      </c>
      <c r="L36" s="279"/>
      <c r="M36" s="280">
        <v>4</v>
      </c>
      <c r="N36" s="281">
        <f>K36/M36</f>
        <v>1311.375</v>
      </c>
    </row>
    <row r="37" spans="1:14">
      <c r="A37" s="113" t="s">
        <v>248</v>
      </c>
      <c r="B37" s="838" t="str">
        <f>VLOOKUP(A37,EQUIPOS!A7:D154,3,FALSE)</f>
        <v>Grúa telescópica de 50 Ton.</v>
      </c>
      <c r="C37" s="839"/>
      <c r="D37" s="839"/>
      <c r="E37" s="839"/>
      <c r="F37" s="839"/>
      <c r="G37" s="839"/>
      <c r="H37" s="840"/>
      <c r="I37" s="276"/>
      <c r="J37" s="277"/>
      <c r="K37" s="278">
        <f>VLOOKUP(A37,EQUIPOS!A7:D162,4,FALSE)</f>
        <v>371875</v>
      </c>
      <c r="L37" s="279"/>
      <c r="M37" s="280">
        <v>4</v>
      </c>
      <c r="N37" s="281">
        <f>K37/M37</f>
        <v>92968.75</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0.1</v>
      </c>
      <c r="M42" s="850"/>
      <c r="N42" s="110">
        <f>N76*L42</f>
        <v>957.5100976143749</v>
      </c>
    </row>
    <row r="43" spans="1:14" ht="15" thickBot="1">
      <c r="B43" s="825" t="s">
        <v>1037</v>
      </c>
      <c r="C43" s="826"/>
      <c r="D43" s="826"/>
      <c r="E43" s="826"/>
      <c r="F43" s="826"/>
      <c r="G43" s="826"/>
      <c r="H43" s="826"/>
      <c r="I43" s="826"/>
      <c r="J43" s="826"/>
      <c r="K43" s="826"/>
      <c r="L43" s="826"/>
      <c r="M43" s="827"/>
      <c r="N43" s="104">
        <f>SUM(N36:N42)</f>
        <v>95237.635097614373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s="214" t="s">
        <v>1409</v>
      </c>
      <c r="B59" s="51"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29">
        <f>VLOOKUP(A59,TRANSPORTE!A5:D117,4,FALSE)</f>
        <v>11.187497310000001</v>
      </c>
      <c r="M59" s="830"/>
      <c r="N59" s="296">
        <f>K59*L59</f>
        <v>11.187497310000001</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11.187497310000001</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32</v>
      </c>
      <c r="N70" s="305">
        <f>K70/M70</f>
        <v>3191.70032538125</v>
      </c>
      <c r="O70" s="111"/>
    </row>
    <row r="71" spans="1:15">
      <c r="A71" t="s">
        <v>11</v>
      </c>
      <c r="B71" s="54" t="str">
        <f>VLOOKUP(A71,'MANO DE OBRA'!A8:D69,3,FALSE)</f>
        <v>Obrero (4)</v>
      </c>
      <c r="C71" s="52"/>
      <c r="D71" s="52"/>
      <c r="E71" s="52"/>
      <c r="F71" s="52"/>
      <c r="G71" s="52"/>
      <c r="H71" s="52"/>
      <c r="I71" s="301">
        <f>K71/J71*100</f>
        <v>110415.578824</v>
      </c>
      <c r="J71" s="302">
        <v>185</v>
      </c>
      <c r="K71" s="303">
        <f>VLOOKUP(A71,'MANO DE OBRA'!A8:D100,4,FALSE)</f>
        <v>204268.8208244</v>
      </c>
      <c r="L71" s="55"/>
      <c r="M71" s="308">
        <v>32</v>
      </c>
      <c r="N71" s="305">
        <f>K71/M71</f>
        <v>6383.4006507624999</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31" t="s">
        <v>1037</v>
      </c>
      <c r="C76" s="832"/>
      <c r="D76" s="832"/>
      <c r="E76" s="832"/>
      <c r="F76" s="832"/>
      <c r="G76" s="832"/>
      <c r="H76" s="832"/>
      <c r="I76" s="832"/>
      <c r="J76" s="832"/>
      <c r="K76" s="832"/>
      <c r="L76" s="832"/>
      <c r="M76" s="833"/>
      <c r="N76" s="469">
        <f>SUM(N70:N75)</f>
        <v>9575.100976143749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104823.92357106812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20964.784714213627</v>
      </c>
      <c r="M83" s="860"/>
      <c r="N83" s="56"/>
    </row>
    <row r="84" spans="1:14">
      <c r="B84" s="94" t="s">
        <v>1057</v>
      </c>
      <c r="C84" s="95"/>
      <c r="D84" s="95"/>
      <c r="E84" s="95"/>
      <c r="F84" s="95"/>
      <c r="G84" s="95"/>
      <c r="H84" s="95"/>
      <c r="I84" s="92"/>
      <c r="J84" s="93"/>
      <c r="K84" s="313">
        <v>0.05</v>
      </c>
      <c r="L84" s="859">
        <f>N78*K84</f>
        <v>5241.1961785534068</v>
      </c>
      <c r="M84" s="860"/>
      <c r="N84" s="56"/>
    </row>
    <row r="85" spans="1:14" ht="15" thickBot="1">
      <c r="B85" s="96" t="s">
        <v>1058</v>
      </c>
      <c r="C85" s="97"/>
      <c r="D85" s="97"/>
      <c r="E85" s="97"/>
      <c r="F85" s="97"/>
      <c r="G85" s="97"/>
      <c r="H85" s="97"/>
      <c r="I85" s="98"/>
      <c r="J85" s="99"/>
      <c r="K85" s="314">
        <v>0.05</v>
      </c>
      <c r="L85" s="861">
        <f>N78*K85</f>
        <v>5241.1961785534068</v>
      </c>
      <c r="M85" s="862"/>
      <c r="N85" s="56"/>
    </row>
    <row r="86" spans="1:14" ht="15" thickBot="1">
      <c r="B86" s="825" t="s">
        <v>1037</v>
      </c>
      <c r="C86" s="826"/>
      <c r="D86" s="826"/>
      <c r="E86" s="826"/>
      <c r="F86" s="826"/>
      <c r="G86" s="826"/>
      <c r="H86" s="826"/>
      <c r="I86" s="826"/>
      <c r="J86" s="826"/>
      <c r="K86" s="826"/>
      <c r="L86" s="826"/>
      <c r="M86" s="827"/>
      <c r="N86" s="57">
        <f>L83+L84+L85</f>
        <v>31447.177071320442</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136271.10064238857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1085</v>
      </c>
      <c r="C31" s="86" t="s">
        <v>1264</v>
      </c>
      <c r="D31" s="87"/>
      <c r="E31" s="87"/>
      <c r="F31" s="87"/>
      <c r="G31" s="87"/>
      <c r="H31" s="87"/>
      <c r="I31" s="87"/>
      <c r="J31" s="88"/>
      <c r="K31" s="317"/>
      <c r="L31" s="315" t="s">
        <v>144</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307</v>
      </c>
      <c r="B36" s="838" t="str">
        <f>VLOOKUP(A36,EQUIPOS!A6:D154,3,FALSE)</f>
        <v>Retroexcavadora, Potencia en el Volante 78 HP 2200 RPM</v>
      </c>
      <c r="C36" s="839"/>
      <c r="D36" s="839"/>
      <c r="E36" s="839"/>
      <c r="F36" s="839"/>
      <c r="G36" s="839"/>
      <c r="H36" s="840"/>
      <c r="I36" s="276"/>
      <c r="J36" s="277"/>
      <c r="K36" s="278">
        <f>VLOOKUP(A36,EQUIPOS!A6:D161,4,FALSE)</f>
        <v>192066</v>
      </c>
      <c r="L36" s="279"/>
      <c r="M36" s="280">
        <v>5</v>
      </c>
      <c r="N36" s="281">
        <f>K36/M36</f>
        <v>38413.199999999997</v>
      </c>
    </row>
    <row r="37" spans="1:14">
      <c r="A37" s="113"/>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N76*L42</f>
        <v>102.1344104122</v>
      </c>
    </row>
    <row r="43" spans="1:14" ht="15" thickBot="1">
      <c r="B43" s="825" t="s">
        <v>1037</v>
      </c>
      <c r="C43" s="826"/>
      <c r="D43" s="826"/>
      <c r="E43" s="826"/>
      <c r="F43" s="826"/>
      <c r="G43" s="826"/>
      <c r="H43" s="826"/>
      <c r="I43" s="826"/>
      <c r="J43" s="826"/>
      <c r="K43" s="826"/>
      <c r="L43" s="826"/>
      <c r="M43" s="827"/>
      <c r="N43" s="104">
        <f>SUM(N36:N42)</f>
        <v>38515.334410412201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29">
        <f>VLOOKUP(A59,TRANSPORTE!A5:D94,4,FALSE)</f>
        <v>1277.40878376</v>
      </c>
      <c r="M59" s="830"/>
      <c r="N59" s="296">
        <f>K59*L59</f>
        <v>896.7409661995199</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896.7409661995199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40</v>
      </c>
      <c r="N70" s="305">
        <f>K70/M70</f>
        <v>2553.3602603049999</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40</v>
      </c>
      <c r="N71" s="305">
        <f>K71/M71</f>
        <v>2553.3602603049999</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5106.7205206099998</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44518.795897221717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8903.7591794443433</v>
      </c>
      <c r="M83" s="860"/>
      <c r="N83" s="56"/>
    </row>
    <row r="84" spans="1:14">
      <c r="B84" s="94" t="s">
        <v>1057</v>
      </c>
      <c r="C84" s="95"/>
      <c r="D84" s="95"/>
      <c r="E84" s="95"/>
      <c r="F84" s="95"/>
      <c r="G84" s="95"/>
      <c r="H84" s="95"/>
      <c r="I84" s="92"/>
      <c r="J84" s="93"/>
      <c r="K84" s="313">
        <v>0.05</v>
      </c>
      <c r="L84" s="859">
        <f>N78*K84</f>
        <v>2225.9397948610858</v>
      </c>
      <c r="M84" s="860"/>
      <c r="N84" s="56"/>
    </row>
    <row r="85" spans="1:14" ht="15" thickBot="1">
      <c r="B85" s="96" t="s">
        <v>1058</v>
      </c>
      <c r="C85" s="97"/>
      <c r="D85" s="97"/>
      <c r="E85" s="97"/>
      <c r="F85" s="97"/>
      <c r="G85" s="97"/>
      <c r="H85" s="97"/>
      <c r="I85" s="98"/>
      <c r="J85" s="99"/>
      <c r="K85" s="314">
        <v>0.05</v>
      </c>
      <c r="L85" s="861">
        <f>N78*K85</f>
        <v>2225.9397948610858</v>
      </c>
      <c r="M85" s="862"/>
      <c r="N85" s="56"/>
    </row>
    <row r="86" spans="1:14" ht="15" thickBot="1">
      <c r="B86" s="825" t="s">
        <v>1037</v>
      </c>
      <c r="C86" s="826"/>
      <c r="D86" s="826"/>
      <c r="E86" s="826"/>
      <c r="F86" s="826"/>
      <c r="G86" s="826"/>
      <c r="H86" s="826"/>
      <c r="I86" s="826"/>
      <c r="J86" s="826"/>
      <c r="K86" s="826"/>
      <c r="L86" s="826"/>
      <c r="M86" s="827"/>
      <c r="N86" s="57">
        <f>L83+L84+L85</f>
        <v>13355.638769166515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57874.434666388232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1086</v>
      </c>
      <c r="C31" s="86" t="s">
        <v>1265</v>
      </c>
      <c r="D31" s="87"/>
      <c r="E31" s="87"/>
      <c r="F31" s="87"/>
      <c r="G31" s="87"/>
      <c r="H31" s="87"/>
      <c r="I31" s="87"/>
      <c r="J31" s="88"/>
      <c r="K31" s="317"/>
      <c r="L31" s="315" t="s">
        <v>144</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307</v>
      </c>
      <c r="B36" s="838" t="str">
        <f>VLOOKUP(A36,EQUIPOS!A6:D154,3,FALSE)</f>
        <v>Retroexcavadora, Potencia en el Volante 78 HP 2200 RPM</v>
      </c>
      <c r="C36" s="839"/>
      <c r="D36" s="839"/>
      <c r="E36" s="839"/>
      <c r="F36" s="839"/>
      <c r="G36" s="839"/>
      <c r="H36" s="840"/>
      <c r="I36" s="276"/>
      <c r="J36" s="277"/>
      <c r="K36" s="278">
        <f>VLOOKUP(A36,EQUIPOS!A6:D161,4,FALSE)</f>
        <v>192066</v>
      </c>
      <c r="L36" s="279"/>
      <c r="M36" s="280">
        <v>4</v>
      </c>
      <c r="N36" s="281">
        <f>K36/M36</f>
        <v>48016.5</v>
      </c>
    </row>
    <row r="37" spans="1:14">
      <c r="A37" s="113"/>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N76*L42</f>
        <v>63.834006507624999</v>
      </c>
    </row>
    <row r="43" spans="1:14" ht="15" thickBot="1">
      <c r="B43" s="825" t="s">
        <v>1037</v>
      </c>
      <c r="C43" s="826"/>
      <c r="D43" s="826"/>
      <c r="E43" s="826"/>
      <c r="F43" s="826"/>
      <c r="G43" s="826"/>
      <c r="H43" s="826"/>
      <c r="I43" s="826"/>
      <c r="J43" s="826"/>
      <c r="K43" s="826"/>
      <c r="L43" s="826"/>
      <c r="M43" s="827"/>
      <c r="N43" s="104">
        <f>SUM(N36:N42)</f>
        <v>48080.334006507626</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1351</v>
      </c>
      <c r="B59" s="51" t="str">
        <f>VLOOKUP(A59,TRANSPORTE!A5:D117,3,FALSE)</f>
        <v>Transporte de material de demolición</v>
      </c>
      <c r="C59" s="326"/>
      <c r="D59" s="326"/>
      <c r="E59" s="326"/>
      <c r="F59" s="326"/>
      <c r="G59" s="326"/>
      <c r="H59" s="320" t="str">
        <f>VLOOKUP(A59,TRANSPORTE!A6:D120,2,FALSE)</f>
        <v>m3k</v>
      </c>
      <c r="I59" s="288">
        <v>3.03</v>
      </c>
      <c r="J59" s="295">
        <v>1</v>
      </c>
      <c r="K59" s="288">
        <f>I59*J59</f>
        <v>3.03</v>
      </c>
      <c r="L59" s="829">
        <f>VLOOKUP(A59,TRANSPORTE!A5:D94,4,FALSE)</f>
        <v>1277.40878376</v>
      </c>
      <c r="M59" s="830"/>
      <c r="N59" s="296">
        <f>K59*L59</f>
        <v>3870.5486147928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3870.5486147928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32</v>
      </c>
      <c r="N70" s="305">
        <f>K70/M70</f>
        <v>3191.70032538125</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31" t="s">
        <v>1037</v>
      </c>
      <c r="C76" s="832"/>
      <c r="D76" s="832"/>
      <c r="E76" s="832"/>
      <c r="F76" s="832"/>
      <c r="G76" s="832"/>
      <c r="H76" s="832"/>
      <c r="I76" s="832"/>
      <c r="J76" s="832"/>
      <c r="K76" s="832"/>
      <c r="L76" s="832"/>
      <c r="M76" s="833"/>
      <c r="N76" s="469">
        <f>SUM(N70:N75)</f>
        <v>3191.70032538125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55142.582946681679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11028.516589336337</v>
      </c>
      <c r="M83" s="860"/>
      <c r="N83" s="56"/>
    </row>
    <row r="84" spans="1:14">
      <c r="B84" s="94" t="s">
        <v>1057</v>
      </c>
      <c r="C84" s="95"/>
      <c r="D84" s="95"/>
      <c r="E84" s="95"/>
      <c r="F84" s="95"/>
      <c r="G84" s="95"/>
      <c r="H84" s="95"/>
      <c r="I84" s="92"/>
      <c r="J84" s="93"/>
      <c r="K84" s="313">
        <v>0.05</v>
      </c>
      <c r="L84" s="859">
        <f>N78*K84</f>
        <v>2757.1291473340843</v>
      </c>
      <c r="M84" s="860"/>
      <c r="N84" s="56"/>
    </row>
    <row r="85" spans="1:14" ht="15" thickBot="1">
      <c r="B85" s="96" t="s">
        <v>1058</v>
      </c>
      <c r="C85" s="97"/>
      <c r="D85" s="97"/>
      <c r="E85" s="97"/>
      <c r="F85" s="97"/>
      <c r="G85" s="97"/>
      <c r="H85" s="97"/>
      <c r="I85" s="98"/>
      <c r="J85" s="99"/>
      <c r="K85" s="314">
        <v>0.05</v>
      </c>
      <c r="L85" s="861">
        <f>N78*K85</f>
        <v>2757.1291473340843</v>
      </c>
      <c r="M85" s="862"/>
      <c r="N85" s="56"/>
    </row>
    <row r="86" spans="1:14" ht="15" thickBot="1">
      <c r="B86" s="825" t="s">
        <v>1037</v>
      </c>
      <c r="C86" s="826"/>
      <c r="D86" s="826"/>
      <c r="E86" s="826"/>
      <c r="F86" s="826"/>
      <c r="G86" s="826"/>
      <c r="H86" s="826"/>
      <c r="I86" s="826"/>
      <c r="J86" s="826"/>
      <c r="K86" s="826"/>
      <c r="L86" s="826"/>
      <c r="M86" s="827"/>
      <c r="N86" s="57">
        <f>L83+L84+L85</f>
        <v>16542.774884004506</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71685.357830686189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1087</v>
      </c>
      <c r="C31" s="86" t="s">
        <v>1266</v>
      </c>
      <c r="D31" s="87"/>
      <c r="E31" s="87"/>
      <c r="F31" s="87"/>
      <c r="G31" s="87"/>
      <c r="H31" s="87"/>
      <c r="I31" s="87"/>
      <c r="J31" s="88"/>
      <c r="K31" s="317"/>
      <c r="L31" s="315" t="s">
        <v>144</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c r="B36" s="838"/>
      <c r="C36" s="839"/>
      <c r="D36" s="839"/>
      <c r="E36" s="839"/>
      <c r="F36" s="839"/>
      <c r="G36" s="839"/>
      <c r="H36" s="840"/>
      <c r="I36" s="276"/>
      <c r="J36" s="277"/>
      <c r="K36" s="278"/>
      <c r="L36" s="279"/>
      <c r="M36" s="280"/>
      <c r="N36" s="281"/>
    </row>
    <row r="37" spans="1:14">
      <c r="A37" s="113"/>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0.1</v>
      </c>
      <c r="M42" s="850"/>
      <c r="N42" s="110">
        <f>N76*L42</f>
        <v>136.17921388293334</v>
      </c>
    </row>
    <row r="43" spans="1:14" ht="15" thickBot="1">
      <c r="B43" s="825" t="s">
        <v>1037</v>
      </c>
      <c r="C43" s="826"/>
      <c r="D43" s="826"/>
      <c r="E43" s="826"/>
      <c r="F43" s="826"/>
      <c r="G43" s="826"/>
      <c r="H43" s="826"/>
      <c r="I43" s="826"/>
      <c r="J43" s="826"/>
      <c r="K43" s="826"/>
      <c r="L43" s="826"/>
      <c r="M43" s="827"/>
      <c r="N43" s="104">
        <f>SUM(N36:N42)</f>
        <v>136.17921388293334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2:14">
      <c r="B49" s="48"/>
      <c r="C49" s="290"/>
      <c r="D49" s="290"/>
      <c r="E49" s="290"/>
      <c r="F49" s="290"/>
      <c r="G49" s="290"/>
      <c r="H49" s="290"/>
      <c r="I49" s="277"/>
      <c r="J49" s="233"/>
      <c r="K49" s="291"/>
      <c r="L49" s="276"/>
      <c r="M49" s="292"/>
      <c r="N49" s="293"/>
    </row>
    <row r="50" spans="2:14">
      <c r="B50" s="48"/>
      <c r="C50" s="290"/>
      <c r="D50" s="290"/>
      <c r="E50" s="290"/>
      <c r="F50" s="290"/>
      <c r="G50" s="290"/>
      <c r="H50" s="290"/>
      <c r="I50" s="277"/>
      <c r="J50" s="233"/>
      <c r="K50" s="291"/>
      <c r="L50" s="276"/>
      <c r="M50" s="292"/>
      <c r="N50" s="293"/>
    </row>
    <row r="51" spans="2:14">
      <c r="B51" s="48"/>
      <c r="C51" s="290"/>
      <c r="D51" s="290"/>
      <c r="E51" s="290"/>
      <c r="F51" s="290"/>
      <c r="G51" s="290"/>
      <c r="H51" s="290"/>
      <c r="I51" s="277"/>
      <c r="J51" s="233"/>
      <c r="K51" s="291"/>
      <c r="L51" s="276"/>
      <c r="M51" s="292"/>
      <c r="N51" s="293"/>
    </row>
    <row r="52" spans="2:14">
      <c r="B52" s="48"/>
      <c r="C52" s="290"/>
      <c r="D52" s="290"/>
      <c r="E52" s="290"/>
      <c r="F52" s="290"/>
      <c r="G52" s="290"/>
      <c r="H52" s="290"/>
      <c r="I52" s="277"/>
      <c r="J52" s="233"/>
      <c r="K52" s="291"/>
      <c r="L52" s="276"/>
      <c r="M52" s="292"/>
      <c r="N52" s="293"/>
    </row>
    <row r="53" spans="2:14" ht="15" thickBot="1">
      <c r="B53" s="820"/>
      <c r="C53" s="821"/>
      <c r="D53" s="821"/>
      <c r="E53" s="821"/>
      <c r="F53" s="821"/>
      <c r="G53" s="821"/>
      <c r="H53" s="821"/>
      <c r="I53" s="822"/>
      <c r="J53" s="47"/>
      <c r="K53" s="49"/>
      <c r="L53" s="823"/>
      <c r="M53" s="824"/>
      <c r="N53" s="50"/>
    </row>
    <row r="54" spans="2:14" ht="15" thickBot="1">
      <c r="B54" s="825" t="s">
        <v>1037</v>
      </c>
      <c r="C54" s="826"/>
      <c r="D54" s="826"/>
      <c r="E54" s="826"/>
      <c r="F54" s="826"/>
      <c r="G54" s="826"/>
      <c r="H54" s="826"/>
      <c r="I54" s="826"/>
      <c r="J54" s="826"/>
      <c r="K54" s="826"/>
      <c r="L54" s="826"/>
      <c r="M54" s="827"/>
      <c r="N54" s="294"/>
    </row>
    <row r="55" spans="2:14">
      <c r="B55" s="38"/>
      <c r="C55" s="39"/>
      <c r="D55" s="39"/>
      <c r="E55" s="39"/>
      <c r="F55" s="39"/>
      <c r="G55" s="39"/>
      <c r="H55" s="39"/>
      <c r="I55" s="39"/>
      <c r="J55" s="39"/>
      <c r="K55" s="39"/>
      <c r="L55" s="39"/>
      <c r="M55" s="39"/>
      <c r="N55" s="40"/>
    </row>
    <row r="56" spans="2:14">
      <c r="B56" s="69" t="s">
        <v>1040</v>
      </c>
      <c r="C56" s="70"/>
      <c r="D56" s="70"/>
      <c r="E56" s="70"/>
      <c r="F56" s="70"/>
      <c r="G56" s="70"/>
      <c r="H56" s="70"/>
      <c r="I56" s="70"/>
      <c r="J56" s="70"/>
      <c r="K56" s="70"/>
      <c r="L56" s="70"/>
      <c r="M56" s="70"/>
      <c r="N56" s="71"/>
    </row>
    <row r="57" spans="2:14" ht="15" thickBot="1">
      <c r="B57" s="73"/>
      <c r="C57" s="66"/>
      <c r="D57" s="66"/>
      <c r="E57" s="66"/>
      <c r="F57" s="66"/>
      <c r="G57" s="66"/>
      <c r="H57" s="66"/>
      <c r="I57" s="66"/>
      <c r="J57" s="66"/>
      <c r="K57" s="66"/>
      <c r="L57" s="66"/>
      <c r="M57" s="66"/>
      <c r="N57" s="68"/>
    </row>
    <row r="58" spans="2:14" ht="26.4">
      <c r="B58" s="322" t="s">
        <v>1041</v>
      </c>
      <c r="C58" s="323"/>
      <c r="D58" s="323"/>
      <c r="E58" s="323"/>
      <c r="F58" s="323"/>
      <c r="G58" s="323"/>
      <c r="H58" s="78" t="s">
        <v>1029</v>
      </c>
      <c r="I58" s="79" t="s">
        <v>1042</v>
      </c>
      <c r="J58" s="80" t="s">
        <v>1043</v>
      </c>
      <c r="K58" s="78" t="s">
        <v>1044</v>
      </c>
      <c r="L58" s="828" t="s">
        <v>1045</v>
      </c>
      <c r="M58" s="801"/>
      <c r="N58" s="81" t="s">
        <v>1035</v>
      </c>
    </row>
    <row r="59" spans="2:14">
      <c r="B59" s="51"/>
      <c r="C59" s="326"/>
      <c r="D59" s="326"/>
      <c r="E59" s="326"/>
      <c r="F59" s="326"/>
      <c r="G59" s="326"/>
      <c r="H59" s="320"/>
      <c r="I59" s="288"/>
      <c r="J59" s="295"/>
      <c r="K59" s="288"/>
      <c r="L59" s="829"/>
      <c r="M59" s="830"/>
      <c r="N59" s="296"/>
    </row>
    <row r="60" spans="2:14">
      <c r="B60" s="51"/>
      <c r="C60" s="52"/>
      <c r="D60" s="52"/>
      <c r="E60" s="52"/>
      <c r="F60" s="52"/>
      <c r="G60" s="52"/>
      <c r="H60" s="297"/>
      <c r="I60" s="288"/>
      <c r="J60" s="288"/>
      <c r="K60" s="288"/>
      <c r="L60" s="298"/>
      <c r="M60" s="299"/>
      <c r="N60" s="300"/>
    </row>
    <row r="61" spans="2:14">
      <c r="B61" s="51"/>
      <c r="C61" s="52"/>
      <c r="D61" s="52"/>
      <c r="E61" s="52"/>
      <c r="F61" s="52"/>
      <c r="G61" s="52"/>
      <c r="H61" s="297"/>
      <c r="I61" s="288"/>
      <c r="J61" s="288"/>
      <c r="K61" s="288"/>
      <c r="L61" s="298"/>
      <c r="M61" s="299"/>
      <c r="N61" s="300"/>
    </row>
    <row r="62" spans="2:14">
      <c r="B62" s="51"/>
      <c r="C62" s="52"/>
      <c r="D62" s="52"/>
      <c r="E62" s="52"/>
      <c r="F62" s="52"/>
      <c r="G62" s="52"/>
      <c r="H62" s="297"/>
      <c r="I62" s="288"/>
      <c r="J62" s="288"/>
      <c r="K62" s="288"/>
      <c r="L62" s="298"/>
      <c r="M62" s="299"/>
      <c r="N62" s="300"/>
    </row>
    <row r="63" spans="2:14">
      <c r="B63" s="51"/>
      <c r="C63" s="52"/>
      <c r="D63" s="52"/>
      <c r="E63" s="52"/>
      <c r="F63" s="52"/>
      <c r="G63" s="52"/>
      <c r="H63" s="297"/>
      <c r="I63" s="288"/>
      <c r="J63" s="288"/>
      <c r="K63" s="288"/>
      <c r="L63" s="298"/>
      <c r="M63" s="299"/>
      <c r="N63" s="300"/>
    </row>
    <row r="64" spans="2: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150</v>
      </c>
      <c r="N70" s="305">
        <f>K70/M70</f>
        <v>1361.7921388293332</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1361.7921388293332</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1497.9713527122665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299.59427054245333</v>
      </c>
      <c r="M83" s="860"/>
      <c r="N83" s="56"/>
    </row>
    <row r="84" spans="1:14">
      <c r="B84" s="94" t="s">
        <v>1057</v>
      </c>
      <c r="C84" s="95"/>
      <c r="D84" s="95"/>
      <c r="E84" s="95"/>
      <c r="F84" s="95"/>
      <c r="G84" s="95"/>
      <c r="H84" s="95"/>
      <c r="I84" s="92"/>
      <c r="J84" s="93"/>
      <c r="K84" s="313">
        <v>0.05</v>
      </c>
      <c r="L84" s="859">
        <f>N78*K84</f>
        <v>74.898567635613333</v>
      </c>
      <c r="M84" s="860"/>
      <c r="N84" s="56"/>
    </row>
    <row r="85" spans="1:14" ht="15" thickBot="1">
      <c r="B85" s="96" t="s">
        <v>1058</v>
      </c>
      <c r="C85" s="97"/>
      <c r="D85" s="97"/>
      <c r="E85" s="97"/>
      <c r="F85" s="97"/>
      <c r="G85" s="97"/>
      <c r="H85" s="97"/>
      <c r="I85" s="98"/>
      <c r="J85" s="99"/>
      <c r="K85" s="314">
        <v>0.05</v>
      </c>
      <c r="L85" s="861">
        <f>N78*K85</f>
        <v>74.898567635613333</v>
      </c>
      <c r="M85" s="862"/>
      <c r="N85" s="56"/>
    </row>
    <row r="86" spans="1:14" ht="15" thickBot="1">
      <c r="B86" s="825" t="s">
        <v>1037</v>
      </c>
      <c r="C86" s="826"/>
      <c r="D86" s="826"/>
      <c r="E86" s="826"/>
      <c r="F86" s="826"/>
      <c r="G86" s="826"/>
      <c r="H86" s="826"/>
      <c r="I86" s="826"/>
      <c r="J86" s="826"/>
      <c r="K86" s="826"/>
      <c r="L86" s="826"/>
      <c r="M86" s="827"/>
      <c r="N86" s="57">
        <f>L83+L84+L85</f>
        <v>449.39140581368002</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1947.3627585259464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1088</v>
      </c>
      <c r="C31" s="86" t="s">
        <v>2124</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310</v>
      </c>
      <c r="B36" s="838" t="str">
        <f>VLOOKUP(A36,EQUIPOS!A6:D154,3,FALSE)</f>
        <v>Retroexcavadora A25C</v>
      </c>
      <c r="C36" s="839"/>
      <c r="D36" s="839"/>
      <c r="E36" s="839"/>
      <c r="F36" s="839"/>
      <c r="G36" s="839"/>
      <c r="H36" s="840"/>
      <c r="I36" s="276"/>
      <c r="J36" s="277"/>
      <c r="K36" s="278">
        <f>VLOOKUP(A36,EQUIPOS!A6:D163,4,FALSE)</f>
        <v>166600</v>
      </c>
      <c r="L36" s="279"/>
      <c r="M36" s="280">
        <v>3</v>
      </c>
      <c r="N36" s="281">
        <f>K36/M36</f>
        <v>55533.333333333336</v>
      </c>
    </row>
    <row r="37" spans="1:14">
      <c r="A37" s="113"/>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0.01</v>
      </c>
      <c r="M42" s="850"/>
      <c r="N42" s="110">
        <f>N76*L42</f>
        <v>85.112008676833341</v>
      </c>
    </row>
    <row r="43" spans="1:14" ht="15" thickBot="1">
      <c r="B43" s="825" t="s">
        <v>1037</v>
      </c>
      <c r="C43" s="826"/>
      <c r="D43" s="826"/>
      <c r="E43" s="826"/>
      <c r="F43" s="826"/>
      <c r="G43" s="826"/>
      <c r="H43" s="826"/>
      <c r="I43" s="826"/>
      <c r="J43" s="826"/>
      <c r="K43" s="826"/>
      <c r="L43" s="826"/>
      <c r="M43" s="827"/>
      <c r="N43" s="104">
        <f>SUM(N36:N42)</f>
        <v>55618.445342010171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1361</v>
      </c>
      <c r="B59" s="51" t="str">
        <f>VLOOKUP(A59,TRANSPORTE!A6:D117,3,FALSE)</f>
        <v>Trasporte de material Remoción de Postes</v>
      </c>
      <c r="C59" s="326"/>
      <c r="D59" s="326"/>
      <c r="E59" s="326"/>
      <c r="F59" s="326"/>
      <c r="G59" s="326"/>
      <c r="H59" s="320" t="s">
        <v>339</v>
      </c>
      <c r="I59" s="288">
        <v>1.7</v>
      </c>
      <c r="J59" s="295">
        <v>1</v>
      </c>
      <c r="K59" s="288">
        <f>I59*J59</f>
        <v>1.7</v>
      </c>
      <c r="L59" s="829">
        <f>VLOOKUP(A59,TRANSPORTE!A6:D117,4,FALSE)</f>
        <v>1401.4882993799999</v>
      </c>
      <c r="M59" s="830"/>
      <c r="N59" s="296">
        <f>K59*L59</f>
        <v>2382.5301089459999</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2382.5301089459999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24</v>
      </c>
      <c r="N70" s="305">
        <f>K70/M70</f>
        <v>8511.2008676833339</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8511.2008676833339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66512.176318639496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13302.435263727901</v>
      </c>
      <c r="M83" s="860"/>
      <c r="N83" s="56"/>
    </row>
    <row r="84" spans="1:14">
      <c r="B84" s="94" t="s">
        <v>1057</v>
      </c>
      <c r="C84" s="95"/>
      <c r="D84" s="95"/>
      <c r="E84" s="95"/>
      <c r="F84" s="95"/>
      <c r="G84" s="95"/>
      <c r="H84" s="95"/>
      <c r="I84" s="92"/>
      <c r="J84" s="93"/>
      <c r="K84" s="313">
        <v>0.05</v>
      </c>
      <c r="L84" s="859">
        <f>N78*K84</f>
        <v>3325.6088159319752</v>
      </c>
      <c r="M84" s="860"/>
      <c r="N84" s="56"/>
    </row>
    <row r="85" spans="1:14" ht="15" thickBot="1">
      <c r="B85" s="96" t="s">
        <v>1058</v>
      </c>
      <c r="C85" s="97"/>
      <c r="D85" s="97"/>
      <c r="E85" s="97"/>
      <c r="F85" s="97"/>
      <c r="G85" s="97"/>
      <c r="H85" s="97"/>
      <c r="I85" s="98"/>
      <c r="J85" s="99"/>
      <c r="K85" s="314">
        <v>0.05</v>
      </c>
      <c r="L85" s="861">
        <f>N78*K85</f>
        <v>3325.6088159319752</v>
      </c>
      <c r="M85" s="862"/>
      <c r="N85" s="56"/>
    </row>
    <row r="86" spans="1:14" ht="15" thickBot="1">
      <c r="B86" s="825" t="s">
        <v>1037</v>
      </c>
      <c r="C86" s="826"/>
      <c r="D86" s="826"/>
      <c r="E86" s="826"/>
      <c r="F86" s="826"/>
      <c r="G86" s="826"/>
      <c r="H86" s="826"/>
      <c r="I86" s="826"/>
      <c r="J86" s="826"/>
      <c r="K86" s="826"/>
      <c r="L86" s="826"/>
      <c r="M86" s="827"/>
      <c r="N86" s="57">
        <f>L83+L84+L85</f>
        <v>19953.652895591855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86465.829214231344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1089</v>
      </c>
      <c r="C31" s="86" t="s">
        <v>1268</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310</v>
      </c>
      <c r="B36" s="838" t="str">
        <f>VLOOKUP(A36,EQUIPOS!A6:D154,3,FALSE)</f>
        <v>Retroexcavadora A25C</v>
      </c>
      <c r="C36" s="839"/>
      <c r="D36" s="839"/>
      <c r="E36" s="839"/>
      <c r="F36" s="839"/>
      <c r="G36" s="839"/>
      <c r="H36" s="840"/>
      <c r="I36" s="276"/>
      <c r="J36" s="277"/>
      <c r="K36" s="278">
        <f>VLOOKUP(A36,EQUIPOS!A6:D163,4,FALSE)</f>
        <v>166600</v>
      </c>
      <c r="L36" s="279"/>
      <c r="M36" s="280">
        <v>3</v>
      </c>
      <c r="N36" s="281">
        <f>K36/M36</f>
        <v>55533.333333333336</v>
      </c>
    </row>
    <row r="37" spans="1:14">
      <c r="A37" s="113"/>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0.01</v>
      </c>
      <c r="M42" s="850"/>
      <c r="N42" s="110">
        <f>N76*L42</f>
        <v>85.112008676833341</v>
      </c>
    </row>
    <row r="43" spans="1:14" ht="15" thickBot="1">
      <c r="B43" s="825" t="s">
        <v>1037</v>
      </c>
      <c r="C43" s="826"/>
      <c r="D43" s="826"/>
      <c r="E43" s="826"/>
      <c r="F43" s="826"/>
      <c r="G43" s="826"/>
      <c r="H43" s="826"/>
      <c r="I43" s="826"/>
      <c r="J43" s="826"/>
      <c r="K43" s="826"/>
      <c r="L43" s="826"/>
      <c r="M43" s="827"/>
      <c r="N43" s="104">
        <f>SUM(N36:N42)</f>
        <v>55618.445342010171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1361</v>
      </c>
      <c r="B59" s="51" t="str">
        <f>VLOOKUP(A59,TRANSPORTE!A6:D117,3,FALSE)</f>
        <v>Trasporte de material Remoción de Postes</v>
      </c>
      <c r="C59" s="326"/>
      <c r="D59" s="326"/>
      <c r="E59" s="326"/>
      <c r="F59" s="326"/>
      <c r="G59" s="326"/>
      <c r="H59" s="320" t="s">
        <v>339</v>
      </c>
      <c r="I59" s="288">
        <v>1.7</v>
      </c>
      <c r="J59" s="295">
        <v>1</v>
      </c>
      <c r="K59" s="288">
        <f>I59*J59</f>
        <v>1.7</v>
      </c>
      <c r="L59" s="829">
        <f>VLOOKUP(A59,TRANSPORTE!A6:D117,4,FALSE)</f>
        <v>1401.4882993799999</v>
      </c>
      <c r="M59" s="830"/>
      <c r="N59" s="296">
        <f>K59*L59</f>
        <v>2382.5301089459999</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2382.5301089459999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24</v>
      </c>
      <c r="N70" s="305">
        <f>K70/M70</f>
        <v>8511.2008676833339</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8511.2008676833339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66512.176318639496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13302.435263727901</v>
      </c>
      <c r="M83" s="860"/>
      <c r="N83" s="56"/>
    </row>
    <row r="84" spans="1:14">
      <c r="B84" s="94" t="s">
        <v>1057</v>
      </c>
      <c r="C84" s="95"/>
      <c r="D84" s="95"/>
      <c r="E84" s="95"/>
      <c r="F84" s="95"/>
      <c r="G84" s="95"/>
      <c r="H84" s="95"/>
      <c r="I84" s="92"/>
      <c r="J84" s="93"/>
      <c r="K84" s="313">
        <v>0.05</v>
      </c>
      <c r="L84" s="859">
        <f>N78*K84</f>
        <v>3325.6088159319752</v>
      </c>
      <c r="M84" s="860"/>
      <c r="N84" s="56"/>
    </row>
    <row r="85" spans="1:14" ht="15" thickBot="1">
      <c r="B85" s="96" t="s">
        <v>1058</v>
      </c>
      <c r="C85" s="97"/>
      <c r="D85" s="97"/>
      <c r="E85" s="97"/>
      <c r="F85" s="97"/>
      <c r="G85" s="97"/>
      <c r="H85" s="97"/>
      <c r="I85" s="98"/>
      <c r="J85" s="99"/>
      <c r="K85" s="314">
        <v>0.05</v>
      </c>
      <c r="L85" s="861">
        <f>N78*K85</f>
        <v>3325.6088159319752</v>
      </c>
      <c r="M85" s="862"/>
      <c r="N85" s="56"/>
    </row>
    <row r="86" spans="1:14" ht="15" thickBot="1">
      <c r="B86" s="825" t="s">
        <v>1037</v>
      </c>
      <c r="C86" s="826"/>
      <c r="D86" s="826"/>
      <c r="E86" s="826"/>
      <c r="F86" s="826"/>
      <c r="G86" s="826"/>
      <c r="H86" s="826"/>
      <c r="I86" s="826"/>
      <c r="J86" s="826"/>
      <c r="K86" s="826"/>
      <c r="L86" s="826"/>
      <c r="M86" s="827"/>
      <c r="N86" s="57">
        <f>L83+L84+L85</f>
        <v>19953.652895591855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86465.829214231344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1090</v>
      </c>
      <c r="C31" s="86" t="s">
        <v>1269</v>
      </c>
      <c r="D31" s="87"/>
      <c r="E31" s="87"/>
      <c r="F31" s="87"/>
      <c r="G31" s="87"/>
      <c r="H31" s="87"/>
      <c r="I31" s="87"/>
      <c r="J31" s="88"/>
      <c r="K31" s="317"/>
      <c r="L31" s="315" t="s">
        <v>144</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312</v>
      </c>
      <c r="B36" s="838" t="str">
        <f>VLOOKUP(A36,EQUIPOS!A6:D154,3,FALSE)</f>
        <v>Retroexcavadora sobre oruga, potencia 138 HP, balde de 1,5 m3.</v>
      </c>
      <c r="C36" s="839"/>
      <c r="D36" s="839"/>
      <c r="E36" s="839"/>
      <c r="F36" s="839"/>
      <c r="G36" s="839"/>
      <c r="H36" s="840"/>
      <c r="I36" s="276"/>
      <c r="J36" s="277"/>
      <c r="K36" s="278">
        <f>VLOOKUP(A36,EQUIPOS!A6:D163,4,FALSE)</f>
        <v>131610.94</v>
      </c>
      <c r="L36" s="279"/>
      <c r="M36" s="280">
        <v>45</v>
      </c>
      <c r="N36" s="281">
        <f>K36/M36</f>
        <v>2924.6875555555557</v>
      </c>
    </row>
    <row r="37" spans="1:14">
      <c r="A37" s="113"/>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0.01</v>
      </c>
      <c r="M42" s="850"/>
      <c r="N42" s="110">
        <f>N76*L42</f>
        <v>1.4185334779472223</v>
      </c>
    </row>
    <row r="43" spans="1:14" ht="15" thickBot="1">
      <c r="B43" s="825" t="s">
        <v>1037</v>
      </c>
      <c r="C43" s="826"/>
      <c r="D43" s="826"/>
      <c r="E43" s="826"/>
      <c r="F43" s="826"/>
      <c r="G43" s="826"/>
      <c r="H43" s="826"/>
      <c r="I43" s="826"/>
      <c r="J43" s="826"/>
      <c r="K43" s="826"/>
      <c r="L43" s="826"/>
      <c r="M43" s="827"/>
      <c r="N43" s="104">
        <f>SUM(N36:N42)</f>
        <v>2926.1060890335029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1409</v>
      </c>
      <c r="B59" s="51"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29">
        <f>VLOOKUP(A59,TRANSPORTE!A6:D117,4,FALSE)</f>
        <v>11.187497310000001</v>
      </c>
      <c r="M59" s="830"/>
      <c r="N59" s="296">
        <f>K59*L59</f>
        <v>399.39365396700009</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399.39365396700009</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6</v>
      </c>
      <c r="B70" s="54" t="str">
        <f>VLOOKUP(A70,'MANO DE OBRA'!A8:D68,3,FALSE)</f>
        <v xml:space="preserve">Obrero </v>
      </c>
      <c r="C70" s="52"/>
      <c r="D70" s="52"/>
      <c r="E70" s="52"/>
      <c r="F70" s="52"/>
      <c r="G70" s="52"/>
      <c r="H70" s="52"/>
      <c r="I70" s="301">
        <f>K70/J70*100</f>
        <v>27603.894705999999</v>
      </c>
      <c r="J70" s="302">
        <v>185</v>
      </c>
      <c r="K70" s="303">
        <f>VLOOKUP(A70,'MANO DE OBRA'!A8:D99,4,FALSE)</f>
        <v>51067.205206099999</v>
      </c>
      <c r="L70" s="55"/>
      <c r="M70" s="304">
        <v>360</v>
      </c>
      <c r="N70" s="305">
        <f>K70/M70</f>
        <v>141.85334779472223</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141.85334779472223</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3467.3530907952254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693.4706181590451</v>
      </c>
      <c r="M83" s="860"/>
      <c r="N83" s="56"/>
    </row>
    <row r="84" spans="1:14">
      <c r="B84" s="94" t="s">
        <v>1057</v>
      </c>
      <c r="C84" s="95"/>
      <c r="D84" s="95"/>
      <c r="E84" s="95"/>
      <c r="F84" s="95"/>
      <c r="G84" s="95"/>
      <c r="H84" s="95"/>
      <c r="I84" s="92"/>
      <c r="J84" s="93"/>
      <c r="K84" s="313">
        <v>0.05</v>
      </c>
      <c r="L84" s="859">
        <f>N78*K84</f>
        <v>173.36765453976128</v>
      </c>
      <c r="M84" s="860"/>
      <c r="N84" s="56"/>
    </row>
    <row r="85" spans="1:14" ht="15" thickBot="1">
      <c r="B85" s="96" t="s">
        <v>1058</v>
      </c>
      <c r="C85" s="97"/>
      <c r="D85" s="97"/>
      <c r="E85" s="97"/>
      <c r="F85" s="97"/>
      <c r="G85" s="97"/>
      <c r="H85" s="97"/>
      <c r="I85" s="98"/>
      <c r="J85" s="99"/>
      <c r="K85" s="314">
        <v>0.05</v>
      </c>
      <c r="L85" s="861">
        <f>N78*K85</f>
        <v>173.36765453976128</v>
      </c>
      <c r="M85" s="862"/>
      <c r="N85" s="56"/>
    </row>
    <row r="86" spans="1:14" ht="15" thickBot="1">
      <c r="B86" s="825" t="s">
        <v>1037</v>
      </c>
      <c r="C86" s="826"/>
      <c r="D86" s="826"/>
      <c r="E86" s="826"/>
      <c r="F86" s="826"/>
      <c r="G86" s="826"/>
      <c r="H86" s="826"/>
      <c r="I86" s="826"/>
      <c r="J86" s="826"/>
      <c r="K86" s="826"/>
      <c r="L86" s="826"/>
      <c r="M86" s="827"/>
      <c r="N86" s="57">
        <f>L83+L84+L85</f>
        <v>1040.2059272385677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4507.5590180337931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1091</v>
      </c>
      <c r="C31" s="86" t="s">
        <v>1270</v>
      </c>
      <c r="D31" s="87"/>
      <c r="E31" s="87"/>
      <c r="F31" s="87"/>
      <c r="G31" s="87"/>
      <c r="H31" s="87"/>
      <c r="I31" s="87"/>
      <c r="J31" s="88"/>
      <c r="K31" s="317"/>
      <c r="L31" s="315" t="s">
        <v>144</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c r="B36" s="838"/>
      <c r="C36" s="839"/>
      <c r="D36" s="839"/>
      <c r="E36" s="839"/>
      <c r="F36" s="839"/>
      <c r="G36" s="839"/>
      <c r="H36" s="840"/>
      <c r="I36" s="276"/>
      <c r="J36" s="277"/>
      <c r="K36" s="278"/>
      <c r="L36" s="279"/>
      <c r="M36" s="280"/>
      <c r="N36" s="281"/>
    </row>
    <row r="37" spans="1:14">
      <c r="A37" s="113"/>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0.1</v>
      </c>
      <c r="M42" s="850"/>
      <c r="N42" s="110">
        <f>N76*L42</f>
        <v>56.741339117888892</v>
      </c>
    </row>
    <row r="43" spans="1:14" ht="15" thickBot="1">
      <c r="B43" s="825" t="s">
        <v>1037</v>
      </c>
      <c r="C43" s="826"/>
      <c r="D43" s="826"/>
      <c r="E43" s="826"/>
      <c r="F43" s="826"/>
      <c r="G43" s="826"/>
      <c r="H43" s="826"/>
      <c r="I43" s="826"/>
      <c r="J43" s="826"/>
      <c r="K43" s="826"/>
      <c r="L43" s="826"/>
      <c r="M43" s="827"/>
      <c r="N43" s="104">
        <f>SUM(N36:N42)</f>
        <v>56.741339117888892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1409</v>
      </c>
      <c r="B59" s="51" t="str">
        <f>VLOOKUP(A59,TRANSPORTE!A6:D117,3,FALSE)</f>
        <v xml:space="preserve">Transporte de estructuras metálicas </v>
      </c>
      <c r="C59" s="326"/>
      <c r="D59" s="326"/>
      <c r="E59" s="326"/>
      <c r="F59" s="326"/>
      <c r="G59" s="326"/>
      <c r="H59" s="320" t="s">
        <v>339</v>
      </c>
      <c r="I59" s="288">
        <v>10.25</v>
      </c>
      <c r="J59" s="295">
        <v>1</v>
      </c>
      <c r="K59" s="288">
        <f>I59*J59</f>
        <v>10.25</v>
      </c>
      <c r="L59" s="829">
        <f>VLOOKUP(A59,TRANSPORTE!A6:D117,4,FALSE)</f>
        <v>11.187497310000001</v>
      </c>
      <c r="M59" s="830"/>
      <c r="N59" s="296">
        <f>K59*L59</f>
        <v>114.67184742750001</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114.67184742750001</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360</v>
      </c>
      <c r="N70" s="305">
        <f>K70/M70</f>
        <v>567.4133911788889</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738.82657772427774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147.76531554485555</v>
      </c>
      <c r="M83" s="860"/>
      <c r="N83" s="56"/>
    </row>
    <row r="84" spans="1:14">
      <c r="B84" s="94" t="s">
        <v>1057</v>
      </c>
      <c r="C84" s="95"/>
      <c r="D84" s="95"/>
      <c r="E84" s="95"/>
      <c r="F84" s="95"/>
      <c r="G84" s="95"/>
      <c r="H84" s="95"/>
      <c r="I84" s="92"/>
      <c r="J84" s="93"/>
      <c r="K84" s="313">
        <v>0.05</v>
      </c>
      <c r="L84" s="859">
        <f>N78*K84</f>
        <v>36.941328886213888</v>
      </c>
      <c r="M84" s="860"/>
      <c r="N84" s="56"/>
    </row>
    <row r="85" spans="1:14" ht="15" thickBot="1">
      <c r="B85" s="96" t="s">
        <v>1058</v>
      </c>
      <c r="C85" s="97"/>
      <c r="D85" s="97"/>
      <c r="E85" s="97"/>
      <c r="F85" s="97"/>
      <c r="G85" s="97"/>
      <c r="H85" s="97"/>
      <c r="I85" s="98"/>
      <c r="J85" s="99"/>
      <c r="K85" s="314">
        <v>0.05</v>
      </c>
      <c r="L85" s="861">
        <f>N78*K85</f>
        <v>36.941328886213888</v>
      </c>
      <c r="M85" s="862"/>
      <c r="N85" s="56"/>
    </row>
    <row r="86" spans="1:14" ht="15" thickBot="1">
      <c r="B86" s="825" t="s">
        <v>1037</v>
      </c>
      <c r="C86" s="826"/>
      <c r="D86" s="826"/>
      <c r="E86" s="826"/>
      <c r="F86" s="826"/>
      <c r="G86" s="826"/>
      <c r="H86" s="826"/>
      <c r="I86" s="826"/>
      <c r="J86" s="826"/>
      <c r="K86" s="826"/>
      <c r="L86" s="826"/>
      <c r="M86" s="827"/>
      <c r="N86" s="57">
        <f>L83+L84+L85</f>
        <v>221.64797331728332</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960.47455104156109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1092</v>
      </c>
      <c r="C31" s="86" t="s">
        <v>1271</v>
      </c>
      <c r="D31" s="87"/>
      <c r="E31" s="87"/>
      <c r="F31" s="87"/>
      <c r="G31" s="87"/>
      <c r="H31" s="87"/>
      <c r="I31" s="87"/>
      <c r="J31" s="88"/>
      <c r="K31" s="317"/>
      <c r="L31" s="315" t="s">
        <v>144</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312</v>
      </c>
      <c r="B36" s="838" t="str">
        <f>VLOOKUP(A36,EQUIPOS!A6:D154,3,FALSE)</f>
        <v>Retroexcavadora sobre oruga, potencia 138 HP, balde de 1,5 m3.</v>
      </c>
      <c r="C36" s="839"/>
      <c r="D36" s="839"/>
      <c r="E36" s="839"/>
      <c r="F36" s="839"/>
      <c r="G36" s="839"/>
      <c r="H36" s="840"/>
      <c r="I36" s="276"/>
      <c r="J36" s="277"/>
      <c r="K36" s="278">
        <f>VLOOKUP(A36,EQUIPOS!A6:D163,4,FALSE)</f>
        <v>131610.94</v>
      </c>
      <c r="L36" s="279"/>
      <c r="M36" s="280">
        <v>45</v>
      </c>
      <c r="N36" s="281">
        <f>K36/M36</f>
        <v>2924.6875555555557</v>
      </c>
    </row>
    <row r="37" spans="1:14">
      <c r="A37" s="113"/>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0.01</v>
      </c>
      <c r="M42" s="850"/>
      <c r="N42" s="110">
        <f>N76*L42</f>
        <v>1.4185334779472223</v>
      </c>
    </row>
    <row r="43" spans="1:14" ht="15" thickBot="1">
      <c r="B43" s="825" t="s">
        <v>1037</v>
      </c>
      <c r="C43" s="826"/>
      <c r="D43" s="826"/>
      <c r="E43" s="826"/>
      <c r="F43" s="826"/>
      <c r="G43" s="826"/>
      <c r="H43" s="826"/>
      <c r="I43" s="826"/>
      <c r="J43" s="826"/>
      <c r="K43" s="826"/>
      <c r="L43" s="826"/>
      <c r="M43" s="827"/>
      <c r="N43" s="104">
        <f>SUM(N36:N42)</f>
        <v>2926.1060890335029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294">
        <f>SUM(N48:N53)</f>
        <v>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1495</v>
      </c>
      <c r="B59" s="51" t="str">
        <f>VLOOKUP(A59,TRANSPORTE!A6:D117,3,FALSE)</f>
        <v>Transporte de barrera de seguridad</v>
      </c>
      <c r="C59" s="326"/>
      <c r="D59" s="326"/>
      <c r="E59" s="326"/>
      <c r="F59" s="326"/>
      <c r="G59" s="326"/>
      <c r="H59" s="320" t="s">
        <v>339</v>
      </c>
      <c r="I59" s="288">
        <v>0.81049499999999997</v>
      </c>
      <c r="J59" s="295">
        <v>1</v>
      </c>
      <c r="K59" s="288">
        <f>I59*J59</f>
        <v>0.81049499999999997</v>
      </c>
      <c r="L59" s="829">
        <f>VLOOKUP(A59,TRANSPORTE!A6:D117,4,FALSE)</f>
        <v>1161.46562982</v>
      </c>
      <c r="M59" s="830"/>
      <c r="N59" s="296">
        <f>K59*L59</f>
        <v>941.36208564096091</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941.36208564096091</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6</v>
      </c>
      <c r="B70" s="54" t="str">
        <f>VLOOKUP(A70,'MANO DE OBRA'!A8:D68,3,FALSE)</f>
        <v xml:space="preserve">Obrero </v>
      </c>
      <c r="C70" s="52"/>
      <c r="D70" s="52"/>
      <c r="E70" s="52"/>
      <c r="F70" s="52"/>
      <c r="G70" s="52"/>
      <c r="H70" s="52"/>
      <c r="I70" s="301">
        <f>K70/J70*100</f>
        <v>27603.894705999999</v>
      </c>
      <c r="J70" s="302">
        <v>185</v>
      </c>
      <c r="K70" s="303">
        <f>VLOOKUP(A70,'MANO DE OBRA'!A8:D99,4,FALSE)</f>
        <v>51067.205206099999</v>
      </c>
      <c r="L70" s="55"/>
      <c r="M70" s="304">
        <v>360</v>
      </c>
      <c r="N70" s="305">
        <f>K70/M70</f>
        <v>141.85334779472223</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141.85334779472223</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4009.3215224691858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801.86430449383715</v>
      </c>
      <c r="M83" s="860"/>
      <c r="N83" s="56"/>
    </row>
    <row r="84" spans="1:14">
      <c r="B84" s="94" t="s">
        <v>1057</v>
      </c>
      <c r="C84" s="95"/>
      <c r="D84" s="95"/>
      <c r="E84" s="95"/>
      <c r="F84" s="95"/>
      <c r="G84" s="95"/>
      <c r="H84" s="95"/>
      <c r="I84" s="92"/>
      <c r="J84" s="93"/>
      <c r="K84" s="313">
        <v>0.05</v>
      </c>
      <c r="L84" s="859">
        <f>N78*K84</f>
        <v>200.46607612345929</v>
      </c>
      <c r="M84" s="860"/>
      <c r="N84" s="56"/>
    </row>
    <row r="85" spans="1:14" ht="15" thickBot="1">
      <c r="B85" s="96" t="s">
        <v>1058</v>
      </c>
      <c r="C85" s="97"/>
      <c r="D85" s="97"/>
      <c r="E85" s="97"/>
      <c r="F85" s="97"/>
      <c r="G85" s="97"/>
      <c r="H85" s="97"/>
      <c r="I85" s="98"/>
      <c r="J85" s="99"/>
      <c r="K85" s="314">
        <v>0.05</v>
      </c>
      <c r="L85" s="861">
        <f>N78*K85</f>
        <v>200.46607612345929</v>
      </c>
      <c r="M85" s="862"/>
      <c r="N85" s="56"/>
    </row>
    <row r="86" spans="1:14" ht="15" thickBot="1">
      <c r="B86" s="825" t="s">
        <v>1037</v>
      </c>
      <c r="C86" s="826"/>
      <c r="D86" s="826"/>
      <c r="E86" s="826"/>
      <c r="F86" s="826"/>
      <c r="G86" s="826"/>
      <c r="H86" s="826"/>
      <c r="I86" s="826"/>
      <c r="J86" s="826"/>
      <c r="K86" s="826"/>
      <c r="L86" s="826"/>
      <c r="M86" s="827"/>
      <c r="N86" s="57">
        <f>L83+L84+L85</f>
        <v>1202.7964567407557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5212.117979209941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1508</v>
      </c>
      <c r="C31" s="86" t="s">
        <v>1496</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146</v>
      </c>
      <c r="B36" s="838" t="str">
        <f>VLOOKUP(A36,EQUIPOS!A6:D154,3,FALSE)</f>
        <v>Camabaja</v>
      </c>
      <c r="C36" s="839"/>
      <c r="D36" s="839"/>
      <c r="E36" s="839"/>
      <c r="F36" s="839"/>
      <c r="G36" s="839"/>
      <c r="H36" s="840"/>
      <c r="I36" s="276"/>
      <c r="J36" s="277"/>
      <c r="K36" s="278">
        <f>VLOOKUP(A36,EQUIPOS!A5:D154,4,FALSE)</f>
        <v>336250</v>
      </c>
      <c r="L36" s="279"/>
      <c r="M36" s="280">
        <v>0.625</v>
      </c>
      <c r="N36" s="281">
        <f>K36/M36</f>
        <v>538000</v>
      </c>
    </row>
    <row r="37" spans="1:14">
      <c r="A37" s="113" t="s">
        <v>241</v>
      </c>
      <c r="B37" s="838" t="str">
        <f>VLOOKUP(A37,EQUIPOS!A7:D154,3,FALSE)</f>
        <v>Grúa (capacidad 15 ton)</v>
      </c>
      <c r="C37" s="839"/>
      <c r="D37" s="839"/>
      <c r="E37" s="839"/>
      <c r="F37" s="839"/>
      <c r="G37" s="839"/>
      <c r="H37" s="840"/>
      <c r="I37" s="276"/>
      <c r="J37" s="277"/>
      <c r="K37" s="278">
        <f>VLOOKUP(A37,EQUIPOS!A6:D154,4,FALSE)</f>
        <v>217487.68</v>
      </c>
      <c r="L37" s="279"/>
      <c r="M37" s="280">
        <v>0.625</v>
      </c>
      <c r="N37" s="281">
        <f>K37/M37</f>
        <v>347980.288</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2553.3602603050003</v>
      </c>
    </row>
    <row r="43" spans="1:14" ht="15" thickBot="1">
      <c r="B43" s="825" t="s">
        <v>1037</v>
      </c>
      <c r="C43" s="826"/>
      <c r="D43" s="826"/>
      <c r="E43" s="826"/>
      <c r="F43" s="826"/>
      <c r="G43" s="826"/>
      <c r="H43" s="826"/>
      <c r="I43" s="826"/>
      <c r="J43" s="826"/>
      <c r="K43" s="826"/>
      <c r="L43" s="826"/>
      <c r="M43" s="827"/>
      <c r="N43" s="403">
        <f>SUM(N36:N42)</f>
        <v>888533.64826030494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431</v>
      </c>
      <c r="B48" s="48"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487.36842999999999</v>
      </c>
      <c r="N48" s="281">
        <f>K48*M48</f>
        <v>4873.6842999999999</v>
      </c>
    </row>
    <row r="49" spans="1:14">
      <c r="A49" t="s">
        <v>414</v>
      </c>
      <c r="B49" s="48"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772.06880000000001</v>
      </c>
      <c r="N49" s="281">
        <f>K49*M49</f>
        <v>772.06880000000001</v>
      </c>
    </row>
    <row r="50" spans="1:14">
      <c r="A50" s="113" t="s">
        <v>610</v>
      </c>
      <c r="B50" s="48"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8038.5</v>
      </c>
      <c r="N50" s="281">
        <f>K50*M50</f>
        <v>8038.5</v>
      </c>
    </row>
    <row r="51" spans="1:14">
      <c r="A51" t="s">
        <v>743</v>
      </c>
      <c r="B51" s="48"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62476.048567500002</v>
      </c>
      <c r="N51" s="281">
        <f>K51*M51</f>
        <v>124952.097135</v>
      </c>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138636.35023499999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13</v>
      </c>
      <c r="B70" s="54" t="str">
        <f>VLOOKUP(A70,'MANO DE OBRA'!A8:D68,3,FALSE)</f>
        <v>Obrero (5)</v>
      </c>
      <c r="C70" s="52"/>
      <c r="D70" s="52"/>
      <c r="E70" s="52"/>
      <c r="F70" s="52"/>
      <c r="G70" s="52"/>
      <c r="H70" s="52"/>
      <c r="I70" s="301">
        <f>K70/J70*100</f>
        <v>138019.47352999999</v>
      </c>
      <c r="J70" s="302">
        <v>185</v>
      </c>
      <c r="K70" s="303">
        <f>VLOOKUP(A70,'MANO DE OBRA'!A8:D99,4,FALSE)</f>
        <v>255336.02603049998</v>
      </c>
      <c r="L70" s="55"/>
      <c r="M70" s="304">
        <v>5</v>
      </c>
      <c r="N70" s="404">
        <f>K70/M70</f>
        <v>51067.205206099999</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51067.205206099999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1078237.2037014049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215647.44074028099</v>
      </c>
      <c r="M83" s="860"/>
      <c r="N83" s="56"/>
    </row>
    <row r="84" spans="1:14">
      <c r="B84" s="94" t="s">
        <v>1057</v>
      </c>
      <c r="C84" s="95"/>
      <c r="D84" s="95"/>
      <c r="E84" s="95"/>
      <c r="F84" s="95"/>
      <c r="G84" s="95"/>
      <c r="H84" s="95"/>
      <c r="I84" s="92"/>
      <c r="J84" s="93"/>
      <c r="K84" s="313">
        <v>0.05</v>
      </c>
      <c r="L84" s="859">
        <f>N78*K84</f>
        <v>53911.860185070247</v>
      </c>
      <c r="M84" s="860"/>
      <c r="N84" s="56"/>
    </row>
    <row r="85" spans="1:14" ht="15" thickBot="1">
      <c r="B85" s="96" t="s">
        <v>1058</v>
      </c>
      <c r="C85" s="97"/>
      <c r="D85" s="97"/>
      <c r="E85" s="97"/>
      <c r="F85" s="97"/>
      <c r="G85" s="97"/>
      <c r="H85" s="97"/>
      <c r="I85" s="98"/>
      <c r="J85" s="99"/>
      <c r="K85" s="314">
        <v>0.05</v>
      </c>
      <c r="L85" s="861">
        <f>N78*K85</f>
        <v>53911.860185070247</v>
      </c>
      <c r="M85" s="862"/>
      <c r="N85" s="56"/>
    </row>
    <row r="86" spans="1:14" ht="15" thickBot="1">
      <c r="B86" s="825" t="s">
        <v>1037</v>
      </c>
      <c r="C86" s="826"/>
      <c r="D86" s="826"/>
      <c r="E86" s="826"/>
      <c r="F86" s="826"/>
      <c r="G86" s="826"/>
      <c r="H86" s="826"/>
      <c r="I86" s="826"/>
      <c r="J86" s="826"/>
      <c r="K86" s="826"/>
      <c r="L86" s="826"/>
      <c r="M86" s="827"/>
      <c r="N86" s="57">
        <f>L83+L84+L85</f>
        <v>323471.16111042147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1401708.3648118263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1509</v>
      </c>
      <c r="C31" s="86" t="s">
        <v>1500</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146</v>
      </c>
      <c r="B36" s="838" t="str">
        <f>VLOOKUP(A36,EQUIPOS!A6:D154,3,FALSE)</f>
        <v>Camabaja</v>
      </c>
      <c r="C36" s="839"/>
      <c r="D36" s="839"/>
      <c r="E36" s="839"/>
      <c r="F36" s="839"/>
      <c r="G36" s="839"/>
      <c r="H36" s="840"/>
      <c r="I36" s="276"/>
      <c r="J36" s="277"/>
      <c r="K36" s="278">
        <f>VLOOKUP(A36,EQUIPOS!A6:D163,4,FALSE)</f>
        <v>336250</v>
      </c>
      <c r="L36" s="279"/>
      <c r="M36" s="280">
        <v>0.5</v>
      </c>
      <c r="N36" s="281">
        <f>K36/M36</f>
        <v>672500</v>
      </c>
    </row>
    <row r="37" spans="1:14">
      <c r="A37" s="113" t="s">
        <v>241</v>
      </c>
      <c r="B37" s="838" t="str">
        <f>VLOOKUP(A37,EQUIPOS!A7:D154,3,FALSE)</f>
        <v>Grúa (capacidad 15 ton)</v>
      </c>
      <c r="C37" s="839"/>
      <c r="D37" s="839"/>
      <c r="E37" s="839"/>
      <c r="F37" s="839"/>
      <c r="G37" s="839"/>
      <c r="H37" s="840"/>
      <c r="I37" s="276"/>
      <c r="J37" s="277"/>
      <c r="K37" s="278">
        <f>VLOOKUP(A37,EQUIPOS!A7:D164,4,FALSE)</f>
        <v>217487.68</v>
      </c>
      <c r="L37" s="279"/>
      <c r="M37" s="280">
        <v>0.5</v>
      </c>
      <c r="N37" s="281">
        <f>K37/M37</f>
        <v>434975.36</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3191.70032538125</v>
      </c>
    </row>
    <row r="43" spans="1:14" ht="15" thickBot="1">
      <c r="B43" s="825" t="s">
        <v>1037</v>
      </c>
      <c r="C43" s="826"/>
      <c r="D43" s="826"/>
      <c r="E43" s="826"/>
      <c r="F43" s="826"/>
      <c r="G43" s="826"/>
      <c r="H43" s="826"/>
      <c r="I43" s="826"/>
      <c r="J43" s="826"/>
      <c r="K43" s="826"/>
      <c r="L43" s="826"/>
      <c r="M43" s="827"/>
      <c r="N43" s="403">
        <f>SUM(N36:N42)</f>
        <v>1110667.0603253811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431</v>
      </c>
      <c r="B48" s="48"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487.36842999999999</v>
      </c>
      <c r="N48" s="281">
        <f>K48*M48</f>
        <v>4873.6842999999999</v>
      </c>
    </row>
    <row r="49" spans="1:14">
      <c r="A49" t="s">
        <v>414</v>
      </c>
      <c r="B49" s="48"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772.06880000000001</v>
      </c>
      <c r="N49" s="281">
        <f>K49*M49</f>
        <v>772.06880000000001</v>
      </c>
    </row>
    <row r="50" spans="1:14">
      <c r="A50" s="113" t="s">
        <v>610</v>
      </c>
      <c r="B50" s="48"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8038.5</v>
      </c>
      <c r="N50" s="281">
        <f>K50*M50</f>
        <v>8038.5</v>
      </c>
    </row>
    <row r="51" spans="1:14">
      <c r="A51" t="s">
        <v>743</v>
      </c>
      <c r="B51" s="48"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62476.048567500002</v>
      </c>
      <c r="N51" s="281">
        <f>K51*M51</f>
        <v>124952.097135</v>
      </c>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138636.35023499999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13</v>
      </c>
      <c r="B70" s="54" t="str">
        <f>VLOOKUP(A70,'MANO DE OBRA'!A8:D68,3,FALSE)</f>
        <v>Obrero (5)</v>
      </c>
      <c r="C70" s="52"/>
      <c r="D70" s="52"/>
      <c r="E70" s="52"/>
      <c r="F70" s="52"/>
      <c r="G70" s="52"/>
      <c r="H70" s="52"/>
      <c r="I70" s="301">
        <f>K70/J70*100</f>
        <v>138019.47352999999</v>
      </c>
      <c r="J70" s="302">
        <v>185</v>
      </c>
      <c r="K70" s="303">
        <f>VLOOKUP(A70,'MANO DE OBRA'!A8:D99,4,FALSE)</f>
        <v>255336.02603049998</v>
      </c>
      <c r="L70" s="55"/>
      <c r="M70" s="304">
        <v>4</v>
      </c>
      <c r="N70" s="404">
        <f>K70/M70</f>
        <v>63834.006507624996</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63834.006507624996</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1313137.4170680062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262627.48341360124</v>
      </c>
      <c r="M83" s="860"/>
      <c r="N83" s="56"/>
    </row>
    <row r="84" spans="1:14">
      <c r="B84" s="94" t="s">
        <v>1057</v>
      </c>
      <c r="C84" s="95"/>
      <c r="D84" s="95"/>
      <c r="E84" s="95"/>
      <c r="F84" s="95"/>
      <c r="G84" s="95"/>
      <c r="H84" s="95"/>
      <c r="I84" s="92"/>
      <c r="J84" s="93"/>
      <c r="K84" s="313">
        <v>0.05</v>
      </c>
      <c r="L84" s="859">
        <f>N78*K84</f>
        <v>65656.870853400309</v>
      </c>
      <c r="M84" s="860"/>
      <c r="N84" s="56"/>
    </row>
    <row r="85" spans="1:14" ht="15" thickBot="1">
      <c r="B85" s="96" t="s">
        <v>1058</v>
      </c>
      <c r="C85" s="97"/>
      <c r="D85" s="97"/>
      <c r="E85" s="97"/>
      <c r="F85" s="97"/>
      <c r="G85" s="97"/>
      <c r="H85" s="97"/>
      <c r="I85" s="98"/>
      <c r="J85" s="99"/>
      <c r="K85" s="314">
        <v>0.05</v>
      </c>
      <c r="L85" s="861">
        <f>N78*K85</f>
        <v>65656.870853400309</v>
      </c>
      <c r="M85" s="862"/>
      <c r="N85" s="56"/>
    </row>
    <row r="86" spans="1:14" ht="15" thickBot="1">
      <c r="B86" s="825" t="s">
        <v>1037</v>
      </c>
      <c r="C86" s="826"/>
      <c r="D86" s="826"/>
      <c r="E86" s="826"/>
      <c r="F86" s="826"/>
      <c r="G86" s="826"/>
      <c r="H86" s="826"/>
      <c r="I86" s="826"/>
      <c r="J86" s="826"/>
      <c r="K86" s="826"/>
      <c r="L86" s="826"/>
      <c r="M86" s="827"/>
      <c r="N86" s="57">
        <f>L83+L84+L85</f>
        <v>393941.22512040188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1707078.6421884082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1510</v>
      </c>
      <c r="C31" s="86" t="s">
        <v>1501</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146</v>
      </c>
      <c r="B36" s="838" t="str">
        <f>VLOOKUP(A36,EQUIPOS!A6:D154,3,FALSE)</f>
        <v>Camabaja</v>
      </c>
      <c r="C36" s="839"/>
      <c r="D36" s="839"/>
      <c r="E36" s="839"/>
      <c r="F36" s="839"/>
      <c r="G36" s="839"/>
      <c r="H36" s="840"/>
      <c r="I36" s="276"/>
      <c r="J36" s="277"/>
      <c r="K36" s="278">
        <f>VLOOKUP(A36,EQUIPOS!A6:D163,4,FALSE)</f>
        <v>336250</v>
      </c>
      <c r="L36" s="279"/>
      <c r="M36" s="280">
        <v>0.4375</v>
      </c>
      <c r="N36" s="281">
        <f>K36/M36</f>
        <v>768571.42857142852</v>
      </c>
    </row>
    <row r="37" spans="1:14">
      <c r="A37" s="113" t="s">
        <v>241</v>
      </c>
      <c r="B37" s="838" t="str">
        <f>VLOOKUP(A37,EQUIPOS!A7:D154,3,FALSE)</f>
        <v>Grúa (capacidad 15 ton)</v>
      </c>
      <c r="C37" s="839"/>
      <c r="D37" s="839"/>
      <c r="E37" s="839"/>
      <c r="F37" s="839"/>
      <c r="G37" s="839"/>
      <c r="H37" s="840"/>
      <c r="I37" s="276"/>
      <c r="J37" s="277"/>
      <c r="K37" s="278">
        <f>VLOOKUP(A37,EQUIPOS!A7:D164,4,FALSE)</f>
        <v>217487.68</v>
      </c>
      <c r="L37" s="279"/>
      <c r="M37" s="280">
        <v>0.4375</v>
      </c>
      <c r="N37" s="281">
        <f>K37/M37</f>
        <v>497114.69714285713</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3647.657514721428</v>
      </c>
    </row>
    <row r="43" spans="1:14" ht="15" thickBot="1">
      <c r="B43" s="825" t="s">
        <v>1037</v>
      </c>
      <c r="C43" s="826"/>
      <c r="D43" s="826"/>
      <c r="E43" s="826"/>
      <c r="F43" s="826"/>
      <c r="G43" s="826"/>
      <c r="H43" s="826"/>
      <c r="I43" s="826"/>
      <c r="J43" s="826"/>
      <c r="K43" s="826"/>
      <c r="L43" s="826"/>
      <c r="M43" s="827"/>
      <c r="N43" s="403">
        <f>SUM(N36:N42)</f>
        <v>1269333.7832290072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431</v>
      </c>
      <c r="B48" s="48"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487.36842999999999</v>
      </c>
      <c r="N48" s="281">
        <f>K48*M48</f>
        <v>4873.6842999999999</v>
      </c>
    </row>
    <row r="49" spans="1:14">
      <c r="A49" t="s">
        <v>414</v>
      </c>
      <c r="B49" s="48"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772.06880000000001</v>
      </c>
      <c r="N49" s="281">
        <f>K49*M49</f>
        <v>772.06880000000001</v>
      </c>
    </row>
    <row r="50" spans="1:14">
      <c r="A50" s="113" t="s">
        <v>610</v>
      </c>
      <c r="B50" s="48"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8038.5</v>
      </c>
      <c r="N50" s="281">
        <f>K50*M50</f>
        <v>8038.5</v>
      </c>
    </row>
    <row r="51" spans="1:14">
      <c r="A51" t="s">
        <v>743</v>
      </c>
      <c r="B51" s="48"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62476.048567500002</v>
      </c>
      <c r="N51" s="281">
        <f>K51*M51</f>
        <v>124952.097135</v>
      </c>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138636.35023499999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13</v>
      </c>
      <c r="B70" s="54" t="str">
        <f>VLOOKUP(A70,'MANO DE OBRA'!A8:D68,3,FALSE)</f>
        <v>Obrero (5)</v>
      </c>
      <c r="C70" s="52"/>
      <c r="D70" s="52"/>
      <c r="E70" s="52"/>
      <c r="F70" s="52"/>
      <c r="G70" s="52"/>
      <c r="H70" s="52"/>
      <c r="I70" s="301">
        <f>K70/J70*100</f>
        <v>138019.47352999999</v>
      </c>
      <c r="J70" s="302">
        <v>185</v>
      </c>
      <c r="K70" s="303">
        <f>VLOOKUP(A70,'MANO DE OBRA'!A8:D99,4,FALSE)</f>
        <v>255336.02603049998</v>
      </c>
      <c r="L70" s="55"/>
      <c r="M70" s="304">
        <v>3.5</v>
      </c>
      <c r="N70" s="404">
        <f>K70/M70</f>
        <v>72953.15029442856</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72953.15029442856</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1480923.2837584356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296184.65675168711</v>
      </c>
      <c r="M83" s="860"/>
      <c r="N83" s="56"/>
    </row>
    <row r="84" spans="1:14">
      <c r="B84" s="94" t="s">
        <v>1057</v>
      </c>
      <c r="C84" s="95"/>
      <c r="D84" s="95"/>
      <c r="E84" s="95"/>
      <c r="F84" s="95"/>
      <c r="G84" s="95"/>
      <c r="H84" s="95"/>
      <c r="I84" s="92"/>
      <c r="J84" s="93"/>
      <c r="K84" s="313">
        <v>0.05</v>
      </c>
      <c r="L84" s="859">
        <f>N78*K84</f>
        <v>74046.164187921779</v>
      </c>
      <c r="M84" s="860"/>
      <c r="N84" s="56"/>
    </row>
    <row r="85" spans="1:14" ht="15" thickBot="1">
      <c r="B85" s="96" t="s">
        <v>1058</v>
      </c>
      <c r="C85" s="97"/>
      <c r="D85" s="97"/>
      <c r="E85" s="97"/>
      <c r="F85" s="97"/>
      <c r="G85" s="97"/>
      <c r="H85" s="97"/>
      <c r="I85" s="98"/>
      <c r="J85" s="99"/>
      <c r="K85" s="314">
        <v>0.05</v>
      </c>
      <c r="L85" s="861">
        <f>N78*K85</f>
        <v>74046.164187921779</v>
      </c>
      <c r="M85" s="862"/>
      <c r="N85" s="56"/>
    </row>
    <row r="86" spans="1:14" ht="15" thickBot="1">
      <c r="B86" s="825" t="s">
        <v>1037</v>
      </c>
      <c r="C86" s="826"/>
      <c r="D86" s="826"/>
      <c r="E86" s="826"/>
      <c r="F86" s="826"/>
      <c r="G86" s="826"/>
      <c r="H86" s="826"/>
      <c r="I86" s="826"/>
      <c r="J86" s="826"/>
      <c r="K86" s="826"/>
      <c r="L86" s="826"/>
      <c r="M86" s="827"/>
      <c r="N86" s="57">
        <f>L83+L84+L85</f>
        <v>444276.9851275307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1925200.2688859664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1511</v>
      </c>
      <c r="C31" s="86" t="s">
        <v>1502</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146</v>
      </c>
      <c r="B36" s="838" t="str">
        <f>VLOOKUP(A36,EQUIPOS!A6:D154,3,FALSE)</f>
        <v>Camabaja</v>
      </c>
      <c r="C36" s="839"/>
      <c r="D36" s="839"/>
      <c r="E36" s="839"/>
      <c r="F36" s="839"/>
      <c r="G36" s="839"/>
      <c r="H36" s="840"/>
      <c r="I36" s="276"/>
      <c r="J36" s="277"/>
      <c r="K36" s="278">
        <f>VLOOKUP(A36,EQUIPOS!A6:D163,4,FALSE)</f>
        <v>336250</v>
      </c>
      <c r="L36" s="279"/>
      <c r="M36" s="280">
        <v>0.875</v>
      </c>
      <c r="N36" s="281">
        <f>K36/M36</f>
        <v>384285.71428571426</v>
      </c>
    </row>
    <row r="37" spans="1:14">
      <c r="A37" s="113" t="s">
        <v>241</v>
      </c>
      <c r="B37" s="838" t="str">
        <f>VLOOKUP(A37,EQUIPOS!A7:D154,3,FALSE)</f>
        <v>Grúa (capacidad 15 ton)</v>
      </c>
      <c r="C37" s="839"/>
      <c r="D37" s="839"/>
      <c r="E37" s="839"/>
      <c r="F37" s="839"/>
      <c r="G37" s="839"/>
      <c r="H37" s="840"/>
      <c r="I37" s="276"/>
      <c r="J37" s="277"/>
      <c r="K37" s="278">
        <f>VLOOKUP(A37,EQUIPOS!A7:D164,4,FALSE)</f>
        <v>217487.68</v>
      </c>
      <c r="L37" s="279"/>
      <c r="M37" s="280">
        <v>0.875</v>
      </c>
      <c r="N37" s="281">
        <f>K37/M37</f>
        <v>248557.34857142856</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1459.0630058885715</v>
      </c>
    </row>
    <row r="43" spans="1:14" ht="15" thickBot="1">
      <c r="B43" s="825" t="s">
        <v>1037</v>
      </c>
      <c r="C43" s="826"/>
      <c r="D43" s="826"/>
      <c r="E43" s="826"/>
      <c r="F43" s="826"/>
      <c r="G43" s="826"/>
      <c r="H43" s="826"/>
      <c r="I43" s="826"/>
      <c r="J43" s="826"/>
      <c r="K43" s="826"/>
      <c r="L43" s="826"/>
      <c r="M43" s="827"/>
      <c r="N43" s="403">
        <f>SUM(N36:N42)</f>
        <v>634302.12586303148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431</v>
      </c>
      <c r="B48" s="48"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487.36842999999999</v>
      </c>
      <c r="N48" s="281">
        <f>K48*M48</f>
        <v>4873.6842999999999</v>
      </c>
    </row>
    <row r="49" spans="1:14">
      <c r="A49" t="s">
        <v>414</v>
      </c>
      <c r="B49" s="48"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772.06880000000001</v>
      </c>
      <c r="N49" s="281">
        <f>K49*M49</f>
        <v>772.06880000000001</v>
      </c>
    </row>
    <row r="50" spans="1:14">
      <c r="A50" s="113" t="s">
        <v>610</v>
      </c>
      <c r="B50" s="48"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8038.5</v>
      </c>
      <c r="N50" s="281">
        <f>K50*M50</f>
        <v>8038.5</v>
      </c>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13684.2531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7</v>
      </c>
      <c r="N70" s="404">
        <f>K70/M70</f>
        <v>29181.260117771428</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29181.260117771428</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677167.63908080291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135433.52781616058</v>
      </c>
      <c r="M83" s="860"/>
      <c r="N83" s="56"/>
    </row>
    <row r="84" spans="1:14">
      <c r="B84" s="94" t="s">
        <v>1057</v>
      </c>
      <c r="C84" s="95"/>
      <c r="D84" s="95"/>
      <c r="E84" s="95"/>
      <c r="F84" s="95"/>
      <c r="G84" s="95"/>
      <c r="H84" s="95"/>
      <c r="I84" s="92"/>
      <c r="J84" s="93"/>
      <c r="K84" s="313">
        <v>0.05</v>
      </c>
      <c r="L84" s="859">
        <f>N78*K84</f>
        <v>33858.381954040146</v>
      </c>
      <c r="M84" s="860"/>
      <c r="N84" s="56"/>
    </row>
    <row r="85" spans="1:14" ht="15" thickBot="1">
      <c r="B85" s="96" t="s">
        <v>1058</v>
      </c>
      <c r="C85" s="97"/>
      <c r="D85" s="97"/>
      <c r="E85" s="97"/>
      <c r="F85" s="97"/>
      <c r="G85" s="97"/>
      <c r="H85" s="97"/>
      <c r="I85" s="98"/>
      <c r="J85" s="99"/>
      <c r="K85" s="314">
        <v>0.05</v>
      </c>
      <c r="L85" s="861">
        <f>N78*K85</f>
        <v>33858.381954040146</v>
      </c>
      <c r="M85" s="862"/>
      <c r="N85" s="56"/>
    </row>
    <row r="86" spans="1:14" ht="15" thickBot="1">
      <c r="B86" s="825" t="s">
        <v>1037</v>
      </c>
      <c r="C86" s="826"/>
      <c r="D86" s="826"/>
      <c r="E86" s="826"/>
      <c r="F86" s="826"/>
      <c r="G86" s="826"/>
      <c r="H86" s="826"/>
      <c r="I86" s="826"/>
      <c r="J86" s="826"/>
      <c r="K86" s="826"/>
      <c r="L86" s="826"/>
      <c r="M86" s="827"/>
      <c r="N86" s="57">
        <f>L83+L84+L85</f>
        <v>203150.29172424087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880317.93080504378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1512</v>
      </c>
      <c r="C31" s="86" t="s">
        <v>1503</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146</v>
      </c>
      <c r="B36" s="838" t="str">
        <f>VLOOKUP(A36,EQUIPOS!A6:D154,3,FALSE)</f>
        <v>Camabaja</v>
      </c>
      <c r="C36" s="839"/>
      <c r="D36" s="839"/>
      <c r="E36" s="839"/>
      <c r="F36" s="839"/>
      <c r="G36" s="839"/>
      <c r="H36" s="840"/>
      <c r="I36" s="276"/>
      <c r="J36" s="277"/>
      <c r="K36" s="278">
        <f>VLOOKUP(A36,EQUIPOS!A6:D163,4,FALSE)</f>
        <v>336250</v>
      </c>
      <c r="L36" s="279"/>
      <c r="M36" s="280">
        <v>0.75</v>
      </c>
      <c r="N36" s="281">
        <f>K36/M36</f>
        <v>448333.33333333331</v>
      </c>
    </row>
    <row r="37" spans="1:14">
      <c r="A37" s="113" t="s">
        <v>241</v>
      </c>
      <c r="B37" s="838" t="str">
        <f>VLOOKUP(A37,EQUIPOS!A7:D154,3,FALSE)</f>
        <v>Grúa (capacidad 15 ton)</v>
      </c>
      <c r="C37" s="839"/>
      <c r="D37" s="839"/>
      <c r="E37" s="839"/>
      <c r="F37" s="839"/>
      <c r="G37" s="839"/>
      <c r="H37" s="840"/>
      <c r="I37" s="276"/>
      <c r="J37" s="277"/>
      <c r="K37" s="278">
        <f>VLOOKUP(A37,EQUIPOS!A7:D164,4,FALSE)</f>
        <v>217487.68</v>
      </c>
      <c r="L37" s="279"/>
      <c r="M37" s="280">
        <v>0.75</v>
      </c>
      <c r="N37" s="281">
        <f>K37/M37</f>
        <v>289983.5733333333</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1702.2401735366668</v>
      </c>
    </row>
    <row r="43" spans="1:14" ht="15" thickBot="1">
      <c r="B43" s="825" t="s">
        <v>1037</v>
      </c>
      <c r="C43" s="826"/>
      <c r="D43" s="826"/>
      <c r="E43" s="826"/>
      <c r="F43" s="826"/>
      <c r="G43" s="826"/>
      <c r="H43" s="826"/>
      <c r="I43" s="826"/>
      <c r="J43" s="826"/>
      <c r="K43" s="826"/>
      <c r="L43" s="826"/>
      <c r="M43" s="827"/>
      <c r="N43" s="403">
        <f>SUM(N36:N42)</f>
        <v>740019.14684020332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431</v>
      </c>
      <c r="B48" s="48"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487.36842999999999</v>
      </c>
      <c r="N48" s="281">
        <f>K48*M48</f>
        <v>4873.6842999999999</v>
      </c>
    </row>
    <row r="49" spans="1:14">
      <c r="A49" t="s">
        <v>414</v>
      </c>
      <c r="B49" s="48"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772.06880000000001</v>
      </c>
      <c r="N49" s="281">
        <f>K49*M49</f>
        <v>772.06880000000001</v>
      </c>
    </row>
    <row r="50" spans="1:14">
      <c r="A50" s="215" t="s">
        <v>610</v>
      </c>
      <c r="B50" s="48"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8038.5</v>
      </c>
      <c r="N50" s="281">
        <f>K50*M50</f>
        <v>8038.5</v>
      </c>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13684.2531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s="148"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6</v>
      </c>
      <c r="N70" s="404">
        <f>K70/M70</f>
        <v>34044.803470733335</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34044.803470733335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787748.20341093664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157549.64068218734</v>
      </c>
      <c r="M83" s="860"/>
      <c r="N83" s="56"/>
    </row>
    <row r="84" spans="1:14">
      <c r="B84" s="94" t="s">
        <v>1057</v>
      </c>
      <c r="C84" s="95"/>
      <c r="D84" s="95"/>
      <c r="E84" s="95"/>
      <c r="F84" s="95"/>
      <c r="G84" s="95"/>
      <c r="H84" s="95"/>
      <c r="I84" s="92"/>
      <c r="J84" s="93"/>
      <c r="K84" s="313">
        <v>0.05</v>
      </c>
      <c r="L84" s="859">
        <f>N78*K84</f>
        <v>39387.410170546835</v>
      </c>
      <c r="M84" s="860"/>
      <c r="N84" s="56"/>
    </row>
    <row r="85" spans="1:14" ht="15" thickBot="1">
      <c r="B85" s="96" t="s">
        <v>1058</v>
      </c>
      <c r="C85" s="97"/>
      <c r="D85" s="97"/>
      <c r="E85" s="97"/>
      <c r="F85" s="97"/>
      <c r="G85" s="97"/>
      <c r="H85" s="97"/>
      <c r="I85" s="98"/>
      <c r="J85" s="99"/>
      <c r="K85" s="314">
        <v>0.05</v>
      </c>
      <c r="L85" s="861">
        <f>N78*K85</f>
        <v>39387.410170546835</v>
      </c>
      <c r="M85" s="862"/>
      <c r="N85" s="56"/>
    </row>
    <row r="86" spans="1:14" ht="15" thickBot="1">
      <c r="B86" s="825" t="s">
        <v>1037</v>
      </c>
      <c r="C86" s="826"/>
      <c r="D86" s="826"/>
      <c r="E86" s="826"/>
      <c r="F86" s="826"/>
      <c r="G86" s="826"/>
      <c r="H86" s="826"/>
      <c r="I86" s="826"/>
      <c r="J86" s="826"/>
      <c r="K86" s="826"/>
      <c r="L86" s="826"/>
      <c r="M86" s="827"/>
      <c r="N86" s="57">
        <f>L83+L84+L85</f>
        <v>236324.46102328104</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1024072.6644342176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1513</v>
      </c>
      <c r="C31" s="86" t="s">
        <v>1504</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146</v>
      </c>
      <c r="B36" s="838" t="str">
        <f>VLOOKUP(A36,EQUIPOS!A6:D154,3,FALSE)</f>
        <v>Camabaja</v>
      </c>
      <c r="C36" s="839"/>
      <c r="D36" s="839"/>
      <c r="E36" s="839"/>
      <c r="F36" s="839"/>
      <c r="G36" s="839"/>
      <c r="H36" s="840"/>
      <c r="I36" s="276"/>
      <c r="J36" s="277"/>
      <c r="K36" s="278">
        <f>VLOOKUP(A36,EQUIPOS!A6:D163,4,FALSE)</f>
        <v>336250</v>
      </c>
      <c r="L36" s="279"/>
      <c r="M36" s="280">
        <v>0.6875</v>
      </c>
      <c r="N36" s="281">
        <f>K36/M36</f>
        <v>489090.90909090912</v>
      </c>
    </row>
    <row r="37" spans="1:14">
      <c r="A37" s="113" t="s">
        <v>241</v>
      </c>
      <c r="B37" s="838" t="str">
        <f>VLOOKUP(A37,EQUIPOS!A7:D154,3,FALSE)</f>
        <v>Grúa (capacidad 15 ton)</v>
      </c>
      <c r="C37" s="839"/>
      <c r="D37" s="839"/>
      <c r="E37" s="839"/>
      <c r="F37" s="839"/>
      <c r="G37" s="839"/>
      <c r="H37" s="840"/>
      <c r="I37" s="276"/>
      <c r="J37" s="277"/>
      <c r="K37" s="278">
        <f>VLOOKUP(A37,EQUIPOS!A7:D164,4,FALSE)</f>
        <v>217487.68</v>
      </c>
      <c r="L37" s="279"/>
      <c r="M37" s="280">
        <v>0.6875</v>
      </c>
      <c r="N37" s="281">
        <f>K37/M37</f>
        <v>316345.71636363637</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1856.9892802218183</v>
      </c>
    </row>
    <row r="43" spans="1:14" ht="15" thickBot="1">
      <c r="B43" s="825" t="s">
        <v>1037</v>
      </c>
      <c r="C43" s="826"/>
      <c r="D43" s="826"/>
      <c r="E43" s="826"/>
      <c r="F43" s="826"/>
      <c r="G43" s="826"/>
      <c r="H43" s="826"/>
      <c r="I43" s="826"/>
      <c r="J43" s="826"/>
      <c r="K43" s="826"/>
      <c r="L43" s="826"/>
      <c r="M43" s="827"/>
      <c r="N43" s="403">
        <f>SUM(N36:N42)</f>
        <v>807293.61473476735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431</v>
      </c>
      <c r="B48" s="48"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487.36842999999999</v>
      </c>
      <c r="N48" s="281">
        <f>K48*M48</f>
        <v>4873.6842999999999</v>
      </c>
    </row>
    <row r="49" spans="1:14">
      <c r="A49" t="s">
        <v>414</v>
      </c>
      <c r="B49" s="48"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772.06880000000001</v>
      </c>
      <c r="N49" s="281">
        <f>K49*M49</f>
        <v>772.06880000000001</v>
      </c>
    </row>
    <row r="50" spans="1:14">
      <c r="A50" s="113" t="s">
        <v>610</v>
      </c>
      <c r="B50" s="48"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8038.5</v>
      </c>
      <c r="N50" s="281">
        <f>K50*M50</f>
        <v>8038.5</v>
      </c>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13684.2531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5.5</v>
      </c>
      <c r="N70" s="404">
        <f>K70/M70</f>
        <v>37139.785604436365</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37139.785604436365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858117.65343920374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171623.53068784077</v>
      </c>
      <c r="M83" s="860"/>
      <c r="N83" s="56"/>
    </row>
    <row r="84" spans="1:14">
      <c r="B84" s="94" t="s">
        <v>1057</v>
      </c>
      <c r="C84" s="95"/>
      <c r="D84" s="95"/>
      <c r="E84" s="95"/>
      <c r="F84" s="95"/>
      <c r="G84" s="95"/>
      <c r="H84" s="95"/>
      <c r="I84" s="92"/>
      <c r="J84" s="93"/>
      <c r="K84" s="313">
        <v>0.05</v>
      </c>
      <c r="L84" s="859">
        <f>N78*K84</f>
        <v>42905.882671960193</v>
      </c>
      <c r="M84" s="860"/>
      <c r="N84" s="56"/>
    </row>
    <row r="85" spans="1:14" ht="15" thickBot="1">
      <c r="B85" s="96" t="s">
        <v>1058</v>
      </c>
      <c r="C85" s="97"/>
      <c r="D85" s="97"/>
      <c r="E85" s="97"/>
      <c r="F85" s="97"/>
      <c r="G85" s="97"/>
      <c r="H85" s="97"/>
      <c r="I85" s="98"/>
      <c r="J85" s="99"/>
      <c r="K85" s="314">
        <v>0.05</v>
      </c>
      <c r="L85" s="861">
        <f>N78*K85</f>
        <v>42905.882671960193</v>
      </c>
      <c r="M85" s="862"/>
      <c r="N85" s="56"/>
    </row>
    <row r="86" spans="1:14" ht="15" thickBot="1">
      <c r="B86" s="825" t="s">
        <v>1037</v>
      </c>
      <c r="C86" s="826"/>
      <c r="D86" s="826"/>
      <c r="E86" s="826"/>
      <c r="F86" s="826"/>
      <c r="G86" s="826"/>
      <c r="H86" s="826"/>
      <c r="I86" s="826"/>
      <c r="J86" s="826"/>
      <c r="K86" s="826"/>
      <c r="L86" s="826"/>
      <c r="M86" s="827"/>
      <c r="N86" s="57">
        <f>L83+L84+L85</f>
        <v>257435.29603176116</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1115552.949470965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1514</v>
      </c>
      <c r="C31" s="86" t="s">
        <v>1505</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57" t="s">
        <v>241</v>
      </c>
      <c r="B36" s="838" t="str">
        <f>VLOOKUP(A36,EQUIPOS!A6:D154,3,FALSE)</f>
        <v>Grúa (capacidad 15 ton)</v>
      </c>
      <c r="C36" s="839"/>
      <c r="D36" s="839"/>
      <c r="E36" s="839"/>
      <c r="F36" s="839"/>
      <c r="G36" s="839"/>
      <c r="H36" s="840"/>
      <c r="I36" s="276"/>
      <c r="J36" s="277"/>
      <c r="K36" s="278">
        <f>VLOOKUP(A36,EQUIPOS!A6:D163,4,FALSE)</f>
        <v>217487.68</v>
      </c>
      <c r="L36" s="279"/>
      <c r="M36" s="405">
        <v>1.125</v>
      </c>
      <c r="N36" s="281">
        <f>K36/M36</f>
        <v>193322.38222222222</v>
      </c>
    </row>
    <row r="37" spans="1:14">
      <c r="A37" s="113"/>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1134.8267823577778</v>
      </c>
    </row>
    <row r="43" spans="1:14" ht="15" thickBot="1">
      <c r="B43" s="825" t="s">
        <v>1037</v>
      </c>
      <c r="C43" s="826"/>
      <c r="D43" s="826"/>
      <c r="E43" s="826"/>
      <c r="F43" s="826"/>
      <c r="G43" s="826"/>
      <c r="H43" s="826"/>
      <c r="I43" s="826"/>
      <c r="J43" s="826"/>
      <c r="K43" s="826"/>
      <c r="L43" s="826"/>
      <c r="M43" s="827"/>
      <c r="N43" s="403">
        <f>SUM(N36:N42)</f>
        <v>194457.20900458001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54" t="s">
        <v>431</v>
      </c>
      <c r="B48" s="48"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487.36842999999999</v>
      </c>
      <c r="N48" s="281">
        <f>K48*M48</f>
        <v>4873.6842999999999</v>
      </c>
    </row>
    <row r="49" spans="1:14">
      <c r="A49" s="154" t="s">
        <v>610</v>
      </c>
      <c r="B49" s="48"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8038.5</v>
      </c>
      <c r="N49" s="281">
        <f>K49*M49</f>
        <v>8038.5</v>
      </c>
    </row>
    <row r="50" spans="1:14">
      <c r="A50" s="155" t="s">
        <v>414</v>
      </c>
      <c r="B50" s="48"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772.06880000000001</v>
      </c>
      <c r="N50" s="281">
        <f>K50*M50</f>
        <v>772.06880000000001</v>
      </c>
    </row>
    <row r="51" spans="1:14">
      <c r="B51" s="48"/>
      <c r="C51" s="290"/>
      <c r="D51" s="290"/>
      <c r="E51" s="290"/>
      <c r="F51" s="290"/>
      <c r="G51" s="290"/>
      <c r="H51" s="290"/>
      <c r="I51" s="277"/>
      <c r="J51" s="233"/>
      <c r="K51" s="406"/>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13684.253100000002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s="153"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405">
        <v>9</v>
      </c>
      <c r="N70" s="404">
        <f>K70/M70</f>
        <v>22696.535647155557</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22696.535647155557</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230837.99775173556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46167.599550347113</v>
      </c>
      <c r="M83" s="860"/>
      <c r="N83" s="56"/>
    </row>
    <row r="84" spans="1:14">
      <c r="B84" s="94" t="s">
        <v>1057</v>
      </c>
      <c r="C84" s="95"/>
      <c r="D84" s="95"/>
      <c r="E84" s="95"/>
      <c r="F84" s="95"/>
      <c r="G84" s="95"/>
      <c r="H84" s="95"/>
      <c r="I84" s="92"/>
      <c r="J84" s="93"/>
      <c r="K84" s="313">
        <v>0.05</v>
      </c>
      <c r="L84" s="859">
        <f>N78*K84</f>
        <v>11541.899887586778</v>
      </c>
      <c r="M84" s="860"/>
      <c r="N84" s="56"/>
    </row>
    <row r="85" spans="1:14" ht="15" thickBot="1">
      <c r="B85" s="96" t="s">
        <v>1058</v>
      </c>
      <c r="C85" s="97"/>
      <c r="D85" s="97"/>
      <c r="E85" s="97"/>
      <c r="F85" s="97"/>
      <c r="G85" s="97"/>
      <c r="H85" s="97"/>
      <c r="I85" s="98"/>
      <c r="J85" s="99"/>
      <c r="K85" s="314">
        <v>0.05</v>
      </c>
      <c r="L85" s="861">
        <f>N78*K85</f>
        <v>11541.899887586778</v>
      </c>
      <c r="M85" s="862"/>
      <c r="N85" s="56"/>
    </row>
    <row r="86" spans="1:14" ht="15" thickBot="1">
      <c r="B86" s="825" t="s">
        <v>1037</v>
      </c>
      <c r="C86" s="826"/>
      <c r="D86" s="826"/>
      <c r="E86" s="826"/>
      <c r="F86" s="826"/>
      <c r="G86" s="826"/>
      <c r="H86" s="826"/>
      <c r="I86" s="826"/>
      <c r="J86" s="826"/>
      <c r="K86" s="826"/>
      <c r="L86" s="826"/>
      <c r="M86" s="827"/>
      <c r="N86" s="57">
        <f>L83+L84+L85</f>
        <v>69251.399325520673</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300089.39707725623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2.2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1515</v>
      </c>
      <c r="C31" s="86" t="s">
        <v>1506</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60" t="s">
        <v>241</v>
      </c>
      <c r="B36" s="838" t="str">
        <f>VLOOKUP(A36,EQUIPOS!A6:D154,3,FALSE)</f>
        <v>Grúa (capacidad 15 ton)</v>
      </c>
      <c r="C36" s="839"/>
      <c r="D36" s="839"/>
      <c r="E36" s="839"/>
      <c r="F36" s="839"/>
      <c r="G36" s="839"/>
      <c r="H36" s="840"/>
      <c r="I36" s="276"/>
      <c r="J36" s="277"/>
      <c r="K36" s="278">
        <f>VLOOKUP(A36,EQUIPOS!A6:D163,4,FALSE)</f>
        <v>217487.68</v>
      </c>
      <c r="L36" s="279"/>
      <c r="M36" s="471">
        <v>1</v>
      </c>
      <c r="N36" s="281">
        <f>K36/M36</f>
        <v>217487.68</v>
      </c>
    </row>
    <row r="37" spans="1:14">
      <c r="A37" s="160" t="s">
        <v>373</v>
      </c>
      <c r="B37" s="838" t="str">
        <f>VLOOKUP(A37,EQUIPOS!A7:D154,3,FALSE)</f>
        <v>Volqueta 6 m3</v>
      </c>
      <c r="C37" s="839"/>
      <c r="D37" s="839"/>
      <c r="E37" s="839"/>
      <c r="F37" s="839"/>
      <c r="G37" s="839"/>
      <c r="H37" s="840"/>
      <c r="I37" s="276"/>
      <c r="J37" s="277"/>
      <c r="K37" s="278">
        <f>VLOOKUP(A37,EQUIPOS!A7:D164,4,FALSE)</f>
        <v>68200.108000000007</v>
      </c>
      <c r="L37" s="279"/>
      <c r="M37" s="472">
        <v>1</v>
      </c>
      <c r="N37" s="281">
        <f>K37/M37</f>
        <v>68200.108000000007</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1276.6801301525002</v>
      </c>
    </row>
    <row r="43" spans="1:14" ht="15" thickBot="1">
      <c r="B43" s="825" t="s">
        <v>1037</v>
      </c>
      <c r="C43" s="826"/>
      <c r="D43" s="826"/>
      <c r="E43" s="826"/>
      <c r="F43" s="826"/>
      <c r="G43" s="826"/>
      <c r="H43" s="826"/>
      <c r="I43" s="826"/>
      <c r="J43" s="826"/>
      <c r="K43" s="826"/>
      <c r="L43" s="826"/>
      <c r="M43" s="827"/>
      <c r="N43" s="403">
        <f>SUM(N36:N42)</f>
        <v>286964.4681301525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59" t="s">
        <v>431</v>
      </c>
      <c r="B48" s="48"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487.36842999999999</v>
      </c>
      <c r="N48" s="281">
        <f>K48*M48</f>
        <v>4873.6842999999999</v>
      </c>
    </row>
    <row r="49" spans="1:14">
      <c r="A49" s="156" t="s">
        <v>610</v>
      </c>
      <c r="B49" s="48"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8038.5</v>
      </c>
      <c r="N49" s="281">
        <f>K49*M49</f>
        <v>8038.5</v>
      </c>
    </row>
    <row r="50" spans="1:14">
      <c r="A50" s="159" t="s">
        <v>414</v>
      </c>
      <c r="B50" s="48"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772.06880000000001</v>
      </c>
      <c r="N50" s="281">
        <f>K50*M50</f>
        <v>772.06880000000001</v>
      </c>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13684.253100000002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s="158"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8</v>
      </c>
      <c r="N70" s="404">
        <f>K70/M70</f>
        <v>25533.60260305</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25533.60260305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326182.32383320254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65236.464766640507</v>
      </c>
      <c r="M83" s="860"/>
      <c r="N83" s="56"/>
    </row>
    <row r="84" spans="1:14">
      <c r="B84" s="94" t="s">
        <v>1057</v>
      </c>
      <c r="C84" s="95"/>
      <c r="D84" s="95"/>
      <c r="E84" s="95"/>
      <c r="F84" s="95"/>
      <c r="G84" s="95"/>
      <c r="H84" s="95"/>
      <c r="I84" s="92"/>
      <c r="J84" s="93"/>
      <c r="K84" s="313">
        <v>0.05</v>
      </c>
      <c r="L84" s="859">
        <f>N78*K84</f>
        <v>16309.116191660127</v>
      </c>
      <c r="M84" s="860"/>
      <c r="N84" s="56"/>
    </row>
    <row r="85" spans="1:14" ht="15" thickBot="1">
      <c r="B85" s="96" t="s">
        <v>1058</v>
      </c>
      <c r="C85" s="97"/>
      <c r="D85" s="97"/>
      <c r="E85" s="97"/>
      <c r="F85" s="97"/>
      <c r="G85" s="97"/>
      <c r="H85" s="97"/>
      <c r="I85" s="98"/>
      <c r="J85" s="99"/>
      <c r="K85" s="314">
        <v>0.05</v>
      </c>
      <c r="L85" s="861">
        <f>N78*K85</f>
        <v>16309.116191660127</v>
      </c>
      <c r="M85" s="862"/>
      <c r="N85" s="56"/>
    </row>
    <row r="86" spans="1:14" ht="15" thickBot="1">
      <c r="B86" s="825" t="s">
        <v>1037</v>
      </c>
      <c r="C86" s="826"/>
      <c r="D86" s="826"/>
      <c r="E86" s="826"/>
      <c r="F86" s="826"/>
      <c r="G86" s="826"/>
      <c r="H86" s="826"/>
      <c r="I86" s="826"/>
      <c r="J86" s="826"/>
      <c r="K86" s="826"/>
      <c r="L86" s="826"/>
      <c r="M86" s="827"/>
      <c r="N86" s="57">
        <f>L83+L84+L85</f>
        <v>97854.697149960761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424037.02098316327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ht="15" customHeight="1">
      <c r="B118" s="61" t="s">
        <v>2325</v>
      </c>
      <c r="C118" s="60"/>
      <c r="D118" s="60"/>
      <c r="E118" s="17"/>
      <c r="F118" s="17"/>
      <c r="G118" s="17"/>
      <c r="H118" s="17"/>
      <c r="I118" s="17"/>
      <c r="J118" s="802"/>
      <c r="K118" s="802"/>
      <c r="L118" s="802"/>
      <c r="M118" s="802"/>
      <c r="N118" s="803"/>
    </row>
    <row r="119" spans="2:14" ht="15.75" customHeight="1"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1516</v>
      </c>
      <c r="C31" s="86" t="s">
        <v>1507</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49" t="s">
        <v>241</v>
      </c>
      <c r="B36" s="838" t="str">
        <f>VLOOKUP(A36,EQUIPOS!A6:D154,3,FALSE)</f>
        <v>Grúa (capacidad 15 ton)</v>
      </c>
      <c r="C36" s="839"/>
      <c r="D36" s="839"/>
      <c r="E36" s="839"/>
      <c r="F36" s="839"/>
      <c r="G36" s="839"/>
      <c r="H36" s="840"/>
      <c r="I36" s="276"/>
      <c r="J36" s="277"/>
      <c r="K36" s="278">
        <f>VLOOKUP(A36,EQUIPOS!A6:D163,4,FALSE)</f>
        <v>217487.68</v>
      </c>
      <c r="L36" s="279"/>
      <c r="M36" s="280">
        <v>0.9375</v>
      </c>
      <c r="N36" s="281">
        <f>K36/M36</f>
        <v>231986.85866666667</v>
      </c>
    </row>
    <row r="37" spans="1:14">
      <c r="A37" s="149" t="s">
        <v>373</v>
      </c>
      <c r="B37" s="838" t="str">
        <f>VLOOKUP(A37,EQUIPOS!A7:D154,3,FALSE)</f>
        <v>Volqueta 6 m3</v>
      </c>
      <c r="C37" s="839"/>
      <c r="D37" s="839"/>
      <c r="E37" s="839"/>
      <c r="F37" s="839"/>
      <c r="G37" s="839"/>
      <c r="H37" s="840"/>
      <c r="I37" s="276"/>
      <c r="J37" s="277"/>
      <c r="K37" s="278">
        <f>VLOOKUP(A37,EQUIPOS!A7:D164,4,FALSE)</f>
        <v>68200.108000000007</v>
      </c>
      <c r="L37" s="279"/>
      <c r="M37" s="280">
        <v>0.9375</v>
      </c>
      <c r="N37" s="281">
        <f>K37/M37</f>
        <v>72746.781866666672</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1361.7921388293335</v>
      </c>
    </row>
    <row r="43" spans="1:14" ht="15" thickBot="1">
      <c r="B43" s="825" t="s">
        <v>1037</v>
      </c>
      <c r="C43" s="826"/>
      <c r="D43" s="826"/>
      <c r="E43" s="826"/>
      <c r="F43" s="826"/>
      <c r="G43" s="826"/>
      <c r="H43" s="826"/>
      <c r="I43" s="826"/>
      <c r="J43" s="826"/>
      <c r="K43" s="826"/>
      <c r="L43" s="826"/>
      <c r="M43" s="827"/>
      <c r="N43" s="403">
        <f>SUM(N36:N42)</f>
        <v>306095.43267216271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431</v>
      </c>
      <c r="B48" s="48"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487.36842999999999</v>
      </c>
      <c r="N48" s="281">
        <f>K48*M48</f>
        <v>4873.6842999999999</v>
      </c>
    </row>
    <row r="49" spans="1:14">
      <c r="A49" t="s">
        <v>414</v>
      </c>
      <c r="B49" s="48"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772.06880000000001</v>
      </c>
      <c r="N49" s="281">
        <f>K49*M49</f>
        <v>772.06880000000001</v>
      </c>
    </row>
    <row r="50" spans="1:14">
      <c r="A50" s="149" t="s">
        <v>610</v>
      </c>
      <c r="B50" s="48"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8038.5</v>
      </c>
      <c r="N50" s="281">
        <f>K50*M50</f>
        <v>8038.5</v>
      </c>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13684.2531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s="161"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407">
        <v>7.5</v>
      </c>
      <c r="N70" s="404">
        <f>K70/M70</f>
        <v>27235.842776586665</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31" t="s">
        <v>1037</v>
      </c>
      <c r="C76" s="832"/>
      <c r="D76" s="832"/>
      <c r="E76" s="832"/>
      <c r="F76" s="832"/>
      <c r="G76" s="832"/>
      <c r="H76" s="832"/>
      <c r="I76" s="832"/>
      <c r="J76" s="832"/>
      <c r="K76" s="832"/>
      <c r="L76" s="832"/>
      <c r="M76" s="833"/>
      <c r="N76" s="469">
        <f>SUM(N70:N75)</f>
        <v>27235.842776586665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347015.52854874934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69403.105709749871</v>
      </c>
      <c r="M83" s="860"/>
      <c r="N83" s="56"/>
    </row>
    <row r="84" spans="1:14">
      <c r="B84" s="94" t="s">
        <v>1057</v>
      </c>
      <c r="C84" s="95"/>
      <c r="D84" s="95"/>
      <c r="E84" s="95"/>
      <c r="F84" s="95"/>
      <c r="G84" s="95"/>
      <c r="H84" s="95"/>
      <c r="I84" s="92"/>
      <c r="J84" s="93"/>
      <c r="K84" s="313">
        <v>0.05</v>
      </c>
      <c r="L84" s="859">
        <f>N78*K84</f>
        <v>17350.776427437468</v>
      </c>
      <c r="M84" s="860"/>
      <c r="N84" s="56"/>
    </row>
    <row r="85" spans="1:14" ht="15" thickBot="1">
      <c r="B85" s="96" t="s">
        <v>1058</v>
      </c>
      <c r="C85" s="97"/>
      <c r="D85" s="97"/>
      <c r="E85" s="97"/>
      <c r="F85" s="97"/>
      <c r="G85" s="97"/>
      <c r="H85" s="97"/>
      <c r="I85" s="98"/>
      <c r="J85" s="99"/>
      <c r="K85" s="314">
        <v>0.05</v>
      </c>
      <c r="L85" s="861">
        <f>N78*K85</f>
        <v>17350.776427437468</v>
      </c>
      <c r="M85" s="862"/>
      <c r="N85" s="56"/>
    </row>
    <row r="86" spans="1:14" ht="15" thickBot="1">
      <c r="B86" s="825" t="s">
        <v>1037</v>
      </c>
      <c r="C86" s="826"/>
      <c r="D86" s="826"/>
      <c r="E86" s="826"/>
      <c r="F86" s="826"/>
      <c r="G86" s="826"/>
      <c r="H86" s="826"/>
      <c r="I86" s="826"/>
      <c r="J86" s="826"/>
      <c r="K86" s="826"/>
      <c r="L86" s="826"/>
      <c r="M86" s="827"/>
      <c r="N86" s="57">
        <f>L83+L84+L85</f>
        <v>104104.6585646248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451120.18711337412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ht="15" customHeight="1">
      <c r="B118" s="61" t="s">
        <v>2325</v>
      </c>
      <c r="C118" s="60"/>
      <c r="D118" s="60"/>
      <c r="E118" s="17"/>
      <c r="F118" s="17"/>
      <c r="G118" s="17"/>
      <c r="H118" s="17"/>
      <c r="I118" s="17"/>
      <c r="J118" s="802"/>
      <c r="K118" s="802"/>
      <c r="L118" s="802"/>
      <c r="M118" s="802"/>
      <c r="N118" s="803"/>
    </row>
    <row r="119" spans="2:14" ht="15.75" customHeight="1"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1517</v>
      </c>
      <c r="C31" s="86" t="s">
        <v>1497</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49" t="s">
        <v>241</v>
      </c>
      <c r="B36" s="838" t="str">
        <f>VLOOKUP(A36,EQUIPOS!A6:D154,3,FALSE)</f>
        <v>Grúa (capacidad 15 ton)</v>
      </c>
      <c r="C36" s="839"/>
      <c r="D36" s="839"/>
      <c r="E36" s="839"/>
      <c r="F36" s="839"/>
      <c r="G36" s="839"/>
      <c r="H36" s="840"/>
      <c r="I36" s="276"/>
      <c r="J36" s="277"/>
      <c r="K36" s="278">
        <f>VLOOKUP(A36,EQUIPOS!A6:D163,4,FALSE)</f>
        <v>217487.68</v>
      </c>
      <c r="L36" s="279"/>
      <c r="M36" s="280">
        <v>1.5</v>
      </c>
      <c r="N36" s="281">
        <f>K36/M36</f>
        <v>144991.78666666665</v>
      </c>
    </row>
    <row r="37" spans="1:14">
      <c r="A37" s="113"/>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851.12008676833341</v>
      </c>
    </row>
    <row r="43" spans="1:14" ht="15" thickBot="1">
      <c r="B43" s="825" t="s">
        <v>1037</v>
      </c>
      <c r="C43" s="826"/>
      <c r="D43" s="826"/>
      <c r="E43" s="826"/>
      <c r="F43" s="826"/>
      <c r="G43" s="826"/>
      <c r="H43" s="826"/>
      <c r="I43" s="826"/>
      <c r="J43" s="826"/>
      <c r="K43" s="826"/>
      <c r="L43" s="826"/>
      <c r="M43" s="827"/>
      <c r="N43" s="403">
        <f>SUM(N36:N42)</f>
        <v>145842.90675343497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431</v>
      </c>
      <c r="B48" s="48"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487.36842999999999</v>
      </c>
      <c r="N48" s="281">
        <f>K48*M48</f>
        <v>4873.6842999999999</v>
      </c>
    </row>
    <row r="49" spans="1:14">
      <c r="A49" t="s">
        <v>414</v>
      </c>
      <c r="B49" s="48"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772.06880000000001</v>
      </c>
      <c r="N49" s="281">
        <f>K49*M49</f>
        <v>772.06880000000001</v>
      </c>
    </row>
    <row r="50" spans="1:14">
      <c r="A50" s="149" t="s">
        <v>610</v>
      </c>
      <c r="B50" s="48"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8038.5</v>
      </c>
      <c r="N50" s="281">
        <f>K50*M50</f>
        <v>8038.5</v>
      </c>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13684.2531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12</v>
      </c>
      <c r="N70" s="404">
        <f>K70/M70</f>
        <v>17022.401735366668</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31" t="s">
        <v>1037</v>
      </c>
      <c r="C76" s="832"/>
      <c r="D76" s="832"/>
      <c r="E76" s="832"/>
      <c r="F76" s="832"/>
      <c r="G76" s="832"/>
      <c r="H76" s="832"/>
      <c r="I76" s="832"/>
      <c r="J76" s="832"/>
      <c r="K76" s="832"/>
      <c r="L76" s="832"/>
      <c r="M76" s="833"/>
      <c r="N76" s="469">
        <f>SUM(N70:N75)</f>
        <v>17022.401735366668</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176549.56158880165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35309.912317760332</v>
      </c>
      <c r="M83" s="860"/>
      <c r="N83" s="56"/>
    </row>
    <row r="84" spans="1:14">
      <c r="B84" s="94" t="s">
        <v>1057</v>
      </c>
      <c r="C84" s="95"/>
      <c r="D84" s="95"/>
      <c r="E84" s="95"/>
      <c r="F84" s="95"/>
      <c r="G84" s="95"/>
      <c r="H84" s="95"/>
      <c r="I84" s="92"/>
      <c r="J84" s="93"/>
      <c r="K84" s="313">
        <v>0.05</v>
      </c>
      <c r="L84" s="859">
        <f>N78*K84</f>
        <v>8827.4780794400831</v>
      </c>
      <c r="M84" s="860"/>
      <c r="N84" s="56"/>
    </row>
    <row r="85" spans="1:14" ht="15" thickBot="1">
      <c r="B85" s="96" t="s">
        <v>1058</v>
      </c>
      <c r="C85" s="97"/>
      <c r="D85" s="97"/>
      <c r="E85" s="97"/>
      <c r="F85" s="97"/>
      <c r="G85" s="97"/>
      <c r="H85" s="97"/>
      <c r="I85" s="98"/>
      <c r="J85" s="99"/>
      <c r="K85" s="314">
        <v>0.05</v>
      </c>
      <c r="L85" s="861">
        <f>N78*K85</f>
        <v>8827.4780794400831</v>
      </c>
      <c r="M85" s="862"/>
      <c r="N85" s="56"/>
    </row>
    <row r="86" spans="1:14" ht="15" thickBot="1">
      <c r="B86" s="825" t="s">
        <v>1037</v>
      </c>
      <c r="C86" s="826"/>
      <c r="D86" s="826"/>
      <c r="E86" s="826"/>
      <c r="F86" s="826"/>
      <c r="G86" s="826"/>
      <c r="H86" s="826"/>
      <c r="I86" s="826"/>
      <c r="J86" s="826"/>
      <c r="K86" s="826"/>
      <c r="L86" s="826"/>
      <c r="M86" s="827"/>
      <c r="N86" s="57">
        <f>L83+L84+L85</f>
        <v>52964.868476640506</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229514.43006544217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ht="15" customHeight="1">
      <c r="B118" s="61" t="s">
        <v>2325</v>
      </c>
      <c r="C118" s="60"/>
      <c r="D118" s="60"/>
      <c r="E118" s="17"/>
      <c r="F118" s="17"/>
      <c r="G118" s="17"/>
      <c r="H118" s="17"/>
      <c r="I118" s="17"/>
      <c r="J118" s="802"/>
      <c r="K118" s="802"/>
      <c r="L118" s="802"/>
      <c r="M118" s="802"/>
      <c r="N118" s="803"/>
    </row>
    <row r="119" spans="2:14" ht="15.75" customHeight="1"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1518</v>
      </c>
      <c r="C31" s="86" t="s">
        <v>1498</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49" t="s">
        <v>241</v>
      </c>
      <c r="B36" s="838" t="str">
        <f>VLOOKUP(A36,EQUIPOS!A6:D154,3,FALSE)</f>
        <v>Grúa (capacidad 15 ton)</v>
      </c>
      <c r="C36" s="839"/>
      <c r="D36" s="839"/>
      <c r="E36" s="839"/>
      <c r="F36" s="839"/>
      <c r="G36" s="839"/>
      <c r="H36" s="840"/>
      <c r="I36" s="276"/>
      <c r="J36" s="277"/>
      <c r="K36" s="278">
        <f>VLOOKUP(A36,EQUIPOS!A6:D163,4,FALSE)</f>
        <v>217487.68</v>
      </c>
      <c r="L36" s="279"/>
      <c r="M36" s="280">
        <v>1.375</v>
      </c>
      <c r="N36" s="281">
        <f>K36/M36</f>
        <v>158172.85818181818</v>
      </c>
    </row>
    <row r="37" spans="1:14">
      <c r="A37" s="149" t="s">
        <v>373</v>
      </c>
      <c r="B37" s="838" t="str">
        <f>VLOOKUP(A37,EQUIPOS!A7:D154,3,FALSE)</f>
        <v>Volqueta 6 m3</v>
      </c>
      <c r="C37" s="839"/>
      <c r="D37" s="839"/>
      <c r="E37" s="839"/>
      <c r="F37" s="839"/>
      <c r="G37" s="839"/>
      <c r="H37" s="840"/>
      <c r="I37" s="276"/>
      <c r="J37" s="277"/>
      <c r="K37" s="278">
        <f>VLOOKUP(A37,EQUIPOS!A7:D164,4,FALSE)</f>
        <v>68200.108000000007</v>
      </c>
      <c r="L37" s="279"/>
      <c r="M37" s="280">
        <v>1.375</v>
      </c>
      <c r="N37" s="281">
        <f>K37/M37</f>
        <v>49600.078545454548</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928.49464011090913</v>
      </c>
    </row>
    <row r="43" spans="1:14" ht="15" thickBot="1">
      <c r="B43" s="825" t="s">
        <v>1037</v>
      </c>
      <c r="C43" s="826"/>
      <c r="D43" s="826"/>
      <c r="E43" s="826"/>
      <c r="F43" s="826"/>
      <c r="G43" s="826"/>
      <c r="H43" s="826"/>
      <c r="I43" s="826"/>
      <c r="J43" s="826"/>
      <c r="K43" s="826"/>
      <c r="L43" s="826"/>
      <c r="M43" s="827"/>
      <c r="N43" s="403">
        <f>SUM(N36:N42)</f>
        <v>208701.43136738363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431</v>
      </c>
      <c r="B48" s="48"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487.36842999999999</v>
      </c>
      <c r="N48" s="281">
        <f>K48*M48</f>
        <v>4873.6842999999999</v>
      </c>
    </row>
    <row r="49" spans="1:14">
      <c r="A49" t="s">
        <v>414</v>
      </c>
      <c r="B49" s="48"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772.06880000000001</v>
      </c>
      <c r="N49" s="281">
        <f>K49*M49</f>
        <v>772.06880000000001</v>
      </c>
    </row>
    <row r="50" spans="1:14">
      <c r="A50" s="149" t="s">
        <v>610</v>
      </c>
      <c r="B50" s="48"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8038.5</v>
      </c>
      <c r="N50" s="281">
        <f>K50*M50</f>
        <v>8038.5</v>
      </c>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13684.2531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11</v>
      </c>
      <c r="N70" s="404">
        <f>K70/M70</f>
        <v>18569.892802218183</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18569.892802218183</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240955.57726960181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48191.115453920364</v>
      </c>
      <c r="M83" s="860"/>
      <c r="N83" s="56"/>
    </row>
    <row r="84" spans="1:14">
      <c r="B84" s="94" t="s">
        <v>1057</v>
      </c>
      <c r="C84" s="95"/>
      <c r="D84" s="95"/>
      <c r="E84" s="95"/>
      <c r="F84" s="95"/>
      <c r="G84" s="95"/>
      <c r="H84" s="95"/>
      <c r="I84" s="92"/>
      <c r="J84" s="93"/>
      <c r="K84" s="313">
        <v>0.05</v>
      </c>
      <c r="L84" s="859">
        <f>N78*K84</f>
        <v>12047.778863480091</v>
      </c>
      <c r="M84" s="860"/>
      <c r="N84" s="56"/>
    </row>
    <row r="85" spans="1:14" ht="15" thickBot="1">
      <c r="B85" s="96" t="s">
        <v>1058</v>
      </c>
      <c r="C85" s="97"/>
      <c r="D85" s="97"/>
      <c r="E85" s="97"/>
      <c r="F85" s="97"/>
      <c r="G85" s="97"/>
      <c r="H85" s="97"/>
      <c r="I85" s="98"/>
      <c r="J85" s="99"/>
      <c r="K85" s="314">
        <v>0.05</v>
      </c>
      <c r="L85" s="861">
        <f>N78*K85</f>
        <v>12047.778863480091</v>
      </c>
      <c r="M85" s="862"/>
      <c r="N85" s="56"/>
    </row>
    <row r="86" spans="1:14" ht="15" thickBot="1">
      <c r="B86" s="825" t="s">
        <v>1037</v>
      </c>
      <c r="C86" s="826"/>
      <c r="D86" s="826"/>
      <c r="E86" s="826"/>
      <c r="F86" s="826"/>
      <c r="G86" s="826"/>
      <c r="H86" s="826"/>
      <c r="I86" s="826"/>
      <c r="J86" s="826"/>
      <c r="K86" s="826"/>
      <c r="L86" s="826"/>
      <c r="M86" s="827"/>
      <c r="N86" s="57">
        <f>L83+L84+L85</f>
        <v>72286.673180880549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313242.25045048236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ht="15" customHeight="1">
      <c r="B118" s="61" t="s">
        <v>2325</v>
      </c>
      <c r="C118" s="60"/>
      <c r="D118" s="60"/>
      <c r="E118" s="17"/>
      <c r="F118" s="17"/>
      <c r="G118" s="17"/>
      <c r="H118" s="17"/>
      <c r="I118" s="17"/>
      <c r="J118" s="802"/>
      <c r="K118" s="802"/>
      <c r="L118" s="802"/>
      <c r="M118" s="802"/>
      <c r="N118" s="803"/>
    </row>
    <row r="119" spans="2:14" ht="15.75" customHeight="1"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1519</v>
      </c>
      <c r="C31" s="86" t="s">
        <v>1499</v>
      </c>
      <c r="D31" s="87"/>
      <c r="E31" s="87"/>
      <c r="F31" s="87"/>
      <c r="G31" s="87"/>
      <c r="H31" s="87"/>
      <c r="I31" s="87"/>
      <c r="J31" s="88"/>
      <c r="K31" s="317"/>
      <c r="L31" s="315" t="s">
        <v>1029</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49" t="s">
        <v>241</v>
      </c>
      <c r="B36" s="838" t="str">
        <f>VLOOKUP(A36,EQUIPOS!A6:D154,3,FALSE)</f>
        <v>Grúa (capacidad 15 ton)</v>
      </c>
      <c r="C36" s="839"/>
      <c r="D36" s="839"/>
      <c r="E36" s="839"/>
      <c r="F36" s="839"/>
      <c r="G36" s="839"/>
      <c r="H36" s="840"/>
      <c r="I36" s="276"/>
      <c r="J36" s="277"/>
      <c r="K36" s="278">
        <f>VLOOKUP(A36,EQUIPOS!A6:D163,4,FALSE)</f>
        <v>217487.68</v>
      </c>
      <c r="L36" s="279"/>
      <c r="M36" s="280">
        <v>1.3125</v>
      </c>
      <c r="N36" s="281">
        <f>K36/M36</f>
        <v>165704.89904761905</v>
      </c>
    </row>
    <row r="37" spans="1:14">
      <c r="A37" s="149" t="s">
        <v>373</v>
      </c>
      <c r="B37" s="838" t="str">
        <f>VLOOKUP(A37,EQUIPOS!A7:D154,3,FALSE)</f>
        <v>Volqueta 6 m3</v>
      </c>
      <c r="C37" s="839"/>
      <c r="D37" s="839"/>
      <c r="E37" s="839"/>
      <c r="F37" s="839"/>
      <c r="G37" s="839"/>
      <c r="H37" s="840"/>
      <c r="I37" s="276"/>
      <c r="J37" s="277"/>
      <c r="K37" s="278">
        <f>VLOOKUP(A37,EQUIPOS!A7:D164,4,FALSE)</f>
        <v>68200.108000000007</v>
      </c>
      <c r="L37" s="279"/>
      <c r="M37" s="280">
        <v>1.3125</v>
      </c>
      <c r="N37" s="281">
        <f>K37/M37</f>
        <v>51961.987047619055</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0.05</v>
      </c>
      <c r="M42" s="850"/>
      <c r="N42" s="110">
        <f>N76*L42</f>
        <v>972.70867059238105</v>
      </c>
    </row>
    <row r="43" spans="1:14" ht="15" thickBot="1">
      <c r="B43" s="825" t="s">
        <v>1037</v>
      </c>
      <c r="C43" s="826"/>
      <c r="D43" s="826"/>
      <c r="E43" s="826"/>
      <c r="F43" s="826"/>
      <c r="G43" s="826"/>
      <c r="H43" s="826"/>
      <c r="I43" s="826"/>
      <c r="J43" s="826"/>
      <c r="K43" s="826"/>
      <c r="L43" s="826"/>
      <c r="M43" s="827"/>
      <c r="N43" s="403">
        <f>SUM(N36:N42)</f>
        <v>218639.59476583046</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431</v>
      </c>
      <c r="B48" s="48"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487.36842999999999</v>
      </c>
      <c r="N48" s="281">
        <f>K48*M48</f>
        <v>4873.6842999999999</v>
      </c>
    </row>
    <row r="49" spans="1:14">
      <c r="A49" t="s">
        <v>414</v>
      </c>
      <c r="B49" s="48"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772.06880000000001</v>
      </c>
      <c r="N49" s="281">
        <f>K49*M49</f>
        <v>772.06880000000001</v>
      </c>
    </row>
    <row r="50" spans="1:14">
      <c r="A50" s="149" t="s">
        <v>610</v>
      </c>
      <c r="B50" s="48"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8038.5</v>
      </c>
      <c r="N50" s="281">
        <f>K50*M50</f>
        <v>8038.5</v>
      </c>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13684.2531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10.5</v>
      </c>
      <c r="N70" s="404">
        <f>K70/M70</f>
        <v>19454.17341184762</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19454.17341184762</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251778.02127767808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50355.604255535618</v>
      </c>
      <c r="M83" s="860"/>
      <c r="N83" s="56"/>
    </row>
    <row r="84" spans="1:14">
      <c r="B84" s="94" t="s">
        <v>1057</v>
      </c>
      <c r="C84" s="95"/>
      <c r="D84" s="95"/>
      <c r="E84" s="95"/>
      <c r="F84" s="95"/>
      <c r="G84" s="95"/>
      <c r="H84" s="95"/>
      <c r="I84" s="92"/>
      <c r="J84" s="93"/>
      <c r="K84" s="313">
        <v>0.05</v>
      </c>
      <c r="L84" s="859">
        <f>N78*K84</f>
        <v>12588.901063883904</v>
      </c>
      <c r="M84" s="860"/>
      <c r="N84" s="56"/>
    </row>
    <row r="85" spans="1:14" ht="15" thickBot="1">
      <c r="B85" s="96" t="s">
        <v>1058</v>
      </c>
      <c r="C85" s="97"/>
      <c r="D85" s="97"/>
      <c r="E85" s="97"/>
      <c r="F85" s="97"/>
      <c r="G85" s="97"/>
      <c r="H85" s="97"/>
      <c r="I85" s="98"/>
      <c r="J85" s="99"/>
      <c r="K85" s="314">
        <v>0.05</v>
      </c>
      <c r="L85" s="861">
        <f>N78*K85</f>
        <v>12588.901063883904</v>
      </c>
      <c r="M85" s="862"/>
      <c r="N85" s="56"/>
    </row>
    <row r="86" spans="1:14" ht="15" thickBot="1">
      <c r="B86" s="825" t="s">
        <v>1037</v>
      </c>
      <c r="C86" s="826"/>
      <c r="D86" s="826"/>
      <c r="E86" s="826"/>
      <c r="F86" s="826"/>
      <c r="G86" s="826"/>
      <c r="H86" s="826"/>
      <c r="I86" s="826"/>
      <c r="J86" s="826"/>
      <c r="K86" s="826"/>
      <c r="L86" s="826"/>
      <c r="M86" s="827"/>
      <c r="N86" s="57">
        <f>L83+L84+L85</f>
        <v>75533.406383303431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327311.42766098154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1093</v>
      </c>
      <c r="C31" s="86" t="s">
        <v>1272</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49" t="s">
        <v>312</v>
      </c>
      <c r="B36" s="838" t="str">
        <f>VLOOKUP(A36,EQUIPOS!A6:D154,3,FALSE)</f>
        <v>Retroexcavadora sobre oruga, potencia 138 HP, balde de 1,5 m3.</v>
      </c>
      <c r="C36" s="839"/>
      <c r="D36" s="839"/>
      <c r="E36" s="839"/>
      <c r="F36" s="839"/>
      <c r="G36" s="839"/>
      <c r="H36" s="840"/>
      <c r="I36" s="276"/>
      <c r="J36" s="277"/>
      <c r="K36" s="278">
        <f>VLOOKUP(A36,EQUIPOS!A6:D163,4,FALSE)</f>
        <v>131610.94</v>
      </c>
      <c r="L36" s="279"/>
      <c r="M36" s="280">
        <v>66</v>
      </c>
      <c r="N36" s="281">
        <f>K36/M36</f>
        <v>1994.1051515151516</v>
      </c>
    </row>
    <row r="37" spans="1:14">
      <c r="A37" s="149" t="s">
        <v>129</v>
      </c>
      <c r="B37" s="838" t="str">
        <f>VLOOKUP(A37,EQUIPOS!A7:D154,3,FALSE)</f>
        <v xml:space="preserve">Buldozer, Potencia al volante de 140 HP, motor de 2200 RPM, longitud de hoja 4,80m. </v>
      </c>
      <c r="C37" s="839"/>
      <c r="D37" s="839"/>
      <c r="E37" s="839"/>
      <c r="F37" s="839"/>
      <c r="G37" s="839"/>
      <c r="H37" s="840"/>
      <c r="I37" s="276"/>
      <c r="J37" s="277"/>
      <c r="K37" s="278">
        <f>VLOOKUP(A37,EQUIPOS!A7:D164,4,FALSE)</f>
        <v>143990</v>
      </c>
      <c r="L37" s="279"/>
      <c r="M37" s="280">
        <v>100</v>
      </c>
      <c r="N37" s="281">
        <f>K37/M37</f>
        <v>1439.9</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0.01</v>
      </c>
      <c r="M42" s="850"/>
      <c r="N42" s="110">
        <f>N76*L42</f>
        <v>0.967181916782197</v>
      </c>
    </row>
    <row r="43" spans="1:14" ht="15" thickBot="1">
      <c r="B43" s="825" t="s">
        <v>1037</v>
      </c>
      <c r="C43" s="826"/>
      <c r="D43" s="826"/>
      <c r="E43" s="826"/>
      <c r="F43" s="826"/>
      <c r="G43" s="826"/>
      <c r="H43" s="826"/>
      <c r="I43" s="826"/>
      <c r="J43" s="826"/>
      <c r="K43" s="826"/>
      <c r="L43" s="826"/>
      <c r="M43" s="827"/>
      <c r="N43" s="403">
        <f>SUM(N36:N42)</f>
        <v>3434.9723334319337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448</v>
      </c>
      <c r="B48" s="48"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4778.3820575</v>
      </c>
      <c r="N48" s="281">
        <f>K48*M48</f>
        <v>4778.3820575</v>
      </c>
    </row>
    <row r="49" spans="1:14">
      <c r="B49" s="48"/>
      <c r="C49" s="290"/>
      <c r="D49" s="290"/>
      <c r="E49" s="290"/>
      <c r="F49" s="290"/>
      <c r="G49" s="290"/>
      <c r="H49" s="290"/>
      <c r="I49" s="277"/>
      <c r="J49" s="233"/>
      <c r="K49" s="291"/>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4778.3820575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6</v>
      </c>
      <c r="B70" s="54" t="str">
        <f>VLOOKUP(A70,'MANO DE OBRA'!A8:D68,3,FALSE)</f>
        <v xml:space="preserve">Obrero </v>
      </c>
      <c r="C70" s="52"/>
      <c r="D70" s="52"/>
      <c r="E70" s="52"/>
      <c r="F70" s="52"/>
      <c r="G70" s="52"/>
      <c r="H70" s="52"/>
      <c r="I70" s="301">
        <f>K70/J70*100</f>
        <v>27603.894705999999</v>
      </c>
      <c r="J70" s="302">
        <v>185</v>
      </c>
      <c r="K70" s="303">
        <f>VLOOKUP(A70,'MANO DE OBRA'!A8:D99,4,FALSE)</f>
        <v>51067.205206099999</v>
      </c>
      <c r="L70" s="55"/>
      <c r="M70" s="304">
        <v>528</v>
      </c>
      <c r="N70" s="404">
        <f>K70/M70</f>
        <v>96.718191678219696</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96.718191678219696</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8310.0725826101534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1662.0145165220308</v>
      </c>
      <c r="M83" s="860"/>
      <c r="N83" s="56"/>
    </row>
    <row r="84" spans="1:14">
      <c r="B84" s="94" t="s">
        <v>1057</v>
      </c>
      <c r="C84" s="95"/>
      <c r="D84" s="95"/>
      <c r="E84" s="95"/>
      <c r="F84" s="95"/>
      <c r="G84" s="95"/>
      <c r="H84" s="95"/>
      <c r="I84" s="92"/>
      <c r="J84" s="93"/>
      <c r="K84" s="313">
        <v>0.05</v>
      </c>
      <c r="L84" s="859">
        <f>N78*K84</f>
        <v>415.5036291305077</v>
      </c>
      <c r="M84" s="860"/>
      <c r="N84" s="56"/>
    </row>
    <row r="85" spans="1:14" ht="15" thickBot="1">
      <c r="B85" s="96" t="s">
        <v>1058</v>
      </c>
      <c r="C85" s="97"/>
      <c r="D85" s="97"/>
      <c r="E85" s="97"/>
      <c r="F85" s="97"/>
      <c r="G85" s="97"/>
      <c r="H85" s="97"/>
      <c r="I85" s="98"/>
      <c r="J85" s="99"/>
      <c r="K85" s="314">
        <v>0.05</v>
      </c>
      <c r="L85" s="861">
        <f>N78*K85</f>
        <v>415.5036291305077</v>
      </c>
      <c r="M85" s="862"/>
      <c r="N85" s="56"/>
    </row>
    <row r="86" spans="1:14" ht="15" thickBot="1">
      <c r="B86" s="825" t="s">
        <v>1037</v>
      </c>
      <c r="C86" s="826"/>
      <c r="D86" s="826"/>
      <c r="E86" s="826"/>
      <c r="F86" s="826"/>
      <c r="G86" s="826"/>
      <c r="H86" s="826"/>
      <c r="I86" s="826"/>
      <c r="J86" s="826"/>
      <c r="K86" s="826"/>
      <c r="L86" s="826"/>
      <c r="M86" s="827"/>
      <c r="N86" s="57">
        <f>L83+L84+L85</f>
        <v>2493.0217747830461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10803.0943573932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1094</v>
      </c>
      <c r="C31" s="86" t="s">
        <v>1273</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49" t="s">
        <v>312</v>
      </c>
      <c r="B36" s="838" t="str">
        <f>VLOOKUP(A36,EQUIPOS!A6:D154,3,FALSE)</f>
        <v>Retroexcavadora sobre oruga, potencia 138 HP, balde de 1,5 m3.</v>
      </c>
      <c r="C36" s="839"/>
      <c r="D36" s="839"/>
      <c r="E36" s="839"/>
      <c r="F36" s="839"/>
      <c r="G36" s="839"/>
      <c r="H36" s="840"/>
      <c r="I36" s="276"/>
      <c r="J36" s="277"/>
      <c r="K36" s="278">
        <f>VLOOKUP(A36,EQUIPOS!A6:D163,4,FALSE)</f>
        <v>131610.94</v>
      </c>
      <c r="L36" s="279"/>
      <c r="M36" s="280">
        <v>66</v>
      </c>
      <c r="N36" s="281">
        <f>K36/M36</f>
        <v>1994.1051515151516</v>
      </c>
    </row>
    <row r="37" spans="1:14">
      <c r="A37" s="113"/>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0.01</v>
      </c>
      <c r="M42" s="850"/>
      <c r="N42" s="110">
        <f>N76*L42</f>
        <v>0.967181916782197</v>
      </c>
    </row>
    <row r="43" spans="1:14" ht="15" thickBot="1">
      <c r="B43" s="825" t="s">
        <v>1037</v>
      </c>
      <c r="C43" s="826"/>
      <c r="D43" s="826"/>
      <c r="E43" s="826"/>
      <c r="F43" s="826"/>
      <c r="G43" s="826"/>
      <c r="H43" s="826"/>
      <c r="I43" s="826"/>
      <c r="J43" s="826"/>
      <c r="K43" s="826"/>
      <c r="L43" s="826"/>
      <c r="M43" s="827"/>
      <c r="N43" s="403">
        <f>SUM(N36:N42)</f>
        <v>1995.0723334319339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6</v>
      </c>
      <c r="B70" s="54" t="str">
        <f>VLOOKUP(A70,'MANO DE OBRA'!A8:D68,3,FALSE)</f>
        <v xml:space="preserve">Obrero </v>
      </c>
      <c r="C70" s="52"/>
      <c r="D70" s="52"/>
      <c r="E70" s="52"/>
      <c r="F70" s="52"/>
      <c r="G70" s="52"/>
      <c r="H70" s="52"/>
      <c r="I70" s="301">
        <f>K70/J70*100</f>
        <v>27603.894705999999</v>
      </c>
      <c r="J70" s="302">
        <v>185</v>
      </c>
      <c r="K70" s="303">
        <f>VLOOKUP(A70,'MANO DE OBRA'!A8:D99,4,FALSE)</f>
        <v>51067.205206099999</v>
      </c>
      <c r="L70" s="55"/>
      <c r="M70" s="304">
        <v>528</v>
      </c>
      <c r="N70" s="404">
        <f>K70/M70</f>
        <v>96.718191678219696</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96.718191678219696</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2091.7905251101538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418.35810502203077</v>
      </c>
      <c r="M83" s="860"/>
      <c r="N83" s="56"/>
    </row>
    <row r="84" spans="1:14">
      <c r="B84" s="94" t="s">
        <v>1057</v>
      </c>
      <c r="C84" s="95"/>
      <c r="D84" s="95"/>
      <c r="E84" s="95"/>
      <c r="F84" s="95"/>
      <c r="G84" s="95"/>
      <c r="H84" s="95"/>
      <c r="I84" s="92"/>
      <c r="J84" s="93"/>
      <c r="K84" s="313">
        <v>0.05</v>
      </c>
      <c r="L84" s="859">
        <f>N78*K84</f>
        <v>104.58952625550769</v>
      </c>
      <c r="M84" s="860"/>
      <c r="N84" s="56"/>
    </row>
    <row r="85" spans="1:14" ht="15" thickBot="1">
      <c r="B85" s="96" t="s">
        <v>1058</v>
      </c>
      <c r="C85" s="97"/>
      <c r="D85" s="97"/>
      <c r="E85" s="97"/>
      <c r="F85" s="97"/>
      <c r="G85" s="97"/>
      <c r="H85" s="97"/>
      <c r="I85" s="98"/>
      <c r="J85" s="99"/>
      <c r="K85" s="314">
        <v>0.05</v>
      </c>
      <c r="L85" s="861">
        <f>N78*K85</f>
        <v>104.58952625550769</v>
      </c>
      <c r="M85" s="862"/>
      <c r="N85" s="56"/>
    </row>
    <row r="86" spans="1:14" ht="15" thickBot="1">
      <c r="B86" s="825" t="s">
        <v>1037</v>
      </c>
      <c r="C86" s="826"/>
      <c r="D86" s="826"/>
      <c r="E86" s="826"/>
      <c r="F86" s="826"/>
      <c r="G86" s="826"/>
      <c r="H86" s="826"/>
      <c r="I86" s="826"/>
      <c r="J86" s="826"/>
      <c r="K86" s="826"/>
      <c r="L86" s="826"/>
      <c r="M86" s="827"/>
      <c r="N86" s="57">
        <f>L83+L84+L85</f>
        <v>627.53715753304618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2719.3276826432002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1095</v>
      </c>
      <c r="C31" s="86" t="s">
        <v>1274</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180</v>
      </c>
      <c r="B36" s="838" t="str">
        <f>VLOOKUP(A36,EQUIPOS!A6:D154,3,FALSE)</f>
        <v>Compresor 120 HP, con martillo.</v>
      </c>
      <c r="C36" s="839"/>
      <c r="D36" s="839"/>
      <c r="E36" s="839"/>
      <c r="F36" s="839"/>
      <c r="G36" s="839"/>
      <c r="H36" s="840"/>
      <c r="I36" s="276"/>
      <c r="J36" s="277"/>
      <c r="K36" s="278">
        <f>VLOOKUP(A36,EQUIPOS!A6:D163,4,FALSE)</f>
        <v>91909</v>
      </c>
      <c r="L36" s="279"/>
      <c r="M36" s="280">
        <v>66</v>
      </c>
      <c r="N36" s="281">
        <f>K36/M36</f>
        <v>1392.560606060606</v>
      </c>
    </row>
    <row r="37" spans="1:14">
      <c r="A37" s="113" t="s">
        <v>129</v>
      </c>
      <c r="B37" s="838" t="str">
        <f>VLOOKUP(A37,EQUIPOS!A7:D154,3,FALSE)</f>
        <v xml:space="preserve">Buldozer, Potencia al volante de 140 HP, motor de 2200 RPM, longitud de hoja 4,80m. </v>
      </c>
      <c r="C37" s="839"/>
      <c r="D37" s="839"/>
      <c r="E37" s="839"/>
      <c r="F37" s="839"/>
      <c r="G37" s="839"/>
      <c r="H37" s="840"/>
      <c r="I37" s="276"/>
      <c r="J37" s="277"/>
      <c r="K37" s="278">
        <f>VLOOKUP(A37,EQUIPOS!A7:D164,4,FALSE)</f>
        <v>143990</v>
      </c>
      <c r="L37" s="279"/>
      <c r="M37" s="280">
        <v>100</v>
      </c>
      <c r="N37" s="281">
        <f>K37/M37</f>
        <v>1439.9</v>
      </c>
    </row>
    <row r="38" spans="1:14">
      <c r="A38" t="s">
        <v>312</v>
      </c>
      <c r="B38" s="838" t="str">
        <f>VLOOKUP(A38,EQUIPOS!A8:D154,3,FALSE)</f>
        <v>Retroexcavadora sobre oruga, potencia 138 HP, balde de 1,5 m3.</v>
      </c>
      <c r="C38" s="839"/>
      <c r="D38" s="839"/>
      <c r="E38" s="839"/>
      <c r="F38" s="839"/>
      <c r="G38" s="839"/>
      <c r="H38" s="840"/>
      <c r="I38" s="276"/>
      <c r="J38" s="277"/>
      <c r="K38" s="278">
        <f>VLOOKUP(A38,EQUIPOS!A8:D165,4,FALSE)</f>
        <v>131610.94</v>
      </c>
      <c r="L38" s="279"/>
      <c r="M38" s="280">
        <v>66</v>
      </c>
      <c r="N38" s="281">
        <f>K38/M38</f>
        <v>1994.1051515151516</v>
      </c>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N78*L42</f>
        <v>5.8030915006931822</v>
      </c>
    </row>
    <row r="43" spans="1:14" ht="15" thickBot="1">
      <c r="B43" s="825" t="s">
        <v>1037</v>
      </c>
      <c r="C43" s="826"/>
      <c r="D43" s="826"/>
      <c r="E43" s="826"/>
      <c r="F43" s="826"/>
      <c r="G43" s="826"/>
      <c r="H43" s="826"/>
      <c r="I43" s="826"/>
      <c r="J43" s="826"/>
      <c r="K43" s="826"/>
      <c r="L43" s="826"/>
      <c r="M43" s="827"/>
      <c r="N43" s="403">
        <f>SUM(N36:N42)</f>
        <v>4832.3688490764507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376</v>
      </c>
      <c r="B48" s="48" t="str">
        <f>VLOOKUP(A48,MATERIALES!A4:D373,3,FALSE)</f>
        <v>Anfo</v>
      </c>
      <c r="C48" s="290"/>
      <c r="D48" s="290"/>
      <c r="E48" s="290"/>
      <c r="F48" s="290"/>
      <c r="G48" s="290"/>
      <c r="H48" s="290"/>
      <c r="I48" s="277"/>
      <c r="J48" s="233" t="str">
        <f>VLOOKUP(A48,MATERIALES!A4:D385,2,FALSE)</f>
        <v>kg</v>
      </c>
      <c r="K48" s="291">
        <v>0.2</v>
      </c>
      <c r="L48" s="276"/>
      <c r="M48" s="292">
        <f>VLOOKUP(A48,MATERIALES!A5:D373,4,FALSE)</f>
        <v>6001.6285625</v>
      </c>
      <c r="N48" s="281">
        <f>K48*M48</f>
        <v>1200.3257125</v>
      </c>
    </row>
    <row r="49" spans="1:14">
      <c r="A49" t="s">
        <v>427</v>
      </c>
      <c r="B49" s="48"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3596.1517075000002</v>
      </c>
      <c r="N49" s="281">
        <f t="shared" ref="N49:N54" si="0">K49*M49</f>
        <v>10788.4551225</v>
      </c>
    </row>
    <row r="50" spans="1:14">
      <c r="A50" s="215" t="s">
        <v>462</v>
      </c>
      <c r="B50" s="48"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11585.85743</v>
      </c>
      <c r="N50" s="281">
        <f t="shared" si="0"/>
        <v>3475.7572289999998</v>
      </c>
    </row>
    <row r="51" spans="1:14">
      <c r="A51" t="s">
        <v>467</v>
      </c>
      <c r="B51" s="48" t="str">
        <f>VLOOKUP(A51,MATERIALES!A6:D373,3,FALSE)</f>
        <v>Fulminantes</v>
      </c>
      <c r="C51" s="290"/>
      <c r="D51" s="290"/>
      <c r="E51" s="290"/>
      <c r="F51" s="290"/>
      <c r="G51" s="290"/>
      <c r="H51" s="290"/>
      <c r="I51" s="277"/>
      <c r="J51" s="233" t="str">
        <f>VLOOKUP(A51,MATERIALES!A6:D388,2,FALSE)</f>
        <v>u</v>
      </c>
      <c r="K51" s="291">
        <v>0.2</v>
      </c>
      <c r="L51" s="276"/>
      <c r="M51" s="292">
        <f>VLOOKUP(A51,MATERIALES!A6:D373,4,FALSE)</f>
        <v>1889.1558450000002</v>
      </c>
      <c r="N51" s="281">
        <f t="shared" si="0"/>
        <v>377.83116900000005</v>
      </c>
    </row>
    <row r="52" spans="1:14">
      <c r="A52" t="s">
        <v>567</v>
      </c>
      <c r="B52" s="48" t="str">
        <f>VLOOKUP(A52,MATERIALES!A6:D373,3,FALSE)</f>
        <v>Mecha Lenta</v>
      </c>
      <c r="C52" s="290"/>
      <c r="D52" s="290"/>
      <c r="E52" s="290"/>
      <c r="F52" s="290"/>
      <c r="G52" s="290"/>
      <c r="H52" s="290"/>
      <c r="I52" s="277"/>
      <c r="J52" s="233" t="str">
        <f>VLOOKUP(A52,MATERIALES!A6:D389,2,FALSE)</f>
        <v>m</v>
      </c>
      <c r="K52" s="291">
        <v>0.5</v>
      </c>
      <c r="L52" s="276"/>
      <c r="M52" s="292">
        <f>VLOOKUP(A52,MATERIALES!A7:D373,4,FALSE)</f>
        <v>1365.5966899999999</v>
      </c>
      <c r="N52" s="281">
        <f t="shared" si="0"/>
        <v>682.79834499999993</v>
      </c>
    </row>
    <row r="53" spans="1:14">
      <c r="A53" t="s">
        <v>915</v>
      </c>
      <c r="B53" s="48"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54611.804024999998</v>
      </c>
      <c r="N53" s="281">
        <f t="shared" si="0"/>
        <v>436629564.95047873</v>
      </c>
    </row>
    <row r="54" spans="1:14">
      <c r="A54" t="s">
        <v>448</v>
      </c>
      <c r="B54" s="48"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4778.3820575</v>
      </c>
      <c r="N54" s="281">
        <f t="shared" si="0"/>
        <v>4778.3820575</v>
      </c>
    </row>
    <row r="55" spans="1:14" ht="15" thickBot="1">
      <c r="B55" s="820"/>
      <c r="C55" s="821"/>
      <c r="D55" s="821"/>
      <c r="E55" s="821"/>
      <c r="F55" s="821"/>
      <c r="G55" s="821"/>
      <c r="H55" s="821"/>
      <c r="I55" s="822"/>
      <c r="J55" s="47"/>
      <c r="K55" s="49"/>
      <c r="L55" s="823"/>
      <c r="M55" s="824"/>
      <c r="N55" s="50"/>
    </row>
    <row r="56" spans="1:14" ht="15" thickBot="1">
      <c r="B56" s="825" t="s">
        <v>1037</v>
      </c>
      <c r="C56" s="826"/>
      <c r="D56" s="826"/>
      <c r="E56" s="826"/>
      <c r="F56" s="826"/>
      <c r="G56" s="826"/>
      <c r="H56" s="826"/>
      <c r="I56" s="826"/>
      <c r="J56" s="826"/>
      <c r="K56" s="826"/>
      <c r="L56" s="826"/>
      <c r="M56" s="827"/>
      <c r="N56" s="403">
        <f>SUM(N48:N55)</f>
        <v>436650868.5001142</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 thickBot="1">
      <c r="B59" s="73"/>
      <c r="C59" s="66"/>
      <c r="D59" s="66"/>
      <c r="E59" s="66"/>
      <c r="F59" s="66"/>
      <c r="G59" s="66"/>
      <c r="H59" s="66"/>
      <c r="I59" s="66"/>
      <c r="J59" s="66"/>
      <c r="K59" s="66"/>
      <c r="L59" s="66"/>
      <c r="M59" s="66"/>
      <c r="N59" s="68"/>
    </row>
    <row r="60" spans="1:14" ht="26.4">
      <c r="B60" s="322" t="s">
        <v>1041</v>
      </c>
      <c r="C60" s="323"/>
      <c r="D60" s="323"/>
      <c r="E60" s="323"/>
      <c r="F60" s="323"/>
      <c r="G60" s="323"/>
      <c r="H60" s="78" t="s">
        <v>1029</v>
      </c>
      <c r="I60" s="79" t="s">
        <v>1042</v>
      </c>
      <c r="J60" s="80" t="s">
        <v>1043</v>
      </c>
      <c r="K60" s="78" t="s">
        <v>1044</v>
      </c>
      <c r="L60" s="828" t="s">
        <v>1045</v>
      </c>
      <c r="M60" s="801"/>
      <c r="N60" s="81" t="s">
        <v>1035</v>
      </c>
    </row>
    <row r="61" spans="1:14">
      <c r="B61" s="51"/>
      <c r="C61" s="326"/>
      <c r="D61" s="326"/>
      <c r="E61" s="326"/>
      <c r="F61" s="326"/>
      <c r="G61" s="326"/>
      <c r="H61" s="320"/>
      <c r="I61" s="288"/>
      <c r="J61" s="295"/>
      <c r="K61" s="288"/>
      <c r="L61" s="829"/>
      <c r="M61" s="830"/>
      <c r="N61" s="296"/>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c r="B64" s="51"/>
      <c r="C64" s="52"/>
      <c r="D64" s="52"/>
      <c r="E64" s="52"/>
      <c r="F64" s="52"/>
      <c r="G64" s="52"/>
      <c r="H64" s="297"/>
      <c r="I64" s="288"/>
      <c r="J64" s="288"/>
      <c r="K64" s="288"/>
      <c r="L64" s="298"/>
      <c r="M64" s="299"/>
      <c r="N64" s="300"/>
    </row>
    <row r="65" spans="1:15">
      <c r="B65" s="51"/>
      <c r="C65" s="52"/>
      <c r="D65" s="52"/>
      <c r="E65" s="52"/>
      <c r="F65" s="52"/>
      <c r="G65" s="52"/>
      <c r="H65" s="297"/>
      <c r="I65" s="288"/>
      <c r="J65" s="288"/>
      <c r="K65" s="288"/>
      <c r="L65" s="298"/>
      <c r="M65" s="299"/>
      <c r="N65" s="300"/>
    </row>
    <row r="66" spans="1:15" ht="15" thickBot="1">
      <c r="B66" s="318"/>
      <c r="C66" s="319"/>
      <c r="D66" s="319"/>
      <c r="E66" s="319"/>
      <c r="F66" s="319"/>
      <c r="G66" s="319"/>
      <c r="H66" s="53"/>
      <c r="I66" s="131"/>
      <c r="J66" s="131"/>
      <c r="K66" s="131"/>
      <c r="L66" s="814"/>
      <c r="M66" s="815"/>
      <c r="N66" s="132"/>
    </row>
    <row r="67" spans="1:15" ht="15" thickBot="1">
      <c r="B67" s="831" t="s">
        <v>1037</v>
      </c>
      <c r="C67" s="832"/>
      <c r="D67" s="832"/>
      <c r="E67" s="832"/>
      <c r="F67" s="832"/>
      <c r="G67" s="832"/>
      <c r="H67" s="832"/>
      <c r="I67" s="832"/>
      <c r="J67" s="832"/>
      <c r="K67" s="832"/>
      <c r="L67" s="832"/>
      <c r="M67" s="833"/>
      <c r="N67" s="109"/>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 thickBot="1">
      <c r="B70" s="73"/>
      <c r="C70" s="66"/>
      <c r="D70" s="66"/>
      <c r="E70" s="66"/>
      <c r="F70" s="66"/>
      <c r="G70" s="66"/>
      <c r="H70" s="66"/>
      <c r="I70" s="66"/>
      <c r="J70" s="66"/>
      <c r="K70" s="66"/>
      <c r="L70" s="66"/>
      <c r="M70" s="66"/>
      <c r="N70" s="68"/>
    </row>
    <row r="71" spans="1:15" ht="26.4">
      <c r="B71" s="851" t="s">
        <v>1047</v>
      </c>
      <c r="C71" s="852"/>
      <c r="D71" s="852"/>
      <c r="E71" s="852"/>
      <c r="F71" s="852"/>
      <c r="G71" s="852"/>
      <c r="H71" s="852"/>
      <c r="I71" s="78" t="s">
        <v>1048</v>
      </c>
      <c r="J71" s="80" t="s">
        <v>1493</v>
      </c>
      <c r="K71" s="79" t="s">
        <v>1050</v>
      </c>
      <c r="L71" s="853" t="s">
        <v>1034</v>
      </c>
      <c r="M71" s="854"/>
      <c r="N71" s="103" t="s">
        <v>1035</v>
      </c>
    </row>
    <row r="72" spans="1:15">
      <c r="A72" t="s">
        <v>6</v>
      </c>
      <c r="B72" s="54" t="str">
        <f>VLOOKUP(A72,'MANO DE OBRA'!A8:D68,3,FALSE)</f>
        <v xml:space="preserve">Obrero </v>
      </c>
      <c r="C72" s="52"/>
      <c r="D72" s="52"/>
      <c r="E72" s="52"/>
      <c r="F72" s="52"/>
      <c r="G72" s="52"/>
      <c r="H72" s="52"/>
      <c r="I72" s="301">
        <f>K72/J72*100</f>
        <v>27603.894705999999</v>
      </c>
      <c r="J72" s="302">
        <v>185</v>
      </c>
      <c r="K72" s="303">
        <f>VLOOKUP(A72,'MANO DE OBRA'!A8:D99,4,FALSE)</f>
        <v>51067.205206099999</v>
      </c>
      <c r="L72" s="55"/>
      <c r="M72" s="304">
        <v>528</v>
      </c>
      <c r="N72" s="404">
        <f>K72/M72</f>
        <v>96.718191678219696</v>
      </c>
      <c r="O72" s="111"/>
    </row>
    <row r="73" spans="1:15">
      <c r="A73" t="s">
        <v>30</v>
      </c>
      <c r="B73" s="54" t="str">
        <f>VLOOKUP(A73,'MANO DE OBRA'!A8:D69,3,FALSE)</f>
        <v>Oficial</v>
      </c>
      <c r="C73" s="52"/>
      <c r="D73" s="52"/>
      <c r="E73" s="52"/>
      <c r="F73" s="52"/>
      <c r="G73" s="52"/>
      <c r="H73" s="52"/>
      <c r="I73" s="301">
        <f>K73/J73*100</f>
        <v>55207.789411999998</v>
      </c>
      <c r="J73" s="302">
        <v>185</v>
      </c>
      <c r="K73" s="303">
        <f>VLOOKUP(A73,'MANO DE OBRA'!A8:D100,4,FALSE)</f>
        <v>102134.4104122</v>
      </c>
      <c r="L73" s="55"/>
      <c r="M73" s="304">
        <v>528</v>
      </c>
      <c r="N73" s="404">
        <f>K73/M73</f>
        <v>193.43638335643939</v>
      </c>
    </row>
    <row r="74" spans="1:15">
      <c r="B74" s="54"/>
      <c r="C74" s="52"/>
      <c r="D74" s="52"/>
      <c r="E74" s="52"/>
      <c r="F74" s="52"/>
      <c r="G74" s="52"/>
      <c r="H74" s="52"/>
      <c r="I74" s="288"/>
      <c r="J74" s="306"/>
      <c r="K74" s="307"/>
      <c r="L74" s="55"/>
      <c r="M74" s="309"/>
      <c r="N74" s="305"/>
    </row>
    <row r="75" spans="1:15">
      <c r="B75" s="54"/>
      <c r="C75" s="52"/>
      <c r="D75" s="52"/>
      <c r="E75" s="52"/>
      <c r="F75" s="52"/>
      <c r="G75" s="52"/>
      <c r="H75" s="52"/>
      <c r="I75" s="288"/>
      <c r="J75" s="306"/>
      <c r="K75" s="307"/>
      <c r="L75" s="327"/>
      <c r="M75" s="309"/>
      <c r="N75" s="305"/>
    </row>
    <row r="76" spans="1:15">
      <c r="B76" s="54"/>
      <c r="C76" s="52"/>
      <c r="D76" s="52"/>
      <c r="E76" s="52"/>
      <c r="F76" s="52"/>
      <c r="G76" s="52"/>
      <c r="H76" s="52"/>
      <c r="I76" s="288"/>
      <c r="J76" s="306"/>
      <c r="K76" s="307"/>
      <c r="L76" s="327"/>
      <c r="M76" s="309"/>
      <c r="N76" s="305"/>
    </row>
    <row r="77" spans="1:15" ht="15" thickBot="1">
      <c r="B77" s="812"/>
      <c r="C77" s="813"/>
      <c r="D77" s="813"/>
      <c r="E77" s="813"/>
      <c r="F77" s="813"/>
      <c r="G77" s="813"/>
      <c r="H77" s="813"/>
      <c r="I77" s="131"/>
      <c r="J77" s="131"/>
      <c r="K77" s="131"/>
      <c r="L77" s="913"/>
      <c r="M77" s="913"/>
      <c r="N77" s="50"/>
    </row>
    <row r="78" spans="1:15" ht="15" thickBot="1">
      <c r="B78" s="825" t="s">
        <v>1037</v>
      </c>
      <c r="C78" s="826"/>
      <c r="D78" s="826"/>
      <c r="E78" s="826"/>
      <c r="F78" s="826"/>
      <c r="G78" s="826"/>
      <c r="H78" s="826"/>
      <c r="I78" s="832"/>
      <c r="J78" s="832"/>
      <c r="K78" s="832"/>
      <c r="L78" s="832"/>
      <c r="M78" s="833"/>
      <c r="N78" s="310">
        <f>SUM(N72:N77)</f>
        <v>290.1545750346591</v>
      </c>
    </row>
    <row r="79" spans="1:15" ht="15" thickBot="1">
      <c r="B79" s="38"/>
      <c r="C79" s="39"/>
      <c r="D79" s="39"/>
      <c r="E79" s="39"/>
      <c r="F79" s="39"/>
      <c r="G79" s="39"/>
      <c r="H79" s="39"/>
      <c r="I79" s="39"/>
      <c r="J79" s="39"/>
      <c r="K79" s="39"/>
      <c r="L79" s="39"/>
      <c r="M79" s="39"/>
      <c r="N79" s="40"/>
    </row>
    <row r="80" spans="1:15" ht="15" thickBot="1">
      <c r="B80" s="825" t="s">
        <v>1051</v>
      </c>
      <c r="C80" s="826"/>
      <c r="D80" s="826"/>
      <c r="E80" s="826"/>
      <c r="F80" s="826"/>
      <c r="G80" s="826"/>
      <c r="H80" s="826"/>
      <c r="I80" s="826"/>
      <c r="J80" s="826"/>
      <c r="K80" s="826"/>
      <c r="L80" s="826"/>
      <c r="M80" s="827"/>
      <c r="N80" s="104">
        <f>N43+N56+N67+N78</f>
        <v>436655991.02353835</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 thickBot="1">
      <c r="B83" s="73"/>
      <c r="C83" s="66"/>
      <c r="D83" s="66"/>
      <c r="E83" s="66"/>
      <c r="F83" s="66"/>
      <c r="G83" s="66"/>
      <c r="H83" s="66"/>
      <c r="I83" s="66"/>
      <c r="J83" s="66"/>
      <c r="K83" s="66"/>
      <c r="L83" s="66"/>
      <c r="M83" s="66"/>
      <c r="N83" s="68"/>
    </row>
    <row r="84" spans="1:14">
      <c r="B84" s="816" t="s">
        <v>1053</v>
      </c>
      <c r="C84" s="817"/>
      <c r="D84" s="817"/>
      <c r="E84" s="817"/>
      <c r="F84" s="817"/>
      <c r="G84" s="817"/>
      <c r="H84" s="817"/>
      <c r="I84" s="323"/>
      <c r="J84" s="343"/>
      <c r="K84" s="311" t="s">
        <v>1054</v>
      </c>
      <c r="L84" s="855" t="s">
        <v>1055</v>
      </c>
      <c r="M84" s="856"/>
      <c r="N84" s="312"/>
    </row>
    <row r="85" spans="1:14">
      <c r="B85" s="857" t="s">
        <v>1056</v>
      </c>
      <c r="C85" s="858"/>
      <c r="D85" s="858"/>
      <c r="E85" s="858"/>
      <c r="F85" s="858"/>
      <c r="G85" s="858"/>
      <c r="H85" s="858"/>
      <c r="I85" s="92"/>
      <c r="J85" s="93"/>
      <c r="K85" s="313">
        <v>0.2</v>
      </c>
      <c r="L85" s="859">
        <f>N80*K85</f>
        <v>87331198.204707682</v>
      </c>
      <c r="M85" s="860"/>
      <c r="N85" s="56"/>
    </row>
    <row r="86" spans="1:14">
      <c r="B86" s="94" t="s">
        <v>1057</v>
      </c>
      <c r="C86" s="95"/>
      <c r="D86" s="95"/>
      <c r="E86" s="95"/>
      <c r="F86" s="95"/>
      <c r="G86" s="95"/>
      <c r="H86" s="95"/>
      <c r="I86" s="92"/>
      <c r="J86" s="93"/>
      <c r="K86" s="313">
        <v>0.05</v>
      </c>
      <c r="L86" s="859">
        <f>N80*K86</f>
        <v>21832799.551176921</v>
      </c>
      <c r="M86" s="860"/>
      <c r="N86" s="56"/>
    </row>
    <row r="87" spans="1:14" ht="15" thickBot="1">
      <c r="B87" s="96" t="s">
        <v>1058</v>
      </c>
      <c r="C87" s="97"/>
      <c r="D87" s="97"/>
      <c r="E87" s="97"/>
      <c r="F87" s="97"/>
      <c r="G87" s="97"/>
      <c r="H87" s="97"/>
      <c r="I87" s="98"/>
      <c r="J87" s="99"/>
      <c r="K87" s="314">
        <v>0.05</v>
      </c>
      <c r="L87" s="861">
        <f>N80*K87</f>
        <v>21832799.551176921</v>
      </c>
      <c r="M87" s="862"/>
      <c r="N87" s="56"/>
    </row>
    <row r="88" spans="1:14" ht="15" thickBot="1">
      <c r="B88" s="825" t="s">
        <v>1037</v>
      </c>
      <c r="C88" s="826"/>
      <c r="D88" s="826"/>
      <c r="E88" s="826"/>
      <c r="F88" s="826"/>
      <c r="G88" s="826"/>
      <c r="H88" s="826"/>
      <c r="I88" s="826"/>
      <c r="J88" s="826"/>
      <c r="K88" s="826"/>
      <c r="L88" s="826"/>
      <c r="M88" s="827"/>
      <c r="N88" s="57">
        <f>L85+L86+L87</f>
        <v>130996797.30706152</v>
      </c>
    </row>
    <row r="89" spans="1:14" ht="15" thickBot="1">
      <c r="B89" s="38"/>
      <c r="C89" s="39"/>
      <c r="D89" s="39"/>
      <c r="E89" s="39"/>
      <c r="F89" s="39"/>
      <c r="G89" s="39"/>
      <c r="H89" s="39"/>
      <c r="I89" s="39"/>
      <c r="J89" s="39"/>
      <c r="K89" s="39"/>
      <c r="L89" s="39"/>
      <c r="M89" s="39"/>
      <c r="N89" s="40"/>
    </row>
    <row r="90" spans="1:14" ht="15" thickBot="1">
      <c r="A90" t="s">
        <v>2121</v>
      </c>
      <c r="B90" s="825" t="s">
        <v>1059</v>
      </c>
      <c r="C90" s="826"/>
      <c r="D90" s="826"/>
      <c r="E90" s="826"/>
      <c r="F90" s="826"/>
      <c r="G90" s="826"/>
      <c r="H90" s="826"/>
      <c r="I90" s="826"/>
      <c r="J90" s="826"/>
      <c r="K90" s="826"/>
      <c r="L90" s="826"/>
      <c r="M90" s="827"/>
      <c r="N90" s="196">
        <f>N80+N88</f>
        <v>567652788.3305999</v>
      </c>
    </row>
    <row r="91" spans="1:14">
      <c r="B91" s="18"/>
      <c r="C91" s="19"/>
      <c r="D91" s="19"/>
      <c r="E91" s="19"/>
      <c r="F91" s="19"/>
      <c r="G91" s="19"/>
      <c r="H91" s="19"/>
      <c r="I91" s="19"/>
      <c r="J91" s="19"/>
      <c r="K91" s="19"/>
      <c r="L91" s="19"/>
      <c r="M91" s="19"/>
      <c r="N91" s="20"/>
    </row>
    <row r="92" spans="1:14">
      <c r="B92" s="21"/>
      <c r="C92" s="17"/>
      <c r="D92" s="17"/>
      <c r="E92" s="17"/>
      <c r="F92" s="17"/>
      <c r="G92" s="17"/>
      <c r="H92" s="17"/>
      <c r="I92" s="17"/>
      <c r="J92" s="17"/>
      <c r="K92" s="17"/>
      <c r="L92" s="17"/>
      <c r="M92" s="17"/>
      <c r="N92" s="22"/>
    </row>
    <row r="93" spans="1:14">
      <c r="B93" s="21"/>
      <c r="C93" s="17"/>
      <c r="D93" s="17"/>
      <c r="E93" s="17"/>
      <c r="F93" s="17"/>
      <c r="G93" s="17"/>
      <c r="H93" s="17"/>
      <c r="I93" s="17"/>
      <c r="J93" s="17"/>
      <c r="K93" s="17"/>
      <c r="L93" s="17"/>
      <c r="M93" s="17"/>
      <c r="N93" s="22"/>
    </row>
    <row r="94" spans="1:14">
      <c r="B94" s="21"/>
      <c r="C94" s="17"/>
      <c r="D94" s="17"/>
      <c r="E94" s="17"/>
      <c r="F94" s="17"/>
      <c r="G94" s="17"/>
      <c r="H94" s="17"/>
      <c r="I94" s="17"/>
      <c r="J94" s="17"/>
      <c r="K94" s="17"/>
      <c r="L94" s="17"/>
      <c r="M94" s="17"/>
      <c r="N94" s="22"/>
    </row>
    <row r="95" spans="1:14">
      <c r="B95" s="21"/>
      <c r="C95" s="17"/>
      <c r="D95" s="17"/>
      <c r="E95" s="58" t="s">
        <v>1060</v>
      </c>
      <c r="F95" s="58"/>
      <c r="G95" s="58"/>
      <c r="H95" s="58"/>
      <c r="I95" s="58"/>
      <c r="J95" s="58"/>
      <c r="K95" s="17"/>
      <c r="L95" s="17"/>
      <c r="M95" s="17"/>
      <c r="N95" s="22"/>
    </row>
    <row r="96" spans="1:14">
      <c r="B96" s="21"/>
      <c r="C96" s="17"/>
      <c r="D96" s="17"/>
      <c r="E96" s="17" t="s">
        <v>1061</v>
      </c>
      <c r="F96" s="17"/>
      <c r="G96" s="17"/>
      <c r="H96" s="17"/>
      <c r="I96" s="17"/>
      <c r="J96" s="17"/>
      <c r="K96" s="17"/>
      <c r="L96" s="17"/>
      <c r="M96" s="17"/>
      <c r="N96" s="22"/>
    </row>
    <row r="97" spans="2:14">
      <c r="B97" s="21"/>
      <c r="C97" s="17"/>
      <c r="D97" s="17"/>
      <c r="E97" s="17" t="s">
        <v>1062</v>
      </c>
      <c r="F97" s="17"/>
      <c r="G97" s="17"/>
      <c r="H97" s="17"/>
      <c r="I97" s="17"/>
      <c r="J97" s="17"/>
      <c r="K97" s="17"/>
      <c r="L97" s="17"/>
      <c r="M97" s="17"/>
      <c r="N97" s="22"/>
    </row>
    <row r="98" spans="2:14">
      <c r="B98" s="21"/>
      <c r="C98" s="17"/>
      <c r="D98" s="17"/>
      <c r="E98" s="17" t="s">
        <v>1063</v>
      </c>
      <c r="F98" s="17"/>
      <c r="G98" s="17"/>
      <c r="H98" s="17"/>
      <c r="I98" s="17"/>
      <c r="J98" s="17"/>
      <c r="K98" s="17"/>
      <c r="L98" s="17"/>
      <c r="M98" s="17"/>
      <c r="N98" s="22"/>
    </row>
    <row r="99" spans="2:14" ht="15" thickBot="1">
      <c r="B99" s="21"/>
      <c r="C99" s="17"/>
      <c r="D99" s="17"/>
      <c r="E99" s="17"/>
      <c r="F99" s="17" t="s">
        <v>1064</v>
      </c>
      <c r="G99" s="17"/>
      <c r="H99" s="17"/>
      <c r="I99" s="17"/>
      <c r="J99" s="17"/>
      <c r="K99" s="17"/>
      <c r="L99" s="17"/>
      <c r="M99" s="17"/>
      <c r="N99" s="22"/>
    </row>
    <row r="100" spans="2:14">
      <c r="B100" s="236" t="s">
        <v>2321</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2322</v>
      </c>
      <c r="C106" s="36"/>
      <c r="D106" s="36"/>
      <c r="E106" s="36"/>
      <c r="F106" s="36"/>
      <c r="G106" s="36"/>
      <c r="H106" s="36"/>
      <c r="I106" s="36"/>
      <c r="J106" s="36"/>
      <c r="K106" s="36"/>
      <c r="L106" s="36"/>
      <c r="M106" s="36"/>
      <c r="N106" s="37"/>
    </row>
    <row r="107" spans="2:14" ht="15" customHeight="1">
      <c r="B107" s="863" t="s">
        <v>2323</v>
      </c>
      <c r="C107" s="864"/>
      <c r="D107" s="864"/>
      <c r="E107" s="864"/>
      <c r="F107" s="864"/>
      <c r="G107" s="864"/>
      <c r="H107" s="864"/>
      <c r="I107" s="864"/>
      <c r="J107" s="864"/>
      <c r="K107" s="864"/>
      <c r="L107" s="864"/>
      <c r="M107" s="864"/>
      <c r="N107" s="865"/>
    </row>
    <row r="108" spans="2:14" ht="15" customHeight="1">
      <c r="B108" s="863"/>
      <c r="C108" s="864"/>
      <c r="D108" s="864"/>
      <c r="E108" s="864"/>
      <c r="F108" s="864"/>
      <c r="G108" s="864"/>
      <c r="H108" s="864"/>
      <c r="I108" s="864"/>
      <c r="J108" s="864"/>
      <c r="K108" s="864"/>
      <c r="L108" s="864"/>
      <c r="M108" s="864"/>
      <c r="N108" s="865"/>
    </row>
    <row r="109" spans="2:14" ht="30" customHeight="1">
      <c r="B109" s="866" t="s">
        <v>2324</v>
      </c>
      <c r="C109" s="867"/>
      <c r="D109" s="867"/>
      <c r="E109" s="867"/>
      <c r="F109" s="867"/>
      <c r="G109" s="867"/>
      <c r="H109" s="867"/>
      <c r="I109" s="867"/>
      <c r="J109" s="867"/>
      <c r="K109" s="867"/>
      <c r="L109" s="867"/>
      <c r="M109" s="867"/>
      <c r="N109" s="868"/>
    </row>
    <row r="110" spans="2:14">
      <c r="B110" s="866"/>
      <c r="C110" s="867"/>
      <c r="D110" s="867"/>
      <c r="E110" s="867"/>
      <c r="F110" s="867"/>
      <c r="G110" s="867"/>
      <c r="H110" s="867"/>
      <c r="I110" s="867"/>
      <c r="J110" s="867"/>
      <c r="K110" s="867"/>
      <c r="L110" s="867"/>
      <c r="M110" s="867"/>
      <c r="N110" s="868"/>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6"/>
      <c r="D114" s="36"/>
      <c r="E114" s="36"/>
      <c r="F114" s="36"/>
      <c r="G114" s="36"/>
      <c r="H114" s="36"/>
      <c r="I114" s="36"/>
      <c r="J114" s="36"/>
      <c r="K114" s="36"/>
      <c r="L114" s="36"/>
      <c r="M114" s="36"/>
      <c r="N114" s="37"/>
    </row>
    <row r="115" spans="2:14">
      <c r="B115" s="21"/>
      <c r="C115" s="17"/>
      <c r="D115" s="17"/>
      <c r="E115" s="17" t="s">
        <v>1060</v>
      </c>
      <c r="F115" s="58"/>
      <c r="G115" s="58"/>
      <c r="H115" s="17"/>
      <c r="I115" s="17"/>
      <c r="J115" s="17"/>
      <c r="K115" s="17"/>
      <c r="L115" s="17"/>
      <c r="M115" s="17"/>
      <c r="N115" s="22"/>
    </row>
    <row r="116" spans="2:14">
      <c r="B116" s="21"/>
      <c r="C116" s="17"/>
      <c r="D116" s="17"/>
      <c r="E116" s="59" t="s">
        <v>1061</v>
      </c>
      <c r="F116" s="17"/>
      <c r="G116" s="17"/>
      <c r="H116" s="59"/>
      <c r="I116" s="59"/>
      <c r="J116" s="59"/>
      <c r="K116" s="17"/>
      <c r="L116" s="17"/>
      <c r="M116" s="17"/>
      <c r="N116" s="22"/>
    </row>
    <row r="117" spans="2:14">
      <c r="B117" s="21"/>
      <c r="C117" s="17"/>
      <c r="D117" s="17"/>
      <c r="E117" s="60" t="s">
        <v>1065</v>
      </c>
      <c r="F117" s="17"/>
      <c r="G117" s="17"/>
      <c r="H117" s="60"/>
      <c r="I117" s="60"/>
      <c r="J117" s="60"/>
      <c r="K117" s="17"/>
      <c r="L117" s="17"/>
      <c r="M117" s="17"/>
      <c r="N117" s="22"/>
    </row>
    <row r="118" spans="2:14">
      <c r="B118" s="61"/>
      <c r="C118" s="36"/>
      <c r="D118" s="36"/>
      <c r="E118" s="17" t="s">
        <v>1063</v>
      </c>
      <c r="F118" s="17"/>
      <c r="G118" s="17"/>
      <c r="H118" s="17"/>
      <c r="I118" s="17"/>
      <c r="J118" s="17"/>
      <c r="K118" s="36"/>
      <c r="L118" s="36"/>
      <c r="M118" s="36"/>
      <c r="N118" s="37"/>
    </row>
    <row r="119" spans="2:14">
      <c r="B119" s="61"/>
      <c r="C119" s="36"/>
      <c r="D119" s="36"/>
      <c r="E119" s="36"/>
      <c r="F119" s="17"/>
      <c r="G119" s="17"/>
      <c r="H119" s="17"/>
      <c r="I119" s="17"/>
      <c r="J119" s="17"/>
      <c r="K119" s="36"/>
      <c r="L119" s="36"/>
      <c r="M119" s="36"/>
      <c r="N119" s="37"/>
    </row>
    <row r="120" spans="2:14">
      <c r="B120" s="61" t="s">
        <v>2325</v>
      </c>
      <c r="C120" s="60"/>
      <c r="D120" s="60"/>
      <c r="E120" s="17"/>
      <c r="F120" s="17"/>
      <c r="G120" s="17"/>
      <c r="H120" s="17"/>
      <c r="I120" s="17"/>
      <c r="J120" s="802"/>
      <c r="K120" s="802"/>
      <c r="L120" s="802"/>
      <c r="M120" s="802"/>
      <c r="N120" s="803"/>
    </row>
    <row r="121" spans="2:14" ht="15" thickBot="1">
      <c r="B121" s="270" t="s">
        <v>2326</v>
      </c>
      <c r="C121" s="402"/>
      <c r="D121" s="402"/>
      <c r="E121" s="62"/>
      <c r="F121" s="62"/>
      <c r="G121" s="62"/>
      <c r="H121" s="62"/>
      <c r="I121" s="62"/>
      <c r="J121" s="804"/>
      <c r="K121" s="804"/>
      <c r="L121" s="804"/>
      <c r="M121" s="804"/>
      <c r="N121"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1096</v>
      </c>
      <c r="C31" s="86" t="s">
        <v>1275</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312</v>
      </c>
      <c r="B36" s="838" t="str">
        <f>VLOOKUP(A36,EQUIPOS!A6:D154,3,FALSE)</f>
        <v>Retroexcavadora sobre oruga, potencia 138 HP, balde de 1,5 m3.</v>
      </c>
      <c r="C36" s="839"/>
      <c r="D36" s="839"/>
      <c r="E36" s="839"/>
      <c r="F36" s="839"/>
      <c r="G36" s="839"/>
      <c r="H36" s="840"/>
      <c r="I36" s="276"/>
      <c r="J36" s="277"/>
      <c r="K36" s="278">
        <f>VLOOKUP(A36,EQUIPOS!A6:D163,4,FALSE)</f>
        <v>131610.94</v>
      </c>
      <c r="L36" s="279"/>
      <c r="M36" s="280">
        <v>66</v>
      </c>
      <c r="N36" s="281">
        <f>K36/M36</f>
        <v>1994.1051515151516</v>
      </c>
    </row>
    <row r="37" spans="1:14">
      <c r="A37" s="113" t="s">
        <v>129</v>
      </c>
      <c r="B37" s="838" t="str">
        <f>VLOOKUP(A37,EQUIPOS!A7:D154,3,FALSE)</f>
        <v xml:space="preserve">Buldozer, Potencia al volante de 140 HP, motor de 2200 RPM, longitud de hoja 4,80m. </v>
      </c>
      <c r="C37" s="839"/>
      <c r="D37" s="839"/>
      <c r="E37" s="839"/>
      <c r="F37" s="839"/>
      <c r="G37" s="839"/>
      <c r="H37" s="840"/>
      <c r="I37" s="276"/>
      <c r="J37" s="277"/>
      <c r="K37" s="278">
        <f>VLOOKUP(A37,EQUIPOS!A7:D164,4,FALSE)</f>
        <v>143990</v>
      </c>
      <c r="L37" s="279"/>
      <c r="M37" s="280">
        <v>100</v>
      </c>
      <c r="N37" s="281">
        <f>K37/M37</f>
        <v>1439.9</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0.01</v>
      </c>
      <c r="M42" s="850"/>
      <c r="N42" s="110">
        <f>N76*L42</f>
        <v>0.967181916782197</v>
      </c>
    </row>
    <row r="43" spans="1:14" ht="15" thickBot="1">
      <c r="B43" s="825" t="s">
        <v>1037</v>
      </c>
      <c r="C43" s="826"/>
      <c r="D43" s="826"/>
      <c r="E43" s="826"/>
      <c r="F43" s="826"/>
      <c r="G43" s="826"/>
      <c r="H43" s="826"/>
      <c r="I43" s="826"/>
      <c r="J43" s="826"/>
      <c r="K43" s="826"/>
      <c r="L43" s="826"/>
      <c r="M43" s="827"/>
      <c r="N43" s="403">
        <f>SUM(N36:N42)</f>
        <v>3434.9723334319337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448</v>
      </c>
      <c r="B48" s="48"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4778.3820575</v>
      </c>
      <c r="N48" s="281">
        <f>K48*M48</f>
        <v>4778.3820575</v>
      </c>
    </row>
    <row r="49" spans="1:14">
      <c r="B49" s="48"/>
      <c r="C49" s="290"/>
      <c r="D49" s="290"/>
      <c r="E49" s="290"/>
      <c r="F49" s="290"/>
      <c r="G49" s="290"/>
      <c r="H49" s="290"/>
      <c r="I49" s="277"/>
      <c r="J49" s="233"/>
      <c r="K49" s="291"/>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4778.3820575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6</v>
      </c>
      <c r="B70" s="54" t="str">
        <f>VLOOKUP(A70,'MANO DE OBRA'!A8:D68,3,FALSE)</f>
        <v xml:space="preserve">Obrero </v>
      </c>
      <c r="C70" s="52"/>
      <c r="D70" s="52"/>
      <c r="E70" s="52"/>
      <c r="F70" s="52"/>
      <c r="G70" s="52"/>
      <c r="H70" s="52"/>
      <c r="I70" s="301">
        <f>K70/J70*100</f>
        <v>27603.894705999999</v>
      </c>
      <c r="J70" s="302">
        <v>185</v>
      </c>
      <c r="K70" s="303">
        <f>VLOOKUP(A70,'MANO DE OBRA'!A8:D99,4,FALSE)</f>
        <v>51067.205206099999</v>
      </c>
      <c r="L70" s="55"/>
      <c r="M70" s="304">
        <v>528</v>
      </c>
      <c r="N70" s="404">
        <f>K70/M70</f>
        <v>96.718191678219696</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96.718191678219696</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8310.0725826101534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1662.0145165220308</v>
      </c>
      <c r="M83" s="860"/>
      <c r="N83" s="56"/>
    </row>
    <row r="84" spans="1:14">
      <c r="B84" s="94" t="s">
        <v>1057</v>
      </c>
      <c r="C84" s="95"/>
      <c r="D84" s="95"/>
      <c r="E84" s="95"/>
      <c r="F84" s="95"/>
      <c r="G84" s="95"/>
      <c r="H84" s="95"/>
      <c r="I84" s="92"/>
      <c r="J84" s="93"/>
      <c r="K84" s="313">
        <v>0.05</v>
      </c>
      <c r="L84" s="859">
        <f>N78*K84</f>
        <v>415.5036291305077</v>
      </c>
      <c r="M84" s="860"/>
      <c r="N84" s="56"/>
    </row>
    <row r="85" spans="1:14" ht="15" thickBot="1">
      <c r="B85" s="96" t="s">
        <v>1058</v>
      </c>
      <c r="C85" s="97"/>
      <c r="D85" s="97"/>
      <c r="E85" s="97"/>
      <c r="F85" s="97"/>
      <c r="G85" s="97"/>
      <c r="H85" s="97"/>
      <c r="I85" s="98"/>
      <c r="J85" s="99"/>
      <c r="K85" s="314">
        <v>0.05</v>
      </c>
      <c r="L85" s="861">
        <f>N78*K85</f>
        <v>415.5036291305077</v>
      </c>
      <c r="M85" s="862"/>
      <c r="N85" s="56"/>
    </row>
    <row r="86" spans="1:14" ht="15" thickBot="1">
      <c r="B86" s="825" t="s">
        <v>1037</v>
      </c>
      <c r="C86" s="826"/>
      <c r="D86" s="826"/>
      <c r="E86" s="826"/>
      <c r="F86" s="826"/>
      <c r="G86" s="826"/>
      <c r="H86" s="826"/>
      <c r="I86" s="826"/>
      <c r="J86" s="826"/>
      <c r="K86" s="826"/>
      <c r="L86" s="826"/>
      <c r="M86" s="827"/>
      <c r="N86" s="57">
        <f>L83+L84+L85</f>
        <v>2493.0217747830461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10803.0943573932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1097</v>
      </c>
      <c r="C31" s="86" t="s">
        <v>1276</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312</v>
      </c>
      <c r="B36" s="838" t="str">
        <f>VLOOKUP(A36,EQUIPOS!A6:D154,3,FALSE)</f>
        <v>Retroexcavadora sobre oruga, potencia 138 HP, balde de 1,5 m3.</v>
      </c>
      <c r="C36" s="839"/>
      <c r="D36" s="839"/>
      <c r="E36" s="839"/>
      <c r="F36" s="839"/>
      <c r="G36" s="839"/>
      <c r="H36" s="840"/>
      <c r="I36" s="276"/>
      <c r="J36" s="277"/>
      <c r="K36" s="278">
        <f>VLOOKUP(A36,EQUIPOS!A6:D163,4,FALSE)</f>
        <v>131610.94</v>
      </c>
      <c r="L36" s="279"/>
      <c r="M36" s="280">
        <v>66</v>
      </c>
      <c r="N36" s="281">
        <f>K36/M36</f>
        <v>1994.1051515151516</v>
      </c>
    </row>
    <row r="37" spans="1:14">
      <c r="A37" s="113" t="s">
        <v>180</v>
      </c>
      <c r="B37" s="838" t="str">
        <f>VLOOKUP(A37,EQUIPOS!A7:D154,3,FALSE)</f>
        <v>Compresor 120 HP, con martillo.</v>
      </c>
      <c r="C37" s="839"/>
      <c r="D37" s="839"/>
      <c r="E37" s="839"/>
      <c r="F37" s="839"/>
      <c r="G37" s="839"/>
      <c r="H37" s="840"/>
      <c r="I37" s="276"/>
      <c r="J37" s="277"/>
      <c r="K37" s="278">
        <f>VLOOKUP(A37,EQUIPOS!A7:D164,4,FALSE)</f>
        <v>91909</v>
      </c>
      <c r="L37" s="279"/>
      <c r="M37" s="280">
        <v>66</v>
      </c>
      <c r="N37" s="281">
        <f>K37/M37</f>
        <v>1392.560606060606</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N79*L42</f>
        <v>5.8030915006931822</v>
      </c>
    </row>
    <row r="43" spans="1:14" ht="15" thickBot="1">
      <c r="B43" s="825" t="s">
        <v>1037</v>
      </c>
      <c r="C43" s="826"/>
      <c r="D43" s="826"/>
      <c r="E43" s="826"/>
      <c r="F43" s="826"/>
      <c r="G43" s="826"/>
      <c r="H43" s="826"/>
      <c r="I43" s="826"/>
      <c r="J43" s="826"/>
      <c r="K43" s="826"/>
      <c r="L43" s="826"/>
      <c r="M43" s="827"/>
      <c r="N43" s="403">
        <f>SUM(N36:N42)</f>
        <v>3392.4688490764506</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376</v>
      </c>
      <c r="B48" s="48" t="str">
        <f>VLOOKUP(A48,MATERIALES!A4:D373,3,FALSE)</f>
        <v>Anfo</v>
      </c>
      <c r="C48" s="290"/>
      <c r="D48" s="290"/>
      <c r="E48" s="290"/>
      <c r="F48" s="290"/>
      <c r="G48" s="290"/>
      <c r="H48" s="290"/>
      <c r="I48" s="277"/>
      <c r="J48" s="233" t="str">
        <f>VLOOKUP(A48,MATERIALES!A4:D373,2,FALSE)</f>
        <v>kg</v>
      </c>
      <c r="K48" s="291">
        <v>0.2</v>
      </c>
      <c r="L48" s="276"/>
      <c r="M48" s="292">
        <f>VLOOKUP(A48,MATERIALES!A4:D395,4,FALSE)</f>
        <v>6001.6285625</v>
      </c>
      <c r="N48" s="281">
        <f t="shared" ref="N48:N53" si="0">K48*M48</f>
        <v>1200.3257125</v>
      </c>
    </row>
    <row r="49" spans="1:14">
      <c r="A49" t="s">
        <v>427</v>
      </c>
      <c r="B49" s="48"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3596.1517075000002</v>
      </c>
      <c r="N49" s="281">
        <f t="shared" si="0"/>
        <v>10788.4551225</v>
      </c>
    </row>
    <row r="50" spans="1:14">
      <c r="A50" s="113" t="s">
        <v>462</v>
      </c>
      <c r="B50" s="48"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11585.85743</v>
      </c>
      <c r="N50" s="281">
        <f t="shared" si="0"/>
        <v>3475.7572289999998</v>
      </c>
    </row>
    <row r="51" spans="1:14">
      <c r="A51" s="113" t="s">
        <v>467</v>
      </c>
      <c r="B51" s="48" t="str">
        <f>VLOOKUP(A51,MATERIALES!A6:D373,3,FALSE)</f>
        <v>Fulminantes</v>
      </c>
      <c r="C51" s="290"/>
      <c r="D51" s="290"/>
      <c r="E51" s="290"/>
      <c r="F51" s="290"/>
      <c r="G51" s="290"/>
      <c r="H51" s="290"/>
      <c r="I51" s="277"/>
      <c r="J51" s="233" t="str">
        <f>VLOOKUP(A51,MATERIALES!A6:D373,2,FALSE)</f>
        <v>u</v>
      </c>
      <c r="K51" s="291">
        <v>0.2</v>
      </c>
      <c r="L51" s="276"/>
      <c r="M51" s="292">
        <f>VLOOKUP(A51,MATERIALES!A6:D398,4,FALSE)</f>
        <v>1889.1558450000002</v>
      </c>
      <c r="N51" s="281">
        <f t="shared" si="0"/>
        <v>377.83116900000005</v>
      </c>
    </row>
    <row r="52" spans="1:14">
      <c r="A52" t="s">
        <v>567</v>
      </c>
      <c r="B52" s="48" t="str">
        <f>VLOOKUP(A52,MATERIALES!A6:D374,3,FALSE)</f>
        <v>Mecha Lenta</v>
      </c>
      <c r="C52" s="290"/>
      <c r="D52" s="290"/>
      <c r="E52" s="290"/>
      <c r="F52" s="290"/>
      <c r="G52" s="290"/>
      <c r="H52" s="290"/>
      <c r="I52" s="277"/>
      <c r="J52" s="233" t="str">
        <f>VLOOKUP(A52,MATERIALES!A6:D374,2,FALSE)</f>
        <v>m</v>
      </c>
      <c r="K52" s="291">
        <v>0.5</v>
      </c>
      <c r="L52" s="276"/>
      <c r="M52" s="292">
        <f>VLOOKUP(A52,MATERIALES!A6:D399,4,FALSE)</f>
        <v>1365.5966899999999</v>
      </c>
      <c r="N52" s="281">
        <f t="shared" si="0"/>
        <v>682.79834499999993</v>
      </c>
    </row>
    <row r="53" spans="1:14">
      <c r="A53" t="s">
        <v>915</v>
      </c>
      <c r="B53" s="48"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54611.804024999998</v>
      </c>
      <c r="N53" s="281">
        <f t="shared" si="0"/>
        <v>436629564.95047873</v>
      </c>
    </row>
    <row r="54" spans="1:14" ht="15" thickBot="1">
      <c r="B54" s="820"/>
      <c r="C54" s="821"/>
      <c r="D54" s="821"/>
      <c r="E54" s="821"/>
      <c r="F54" s="821"/>
      <c r="G54" s="821"/>
      <c r="H54" s="821"/>
      <c r="I54" s="822"/>
      <c r="J54" s="47"/>
      <c r="K54" s="49"/>
      <c r="L54" s="823"/>
      <c r="M54" s="824"/>
      <c r="N54" s="50"/>
    </row>
    <row r="55" spans="1:14" ht="15" thickBot="1">
      <c r="B55" s="825" t="s">
        <v>1037</v>
      </c>
      <c r="C55" s="826"/>
      <c r="D55" s="826"/>
      <c r="E55" s="826"/>
      <c r="F55" s="826"/>
      <c r="G55" s="826"/>
      <c r="H55" s="826"/>
      <c r="I55" s="826"/>
      <c r="J55" s="826"/>
      <c r="K55" s="826"/>
      <c r="L55" s="826"/>
      <c r="M55" s="827"/>
      <c r="N55" s="403">
        <f>SUM(N48:N54)</f>
        <v>436646090.11805671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950"/>
      <c r="C65" s="951"/>
      <c r="D65" s="951"/>
      <c r="E65" s="951"/>
      <c r="F65" s="951"/>
      <c r="G65" s="952"/>
      <c r="H65" s="320"/>
      <c r="I65" s="288"/>
      <c r="J65" s="295"/>
      <c r="K65" s="288"/>
      <c r="L65" s="829"/>
      <c r="M65" s="830"/>
      <c r="N65" s="296"/>
    </row>
    <row r="66" spans="1:15">
      <c r="B66" s="51"/>
      <c r="C66" s="52"/>
      <c r="D66" s="52"/>
      <c r="E66" s="52"/>
      <c r="F66" s="52"/>
      <c r="G66" s="52"/>
      <c r="H66" s="297"/>
      <c r="I66" s="288"/>
      <c r="J66" s="288"/>
      <c r="K66" s="288"/>
      <c r="L66" s="298"/>
      <c r="M66" s="299"/>
      <c r="N66" s="300"/>
    </row>
    <row r="67" spans="1:15" ht="15" thickBot="1">
      <c r="B67" s="318"/>
      <c r="C67" s="319"/>
      <c r="D67" s="319"/>
      <c r="E67" s="319"/>
      <c r="F67" s="319"/>
      <c r="G67" s="319"/>
      <c r="H67" s="53"/>
      <c r="I67" s="131"/>
      <c r="J67" s="131"/>
      <c r="K67" s="131"/>
      <c r="L67" s="814"/>
      <c r="M67" s="815"/>
      <c r="N67" s="132"/>
    </row>
    <row r="68" spans="1:15" ht="15" thickBot="1">
      <c r="B68" s="831" t="s">
        <v>1037</v>
      </c>
      <c r="C68" s="832"/>
      <c r="D68" s="832"/>
      <c r="E68" s="832"/>
      <c r="F68" s="832"/>
      <c r="G68" s="832"/>
      <c r="H68" s="832"/>
      <c r="I68" s="832"/>
      <c r="J68" s="832"/>
      <c r="K68" s="832"/>
      <c r="L68" s="832"/>
      <c r="M68" s="833"/>
      <c r="N68" s="109"/>
    </row>
    <row r="69" spans="1:15">
      <c r="B69" s="38"/>
      <c r="C69" s="39"/>
      <c r="D69" s="39"/>
      <c r="E69" s="39"/>
      <c r="F69" s="39"/>
      <c r="G69" s="39"/>
      <c r="H69" s="39"/>
      <c r="I69" s="39"/>
      <c r="J69" s="39"/>
      <c r="K69" s="39"/>
      <c r="L69" s="39"/>
      <c r="M69" s="39"/>
      <c r="N69" s="40"/>
    </row>
    <row r="70" spans="1:15">
      <c r="B70" s="69" t="s">
        <v>1046</v>
      </c>
      <c r="C70" s="70"/>
      <c r="D70" s="70"/>
      <c r="E70" s="70"/>
      <c r="F70" s="70"/>
      <c r="G70" s="70"/>
      <c r="H70" s="70"/>
      <c r="I70" s="70"/>
      <c r="J70" s="70"/>
      <c r="K70" s="70"/>
      <c r="L70" s="70"/>
      <c r="M70" s="70"/>
      <c r="N70" s="71"/>
    </row>
    <row r="71" spans="1:15" ht="15" thickBot="1">
      <c r="B71" s="73"/>
      <c r="C71" s="66"/>
      <c r="D71" s="66"/>
      <c r="E71" s="66"/>
      <c r="F71" s="66"/>
      <c r="G71" s="66"/>
      <c r="H71" s="66"/>
      <c r="I71" s="66"/>
      <c r="J71" s="66"/>
      <c r="K71" s="66"/>
      <c r="L71" s="66"/>
      <c r="M71" s="66"/>
      <c r="N71" s="68"/>
    </row>
    <row r="72" spans="1:15" ht="26.4">
      <c r="B72" s="851" t="s">
        <v>1047</v>
      </c>
      <c r="C72" s="852"/>
      <c r="D72" s="852"/>
      <c r="E72" s="852"/>
      <c r="F72" s="852"/>
      <c r="G72" s="852"/>
      <c r="H72" s="852"/>
      <c r="I72" s="78" t="s">
        <v>1048</v>
      </c>
      <c r="J72" s="80" t="s">
        <v>1493</v>
      </c>
      <c r="K72" s="79" t="s">
        <v>1050</v>
      </c>
      <c r="L72" s="853" t="s">
        <v>1034</v>
      </c>
      <c r="M72" s="854"/>
      <c r="N72" s="103" t="s">
        <v>1035</v>
      </c>
    </row>
    <row r="73" spans="1:15">
      <c r="A73" t="s">
        <v>6</v>
      </c>
      <c r="B73" s="54" t="str">
        <f>VLOOKUP(A73,'MANO DE OBRA'!A8:D68,3,FALSE)</f>
        <v xml:space="preserve">Obrero </v>
      </c>
      <c r="C73" s="52"/>
      <c r="D73" s="52"/>
      <c r="E73" s="52"/>
      <c r="F73" s="52"/>
      <c r="G73" s="52"/>
      <c r="H73" s="52"/>
      <c r="I73" s="301">
        <f>K73/J73*100</f>
        <v>27603.894705999999</v>
      </c>
      <c r="J73" s="302">
        <v>185</v>
      </c>
      <c r="K73" s="303">
        <f>VLOOKUP(A73,'MANO DE OBRA'!A8:D99,4,FALSE)</f>
        <v>51067.205206099999</v>
      </c>
      <c r="L73" s="55"/>
      <c r="M73" s="304">
        <v>528</v>
      </c>
      <c r="N73" s="404">
        <f>K73/M73</f>
        <v>96.718191678219696</v>
      </c>
      <c r="O73" s="111"/>
    </row>
    <row r="74" spans="1:15">
      <c r="A74" t="s">
        <v>30</v>
      </c>
      <c r="B74" s="54" t="str">
        <f>VLOOKUP(A74,'MANO DE OBRA'!A8:D69,3,FALSE)</f>
        <v>Oficial</v>
      </c>
      <c r="C74" s="52"/>
      <c r="D74" s="52"/>
      <c r="E74" s="52"/>
      <c r="F74" s="52"/>
      <c r="G74" s="52"/>
      <c r="H74" s="52"/>
      <c r="I74" s="301">
        <f>K74/J74*100</f>
        <v>55207.789411999998</v>
      </c>
      <c r="J74" s="302">
        <v>185</v>
      </c>
      <c r="K74" s="303">
        <f>VLOOKUP(A74,'MANO DE OBRA'!A8:D100,4,FALSE)</f>
        <v>102134.4104122</v>
      </c>
      <c r="L74" s="55"/>
      <c r="M74" s="304">
        <v>528</v>
      </c>
      <c r="N74" s="404">
        <f>K74/M74</f>
        <v>193.43638335643939</v>
      </c>
    </row>
    <row r="75" spans="1:15">
      <c r="B75" s="54"/>
      <c r="C75" s="52"/>
      <c r="D75" s="52"/>
      <c r="E75" s="52"/>
      <c r="F75" s="52"/>
      <c r="G75" s="52"/>
      <c r="H75" s="52"/>
      <c r="I75" s="288"/>
      <c r="J75" s="306"/>
      <c r="K75" s="307"/>
      <c r="L75" s="55"/>
      <c r="M75" s="309"/>
      <c r="N75" s="305"/>
    </row>
    <row r="76" spans="1:15">
      <c r="B76" s="54"/>
      <c r="C76" s="52"/>
      <c r="D76" s="52"/>
      <c r="E76" s="52"/>
      <c r="F76" s="52"/>
      <c r="G76" s="52"/>
      <c r="H76" s="52"/>
      <c r="I76" s="288"/>
      <c r="J76" s="306"/>
      <c r="K76" s="307"/>
      <c r="L76" s="327"/>
      <c r="M76" s="309"/>
      <c r="N76" s="305"/>
    </row>
    <row r="77" spans="1:15">
      <c r="B77" s="54"/>
      <c r="C77" s="52"/>
      <c r="D77" s="52"/>
      <c r="E77" s="52"/>
      <c r="F77" s="52"/>
      <c r="G77" s="52"/>
      <c r="H77" s="52"/>
      <c r="I77" s="288"/>
      <c r="J77" s="306"/>
      <c r="K77" s="307"/>
      <c r="L77" s="327"/>
      <c r="M77" s="309"/>
      <c r="N77" s="305"/>
    </row>
    <row r="78" spans="1:15" ht="15" thickBot="1">
      <c r="B78" s="812"/>
      <c r="C78" s="813"/>
      <c r="D78" s="813"/>
      <c r="E78" s="813"/>
      <c r="F78" s="813"/>
      <c r="G78" s="813"/>
      <c r="H78" s="813"/>
      <c r="I78" s="131"/>
      <c r="J78" s="131"/>
      <c r="K78" s="131"/>
      <c r="L78" s="913"/>
      <c r="M78" s="913"/>
      <c r="N78" s="50"/>
    </row>
    <row r="79" spans="1:15" ht="15" thickBot="1">
      <c r="B79" s="831" t="s">
        <v>1037</v>
      </c>
      <c r="C79" s="832"/>
      <c r="D79" s="832"/>
      <c r="E79" s="832"/>
      <c r="F79" s="832"/>
      <c r="G79" s="832"/>
      <c r="H79" s="832"/>
      <c r="I79" s="832"/>
      <c r="J79" s="832"/>
      <c r="K79" s="832"/>
      <c r="L79" s="832"/>
      <c r="M79" s="833"/>
      <c r="N79" s="310">
        <f>SUM(N73:N78)</f>
        <v>290.1545750346591</v>
      </c>
    </row>
    <row r="80" spans="1:15" ht="15" thickBot="1">
      <c r="B80" s="38"/>
      <c r="C80" s="39"/>
      <c r="D80" s="39"/>
      <c r="E80" s="39"/>
      <c r="F80" s="39"/>
      <c r="G80" s="39"/>
      <c r="H80" s="39"/>
      <c r="I80" s="39"/>
      <c r="J80" s="39"/>
      <c r="K80" s="39"/>
      <c r="L80" s="39"/>
      <c r="M80" s="39"/>
      <c r="N80" s="40"/>
    </row>
    <row r="81" spans="1:14" ht="15" thickBot="1">
      <c r="B81" s="825" t="s">
        <v>1051</v>
      </c>
      <c r="C81" s="826"/>
      <c r="D81" s="826"/>
      <c r="E81" s="826"/>
      <c r="F81" s="826"/>
      <c r="G81" s="826"/>
      <c r="H81" s="826"/>
      <c r="I81" s="826"/>
      <c r="J81" s="826"/>
      <c r="K81" s="826"/>
      <c r="L81" s="826"/>
      <c r="M81" s="827"/>
      <c r="N81" s="104">
        <f>N43+N55+N68+N79</f>
        <v>436649772.74148083</v>
      </c>
    </row>
    <row r="82" spans="1:14">
      <c r="B82" s="38"/>
      <c r="C82" s="39"/>
      <c r="D82" s="39"/>
      <c r="E82" s="39"/>
      <c r="F82" s="39"/>
      <c r="G82" s="39"/>
      <c r="H82" s="39"/>
      <c r="I82" s="39"/>
      <c r="J82" s="39"/>
      <c r="K82" s="39"/>
      <c r="L82" s="39"/>
      <c r="M82" s="39"/>
      <c r="N82" s="40"/>
    </row>
    <row r="83" spans="1:14">
      <c r="B83" s="69" t="s">
        <v>1052</v>
      </c>
      <c r="C83" s="70"/>
      <c r="D83" s="70"/>
      <c r="E83" s="70"/>
      <c r="F83" s="70"/>
      <c r="G83" s="70"/>
      <c r="H83" s="70"/>
      <c r="I83" s="70"/>
      <c r="J83" s="70"/>
      <c r="K83" s="70"/>
      <c r="L83" s="70"/>
      <c r="M83" s="70"/>
      <c r="N83" s="71"/>
    </row>
    <row r="84" spans="1:14" ht="15" thickBot="1">
      <c r="B84" s="73"/>
      <c r="C84" s="66"/>
      <c r="D84" s="66"/>
      <c r="E84" s="66"/>
      <c r="F84" s="66"/>
      <c r="G84" s="66"/>
      <c r="H84" s="66"/>
      <c r="I84" s="66"/>
      <c r="J84" s="66"/>
      <c r="K84" s="66"/>
      <c r="L84" s="66"/>
      <c r="M84" s="66"/>
      <c r="N84" s="68"/>
    </row>
    <row r="85" spans="1:14">
      <c r="B85" s="816" t="s">
        <v>1053</v>
      </c>
      <c r="C85" s="817"/>
      <c r="D85" s="817"/>
      <c r="E85" s="817"/>
      <c r="F85" s="817"/>
      <c r="G85" s="817"/>
      <c r="H85" s="817"/>
      <c r="I85" s="323"/>
      <c r="J85" s="343"/>
      <c r="K85" s="311" t="s">
        <v>1054</v>
      </c>
      <c r="L85" s="855" t="s">
        <v>1055</v>
      </c>
      <c r="M85" s="856"/>
      <c r="N85" s="312"/>
    </row>
    <row r="86" spans="1:14">
      <c r="B86" s="857" t="s">
        <v>1056</v>
      </c>
      <c r="C86" s="858"/>
      <c r="D86" s="858"/>
      <c r="E86" s="858"/>
      <c r="F86" s="858"/>
      <c r="G86" s="858"/>
      <c r="H86" s="858"/>
      <c r="I86" s="92"/>
      <c r="J86" s="93"/>
      <c r="K86" s="313">
        <v>0.2</v>
      </c>
      <c r="L86" s="859">
        <f>N81*K86</f>
        <v>87329954.548296168</v>
      </c>
      <c r="M86" s="860"/>
      <c r="N86" s="56"/>
    </row>
    <row r="87" spans="1:14">
      <c r="B87" s="94" t="s">
        <v>1057</v>
      </c>
      <c r="C87" s="95"/>
      <c r="D87" s="95"/>
      <c r="E87" s="95"/>
      <c r="F87" s="95"/>
      <c r="G87" s="95"/>
      <c r="H87" s="95"/>
      <c r="I87" s="92"/>
      <c r="J87" s="93"/>
      <c r="K87" s="313">
        <v>0.05</v>
      </c>
      <c r="L87" s="859">
        <f>N81*K87</f>
        <v>21832488.637074042</v>
      </c>
      <c r="M87" s="860"/>
      <c r="N87" s="56"/>
    </row>
    <row r="88" spans="1:14" ht="15" thickBot="1">
      <c r="B88" s="96" t="s">
        <v>1058</v>
      </c>
      <c r="C88" s="97"/>
      <c r="D88" s="97"/>
      <c r="E88" s="97"/>
      <c r="F88" s="97"/>
      <c r="G88" s="97"/>
      <c r="H88" s="97"/>
      <c r="I88" s="98"/>
      <c r="J88" s="99"/>
      <c r="K88" s="314">
        <v>0.05</v>
      </c>
      <c r="L88" s="861">
        <f>N81*K88</f>
        <v>21832488.637074042</v>
      </c>
      <c r="M88" s="862"/>
      <c r="N88" s="56"/>
    </row>
    <row r="89" spans="1:14" ht="15" thickBot="1">
      <c r="B89" s="825" t="s">
        <v>1037</v>
      </c>
      <c r="C89" s="826"/>
      <c r="D89" s="826"/>
      <c r="E89" s="826"/>
      <c r="F89" s="826"/>
      <c r="G89" s="826"/>
      <c r="H89" s="826"/>
      <c r="I89" s="826"/>
      <c r="J89" s="826"/>
      <c r="K89" s="826"/>
      <c r="L89" s="826"/>
      <c r="M89" s="827"/>
      <c r="N89" s="57">
        <f>L86+L87+L88</f>
        <v>130994931.82244425</v>
      </c>
    </row>
    <row r="90" spans="1:14" ht="15" thickBot="1">
      <c r="B90" s="38"/>
      <c r="C90" s="39"/>
      <c r="D90" s="39"/>
      <c r="E90" s="39"/>
      <c r="F90" s="39"/>
      <c r="G90" s="39"/>
      <c r="H90" s="39"/>
      <c r="I90" s="39"/>
      <c r="J90" s="39"/>
      <c r="K90" s="39"/>
      <c r="L90" s="39"/>
      <c r="M90" s="39"/>
      <c r="N90" s="40"/>
    </row>
    <row r="91" spans="1:14" ht="15" thickBot="1">
      <c r="A91" t="s">
        <v>2121</v>
      </c>
      <c r="B91" s="825" t="s">
        <v>1059</v>
      </c>
      <c r="C91" s="826"/>
      <c r="D91" s="826"/>
      <c r="E91" s="826"/>
      <c r="F91" s="826"/>
      <c r="G91" s="826"/>
      <c r="H91" s="826"/>
      <c r="I91" s="826"/>
      <c r="J91" s="826"/>
      <c r="K91" s="826"/>
      <c r="L91" s="826"/>
      <c r="M91" s="827"/>
      <c r="N91" s="196">
        <f>N81+N89</f>
        <v>567644704.56392503</v>
      </c>
    </row>
    <row r="92" spans="1:14">
      <c r="B92" s="18"/>
      <c r="C92" s="19"/>
      <c r="D92" s="19"/>
      <c r="E92" s="19"/>
      <c r="F92" s="19"/>
      <c r="G92" s="19"/>
      <c r="H92" s="19"/>
      <c r="I92" s="19"/>
      <c r="J92" s="19"/>
      <c r="K92" s="19"/>
      <c r="L92" s="19"/>
      <c r="M92" s="19"/>
      <c r="N92" s="20"/>
    </row>
    <row r="93" spans="1:14">
      <c r="B93" s="21"/>
      <c r="C93" s="17"/>
      <c r="D93" s="17"/>
      <c r="E93" s="17"/>
      <c r="F93" s="17"/>
      <c r="G93" s="17"/>
      <c r="H93" s="17"/>
      <c r="I93" s="17"/>
      <c r="J93" s="17"/>
      <c r="K93" s="17"/>
      <c r="L93" s="17"/>
      <c r="M93" s="17"/>
      <c r="N93" s="22"/>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58" t="s">
        <v>1060</v>
      </c>
      <c r="F96" s="58"/>
      <c r="G96" s="58"/>
      <c r="H96" s="58"/>
      <c r="I96" s="58"/>
      <c r="J96" s="58"/>
      <c r="K96" s="17"/>
      <c r="L96" s="17"/>
      <c r="M96" s="17"/>
      <c r="N96" s="22"/>
    </row>
    <row r="97" spans="2:14">
      <c r="B97" s="21"/>
      <c r="C97" s="17"/>
      <c r="D97" s="17"/>
      <c r="E97" s="17" t="s">
        <v>1061</v>
      </c>
      <c r="F97" s="17"/>
      <c r="G97" s="17"/>
      <c r="H97" s="17"/>
      <c r="I97" s="17"/>
      <c r="J97" s="17"/>
      <c r="K97" s="17"/>
      <c r="L97" s="17"/>
      <c r="M97" s="17"/>
      <c r="N97" s="22"/>
    </row>
    <row r="98" spans="2:14">
      <c r="B98" s="21"/>
      <c r="C98" s="17"/>
      <c r="D98" s="17"/>
      <c r="E98" s="17" t="s">
        <v>1062</v>
      </c>
      <c r="F98" s="17"/>
      <c r="G98" s="17"/>
      <c r="H98" s="17"/>
      <c r="I98" s="17"/>
      <c r="J98" s="17"/>
      <c r="K98" s="17"/>
      <c r="L98" s="17"/>
      <c r="M98" s="17"/>
      <c r="N98" s="22"/>
    </row>
    <row r="99" spans="2:14">
      <c r="B99" s="21"/>
      <c r="C99" s="17"/>
      <c r="D99" s="17"/>
      <c r="E99" s="17" t="s">
        <v>1063</v>
      </c>
      <c r="F99" s="17"/>
      <c r="G99" s="17"/>
      <c r="H99" s="17"/>
      <c r="I99" s="17"/>
      <c r="J99" s="17"/>
      <c r="K99" s="17"/>
      <c r="L99" s="17"/>
      <c r="M99" s="17"/>
      <c r="N99" s="22"/>
    </row>
    <row r="100" spans="2:14" ht="15" thickBot="1">
      <c r="B100" s="21"/>
      <c r="C100" s="17"/>
      <c r="D100" s="17"/>
      <c r="E100" s="17"/>
      <c r="F100" s="17" t="s">
        <v>1064</v>
      </c>
      <c r="G100" s="17"/>
      <c r="H100" s="17"/>
      <c r="I100" s="17"/>
      <c r="J100" s="17"/>
      <c r="K100" s="17"/>
      <c r="L100" s="17"/>
      <c r="M100" s="17"/>
      <c r="N100" s="22"/>
    </row>
    <row r="101" spans="2:14">
      <c r="B101" s="236" t="s">
        <v>2321</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2322</v>
      </c>
      <c r="C107" s="36"/>
      <c r="D107" s="36"/>
      <c r="E107" s="36"/>
      <c r="F107" s="36"/>
      <c r="G107" s="36"/>
      <c r="H107" s="36"/>
      <c r="I107" s="36"/>
      <c r="J107" s="36"/>
      <c r="K107" s="36"/>
      <c r="L107" s="36"/>
      <c r="M107" s="36"/>
      <c r="N107" s="37"/>
    </row>
    <row r="108" spans="2:14" ht="15" customHeight="1">
      <c r="B108" s="863" t="s">
        <v>2323</v>
      </c>
      <c r="C108" s="864"/>
      <c r="D108" s="864"/>
      <c r="E108" s="864"/>
      <c r="F108" s="864"/>
      <c r="G108" s="864"/>
      <c r="H108" s="864"/>
      <c r="I108" s="864"/>
      <c r="J108" s="864"/>
      <c r="K108" s="864"/>
      <c r="L108" s="864"/>
      <c r="M108" s="864"/>
      <c r="N108" s="865"/>
    </row>
    <row r="109" spans="2:14" ht="15" customHeight="1">
      <c r="B109" s="863"/>
      <c r="C109" s="864"/>
      <c r="D109" s="864"/>
      <c r="E109" s="864"/>
      <c r="F109" s="864"/>
      <c r="G109" s="864"/>
      <c r="H109" s="864"/>
      <c r="I109" s="864"/>
      <c r="J109" s="864"/>
      <c r="K109" s="864"/>
      <c r="L109" s="864"/>
      <c r="M109" s="864"/>
      <c r="N109" s="865"/>
    </row>
    <row r="110" spans="2:14" ht="32.25" customHeight="1">
      <c r="B110" s="866" t="s">
        <v>2324</v>
      </c>
      <c r="C110" s="867"/>
      <c r="D110" s="867"/>
      <c r="E110" s="867"/>
      <c r="F110" s="867"/>
      <c r="G110" s="867"/>
      <c r="H110" s="867"/>
      <c r="I110" s="867"/>
      <c r="J110" s="867"/>
      <c r="K110" s="867"/>
      <c r="L110" s="867"/>
      <c r="M110" s="867"/>
      <c r="N110" s="868"/>
    </row>
    <row r="111" spans="2:14">
      <c r="B111" s="866"/>
      <c r="C111" s="867"/>
      <c r="D111" s="867"/>
      <c r="E111" s="867"/>
      <c r="F111" s="867"/>
      <c r="G111" s="867"/>
      <c r="H111" s="867"/>
      <c r="I111" s="867"/>
      <c r="J111" s="867"/>
      <c r="K111" s="867"/>
      <c r="L111" s="867"/>
      <c r="M111" s="867"/>
      <c r="N111" s="868"/>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6"/>
      <c r="D115" s="36"/>
      <c r="E115" s="36"/>
      <c r="F115" s="36"/>
      <c r="G115" s="36"/>
      <c r="H115" s="36"/>
      <c r="I115" s="36"/>
      <c r="J115" s="36"/>
      <c r="K115" s="36"/>
      <c r="L115" s="36"/>
      <c r="M115" s="36"/>
      <c r="N115" s="37"/>
    </row>
    <row r="116" spans="2:14">
      <c r="B116" s="21"/>
      <c r="C116" s="17"/>
      <c r="D116" s="17"/>
      <c r="E116" s="17" t="s">
        <v>1060</v>
      </c>
      <c r="F116" s="58"/>
      <c r="G116" s="58"/>
      <c r="H116" s="17"/>
      <c r="I116" s="17"/>
      <c r="J116" s="17"/>
      <c r="K116" s="17"/>
      <c r="L116" s="17"/>
      <c r="M116" s="17"/>
      <c r="N116" s="22"/>
    </row>
    <row r="117" spans="2:14">
      <c r="B117" s="21"/>
      <c r="C117" s="17"/>
      <c r="D117" s="17"/>
      <c r="E117" s="59" t="s">
        <v>1061</v>
      </c>
      <c r="F117" s="17"/>
      <c r="G117" s="17"/>
      <c r="H117" s="59"/>
      <c r="I117" s="59"/>
      <c r="J117" s="59"/>
      <c r="K117" s="17"/>
      <c r="L117" s="17"/>
      <c r="M117" s="17"/>
      <c r="N117" s="22"/>
    </row>
    <row r="118" spans="2:14">
      <c r="B118" s="21"/>
      <c r="C118" s="17"/>
      <c r="D118" s="17"/>
      <c r="E118" s="60" t="s">
        <v>1065</v>
      </c>
      <c r="F118" s="17"/>
      <c r="G118" s="17"/>
      <c r="H118" s="60"/>
      <c r="I118" s="60"/>
      <c r="J118" s="60"/>
      <c r="K118" s="17"/>
      <c r="L118" s="17"/>
      <c r="M118" s="17"/>
      <c r="N118" s="22"/>
    </row>
    <row r="119" spans="2:14">
      <c r="B119" s="61"/>
      <c r="C119" s="36"/>
      <c r="D119" s="36"/>
      <c r="E119" s="17" t="s">
        <v>1063</v>
      </c>
      <c r="F119" s="17"/>
      <c r="G119" s="17"/>
      <c r="H119" s="17"/>
      <c r="I119" s="17"/>
      <c r="J119" s="17"/>
      <c r="K119" s="36"/>
      <c r="L119" s="36"/>
      <c r="M119" s="36"/>
      <c r="N119" s="37"/>
    </row>
    <row r="120" spans="2:14">
      <c r="B120" s="61"/>
      <c r="C120" s="36"/>
      <c r="D120" s="36"/>
      <c r="E120" s="36"/>
      <c r="F120" s="17"/>
      <c r="G120" s="17"/>
      <c r="H120" s="17"/>
      <c r="I120" s="17"/>
      <c r="J120" s="17"/>
      <c r="K120" s="36"/>
      <c r="L120" s="36"/>
      <c r="M120" s="36"/>
      <c r="N120" s="37"/>
    </row>
    <row r="121" spans="2:14">
      <c r="B121" s="61" t="s">
        <v>2325</v>
      </c>
      <c r="C121" s="60"/>
      <c r="D121" s="60"/>
      <c r="E121" s="17"/>
      <c r="F121" s="17"/>
      <c r="G121" s="17"/>
      <c r="H121" s="17"/>
      <c r="I121" s="17"/>
      <c r="J121" s="802"/>
      <c r="K121" s="802"/>
      <c r="L121" s="802"/>
      <c r="M121" s="802"/>
      <c r="N121" s="803"/>
    </row>
    <row r="122" spans="2:14" ht="15" thickBot="1">
      <c r="B122" s="270" t="s">
        <v>2326</v>
      </c>
      <c r="C122" s="402"/>
      <c r="D122" s="402"/>
      <c r="E122" s="62"/>
      <c r="F122" s="62"/>
      <c r="G122" s="62"/>
      <c r="H122" s="62"/>
      <c r="I122" s="62"/>
      <c r="J122" s="804"/>
      <c r="K122" s="804"/>
      <c r="L122" s="804"/>
      <c r="M122" s="804"/>
      <c r="N122" s="805"/>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1098</v>
      </c>
      <c r="C31" s="86" t="s">
        <v>1277</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312</v>
      </c>
      <c r="B36" s="838" t="str">
        <f>VLOOKUP(A36,EQUIPOS!A6:D154,3,FALSE)</f>
        <v>Retroexcavadora sobre oruga, potencia 138 HP, balde de 1,5 m3.</v>
      </c>
      <c r="C36" s="839"/>
      <c r="D36" s="839"/>
      <c r="E36" s="839"/>
      <c r="F36" s="839"/>
      <c r="G36" s="839"/>
      <c r="H36" s="840"/>
      <c r="I36" s="276"/>
      <c r="J36" s="277"/>
      <c r="K36" s="278">
        <f>VLOOKUP(A36,EQUIPOS!A6:D163,4,FALSE)</f>
        <v>131610.94</v>
      </c>
      <c r="L36" s="279"/>
      <c r="M36" s="280">
        <v>66</v>
      </c>
      <c r="N36" s="281">
        <f>K36/M36</f>
        <v>1994.1051515151516</v>
      </c>
    </row>
    <row r="37" spans="1:14">
      <c r="A37" s="113"/>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0.01</v>
      </c>
      <c r="M42" s="850"/>
      <c r="N42" s="110">
        <f>N76*L42</f>
        <v>0.967181916782197</v>
      </c>
    </row>
    <row r="43" spans="1:14" ht="15" thickBot="1">
      <c r="B43" s="825" t="s">
        <v>1037</v>
      </c>
      <c r="C43" s="826"/>
      <c r="D43" s="826"/>
      <c r="E43" s="826"/>
      <c r="F43" s="826"/>
      <c r="G43" s="826"/>
      <c r="H43" s="826"/>
      <c r="I43" s="826"/>
      <c r="J43" s="826"/>
      <c r="K43" s="826"/>
      <c r="L43" s="826"/>
      <c r="M43" s="827"/>
      <c r="N43" s="403">
        <f>SUM(N36:N42)</f>
        <v>1995.0723334319339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6</v>
      </c>
      <c r="B70" s="54" t="str">
        <f>VLOOKUP(A70,'MANO DE OBRA'!A8:D68,3,FALSE)</f>
        <v xml:space="preserve">Obrero </v>
      </c>
      <c r="C70" s="52"/>
      <c r="D70" s="52"/>
      <c r="E70" s="52"/>
      <c r="F70" s="52"/>
      <c r="G70" s="52"/>
      <c r="H70" s="52"/>
      <c r="I70" s="301">
        <f>K70/J70*100</f>
        <v>27603.894705999999</v>
      </c>
      <c r="J70" s="302">
        <v>185</v>
      </c>
      <c r="K70" s="303">
        <f>VLOOKUP(A70,'MANO DE OBRA'!A8:D99,4,FALSE)</f>
        <v>51067.205206099999</v>
      </c>
      <c r="L70" s="55"/>
      <c r="M70" s="304">
        <v>528</v>
      </c>
      <c r="N70" s="404">
        <f>K70/M70</f>
        <v>96.718191678219696</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96.718191678219696</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2091.7905251101538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418.35810502203077</v>
      </c>
      <c r="M83" s="860"/>
      <c r="N83" s="56"/>
    </row>
    <row r="84" spans="1:14">
      <c r="B84" s="94" t="s">
        <v>1057</v>
      </c>
      <c r="C84" s="95"/>
      <c r="D84" s="95"/>
      <c r="E84" s="95"/>
      <c r="F84" s="95"/>
      <c r="G84" s="95"/>
      <c r="H84" s="95"/>
      <c r="I84" s="92"/>
      <c r="J84" s="93"/>
      <c r="K84" s="313">
        <v>0.05</v>
      </c>
      <c r="L84" s="859">
        <f>N78*K84</f>
        <v>104.58952625550769</v>
      </c>
      <c r="M84" s="860"/>
      <c r="N84" s="56"/>
    </row>
    <row r="85" spans="1:14" ht="15" thickBot="1">
      <c r="B85" s="96" t="s">
        <v>1058</v>
      </c>
      <c r="C85" s="97"/>
      <c r="D85" s="97"/>
      <c r="E85" s="97"/>
      <c r="F85" s="97"/>
      <c r="G85" s="97"/>
      <c r="H85" s="97"/>
      <c r="I85" s="98"/>
      <c r="J85" s="99"/>
      <c r="K85" s="314">
        <v>0.05</v>
      </c>
      <c r="L85" s="861">
        <f>N78*K85</f>
        <v>104.58952625550769</v>
      </c>
      <c r="M85" s="862"/>
      <c r="N85" s="56"/>
    </row>
    <row r="86" spans="1:14" ht="15" thickBot="1">
      <c r="B86" s="825" t="s">
        <v>1037</v>
      </c>
      <c r="C86" s="826"/>
      <c r="D86" s="826"/>
      <c r="E86" s="826"/>
      <c r="F86" s="826"/>
      <c r="G86" s="826"/>
      <c r="H86" s="826"/>
      <c r="I86" s="826"/>
      <c r="J86" s="826"/>
      <c r="K86" s="826"/>
      <c r="L86" s="826"/>
      <c r="M86" s="827"/>
      <c r="N86" s="57">
        <f>L83+L84+L85</f>
        <v>627.53715753304618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2719.3276826432002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1099</v>
      </c>
      <c r="C31" s="86" t="s">
        <v>1278</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148</v>
      </c>
      <c r="B36" s="838" t="str">
        <f>VLOOKUP(A36,EQUIPOS!A6:D154,3,FALSE)</f>
        <v>Cargador : Potencia en el volante 110 hp, Clasificación de RPM del motor 2300.</v>
      </c>
      <c r="C36" s="839"/>
      <c r="D36" s="839"/>
      <c r="E36" s="839"/>
      <c r="F36" s="839"/>
      <c r="G36" s="839"/>
      <c r="H36" s="840"/>
      <c r="I36" s="276"/>
      <c r="J36" s="277"/>
      <c r="K36" s="278">
        <f>VLOOKUP(A36,EQUIPOS!A6:D163,4,FALSE)</f>
        <v>174108.636</v>
      </c>
      <c r="L36" s="279"/>
      <c r="M36" s="280">
        <v>66</v>
      </c>
      <c r="N36" s="281">
        <f>K36/M36</f>
        <v>2638.0096363636362</v>
      </c>
    </row>
    <row r="37" spans="1:14">
      <c r="A37" s="113" t="s">
        <v>129</v>
      </c>
      <c r="B37" s="838" t="str">
        <f>VLOOKUP(A37,EQUIPOS!A7:D154,3,FALSE)</f>
        <v xml:space="preserve">Buldozer, Potencia al volante de 140 HP, motor de 2200 RPM, longitud de hoja 4,80m. </v>
      </c>
      <c r="C37" s="839"/>
      <c r="D37" s="839"/>
      <c r="E37" s="839"/>
      <c r="F37" s="839"/>
      <c r="G37" s="839"/>
      <c r="H37" s="840"/>
      <c r="I37" s="276"/>
      <c r="J37" s="277"/>
      <c r="K37" s="278">
        <f>VLOOKUP(A37,EQUIPOS!A7:D164,4,FALSE)</f>
        <v>143990</v>
      </c>
      <c r="L37" s="279"/>
      <c r="M37" s="280">
        <v>100</v>
      </c>
      <c r="N37" s="281">
        <f>K37/M37</f>
        <v>1439.9</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83"/>
      <c r="L39" s="842"/>
      <c r="M39" s="843"/>
      <c r="N39" s="282"/>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0.01</v>
      </c>
      <c r="M42" s="850"/>
      <c r="N42" s="110">
        <f>N76*L42</f>
        <v>1.934363833564394</v>
      </c>
    </row>
    <row r="43" spans="1:14" ht="15" thickBot="1">
      <c r="B43" s="825" t="s">
        <v>1037</v>
      </c>
      <c r="C43" s="826"/>
      <c r="D43" s="826"/>
      <c r="E43" s="826"/>
      <c r="F43" s="826"/>
      <c r="G43" s="826"/>
      <c r="H43" s="826"/>
      <c r="I43" s="826"/>
      <c r="J43" s="826"/>
      <c r="K43" s="826"/>
      <c r="L43" s="826"/>
      <c r="M43" s="827"/>
      <c r="N43" s="403">
        <f>SUM(N36:N42)</f>
        <v>4079.8440001972008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451</v>
      </c>
      <c r="B48" s="48"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4095.5837124999998</v>
      </c>
      <c r="N48" s="281">
        <f>K48*M48</f>
        <v>4095.5837124999998</v>
      </c>
    </row>
    <row r="49" spans="1:14">
      <c r="B49" s="48"/>
      <c r="C49" s="290"/>
      <c r="D49" s="290"/>
      <c r="E49" s="290"/>
      <c r="F49" s="290"/>
      <c r="G49" s="290"/>
      <c r="H49" s="290"/>
      <c r="I49" s="277"/>
      <c r="J49" s="233"/>
      <c r="K49" s="291"/>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4095.5837124999998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528</v>
      </c>
      <c r="N70" s="404">
        <f>K70/M70</f>
        <v>193.43638335643939</v>
      </c>
      <c r="O70" s="111"/>
    </row>
    <row r="71" spans="1:15">
      <c r="B71" s="54"/>
      <c r="C71" s="52"/>
      <c r="D71" s="52"/>
      <c r="E71" s="52"/>
      <c r="F71" s="52"/>
      <c r="G71" s="52"/>
      <c r="H71" s="52"/>
      <c r="I71" s="301"/>
      <c r="J71" s="302"/>
      <c r="K71" s="303"/>
      <c r="L71" s="55"/>
      <c r="M71" s="308"/>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193.43638335643939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8368.8640960536413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1673.7728192107284</v>
      </c>
      <c r="M83" s="860"/>
      <c r="N83" s="56"/>
    </row>
    <row r="84" spans="1:14">
      <c r="B84" s="94" t="s">
        <v>1057</v>
      </c>
      <c r="C84" s="95"/>
      <c r="D84" s="95"/>
      <c r="E84" s="95"/>
      <c r="F84" s="95"/>
      <c r="G84" s="95"/>
      <c r="H84" s="95"/>
      <c r="I84" s="92"/>
      <c r="J84" s="93"/>
      <c r="K84" s="313">
        <v>0.05</v>
      </c>
      <c r="L84" s="859">
        <f>N78*K84</f>
        <v>418.44320480268209</v>
      </c>
      <c r="M84" s="860"/>
      <c r="N84" s="56"/>
    </row>
    <row r="85" spans="1:14" ht="15" thickBot="1">
      <c r="B85" s="96" t="s">
        <v>1058</v>
      </c>
      <c r="C85" s="97"/>
      <c r="D85" s="97"/>
      <c r="E85" s="97"/>
      <c r="F85" s="97"/>
      <c r="G85" s="97"/>
      <c r="H85" s="97"/>
      <c r="I85" s="98"/>
      <c r="J85" s="99"/>
      <c r="K85" s="314">
        <v>0.05</v>
      </c>
      <c r="L85" s="861">
        <f>N78*K85</f>
        <v>418.44320480268209</v>
      </c>
      <c r="M85" s="862"/>
      <c r="N85" s="56"/>
    </row>
    <row r="86" spans="1:14" ht="15" thickBot="1">
      <c r="B86" s="825" t="s">
        <v>1037</v>
      </c>
      <c r="C86" s="826"/>
      <c r="D86" s="826"/>
      <c r="E86" s="826"/>
      <c r="F86" s="826"/>
      <c r="G86" s="826"/>
      <c r="H86" s="826"/>
      <c r="I86" s="826"/>
      <c r="J86" s="826"/>
      <c r="K86" s="826"/>
      <c r="L86" s="826"/>
      <c r="M86" s="827"/>
      <c r="N86" s="57">
        <f>L83+L84+L85</f>
        <v>2510.6592288160923</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10879.523324869733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1100</v>
      </c>
      <c r="C31" s="86" t="s">
        <v>1279</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3" t="s">
        <v>129</v>
      </c>
      <c r="B36" s="838" t="str">
        <f>VLOOKUP(A36,EQUIPOS!A6:D154,3,FALSE)</f>
        <v xml:space="preserve">Buldozer, Potencia al volante de 140 HP, motor de 2200 RPM, longitud de hoja 4,80m. </v>
      </c>
      <c r="C36" s="839"/>
      <c r="D36" s="839"/>
      <c r="E36" s="839"/>
      <c r="F36" s="839"/>
      <c r="G36" s="839"/>
      <c r="H36" s="840"/>
      <c r="I36" s="276"/>
      <c r="J36" s="277"/>
      <c r="K36" s="278">
        <f>VLOOKUP(A36,EQUIPOS!A6:D163,4,FALSE)</f>
        <v>143990</v>
      </c>
      <c r="L36" s="473"/>
      <c r="M36" s="292">
        <v>50</v>
      </c>
      <c r="N36" s="281">
        <f>K36/M36</f>
        <v>2879.8</v>
      </c>
    </row>
    <row r="37" spans="1:14">
      <c r="A37" s="113" t="s">
        <v>152</v>
      </c>
      <c r="B37" s="838" t="str">
        <f>VLOOKUP(A37,EQUIPOS!A7:D154,3,FALSE)</f>
        <v xml:space="preserve">Carrotanque de agua(1000 Galones) </v>
      </c>
      <c r="C37" s="839"/>
      <c r="D37" s="839"/>
      <c r="E37" s="839"/>
      <c r="F37" s="839"/>
      <c r="G37" s="839"/>
      <c r="H37" s="840"/>
      <c r="I37" s="276"/>
      <c r="J37" s="277"/>
      <c r="K37" s="278">
        <f>VLOOKUP(A37,EQUIPOS!A7:D164,4,FALSE)</f>
        <v>55853</v>
      </c>
      <c r="L37" s="473"/>
      <c r="M37" s="292">
        <v>50</v>
      </c>
      <c r="N37" s="281">
        <f>K37/M37</f>
        <v>1117.06</v>
      </c>
    </row>
    <row r="38" spans="1:14">
      <c r="A38" s="214" t="s">
        <v>269</v>
      </c>
      <c r="B38" s="838" t="str">
        <f>VLOOKUP(A38,EQUIPOS!A8:D154,3,FALSE)</f>
        <v>Motoniveladora  potencia 215 HP, ancho de cuchilla 4,27 m, peso 18 ton.</v>
      </c>
      <c r="C38" s="839"/>
      <c r="D38" s="839"/>
      <c r="E38" s="839"/>
      <c r="F38" s="839"/>
      <c r="G38" s="839"/>
      <c r="H38" s="840"/>
      <c r="I38" s="276"/>
      <c r="J38" s="277"/>
      <c r="K38" s="278">
        <f>VLOOKUP(A38,EQUIPOS!A8:D165,4,FALSE)</f>
        <v>126917</v>
      </c>
      <c r="L38" s="473"/>
      <c r="M38" s="292">
        <v>50</v>
      </c>
      <c r="N38" s="281">
        <f>K38/M38</f>
        <v>2538.34</v>
      </c>
    </row>
    <row r="39" spans="1:14">
      <c r="A39" s="214" t="s">
        <v>365</v>
      </c>
      <c r="B39" s="838" t="str">
        <f>VLOOKUP(A39,EQUIPOS!A9:D154,3,FALSE)</f>
        <v xml:space="preserve">Vibrocompatador, potencia 153 HP, peso 10 Ton. </v>
      </c>
      <c r="C39" s="839"/>
      <c r="D39" s="839"/>
      <c r="E39" s="839"/>
      <c r="F39" s="839"/>
      <c r="G39" s="839"/>
      <c r="H39" s="840"/>
      <c r="I39" s="841"/>
      <c r="J39" s="822"/>
      <c r="K39" s="278">
        <f>VLOOKUP(A39,EQUIPOS!A9:D166,4,FALSE)</f>
        <v>126610.768</v>
      </c>
      <c r="L39" s="953">
        <v>50</v>
      </c>
      <c r="M39" s="954"/>
      <c r="N39" s="281">
        <f>K39/L39</f>
        <v>2532.2153600000001</v>
      </c>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9067.4153600000009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400</v>
      </c>
      <c r="N70" s="404">
        <f>K70/M70</f>
        <v>255.33602603049999</v>
      </c>
      <c r="O70" s="111"/>
    </row>
    <row r="71" spans="1:15">
      <c r="A71" t="s">
        <v>6</v>
      </c>
      <c r="B71" s="54" t="str">
        <f>VLOOKUP(A71,'MANO DE OBRA'!A8:D69,3,FALSE)</f>
        <v xml:space="preserve">Obrero </v>
      </c>
      <c r="C71" s="52"/>
      <c r="D71" s="52"/>
      <c r="E71" s="52"/>
      <c r="F71" s="52"/>
      <c r="G71" s="52"/>
      <c r="H71" s="52"/>
      <c r="I71" s="301">
        <f>K71/J71*100</f>
        <v>27603.894705999999</v>
      </c>
      <c r="J71" s="302">
        <v>185</v>
      </c>
      <c r="K71" s="303">
        <f>VLOOKUP(A71,'MANO DE OBRA'!A8:D100,4,FALSE)</f>
        <v>51067.205206099999</v>
      </c>
      <c r="L71" s="55"/>
      <c r="M71" s="308">
        <v>400</v>
      </c>
      <c r="N71" s="404">
        <f>K71/M71</f>
        <v>127.66801301525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383.00403904575001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9450.4193990457516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1890.0838798091504</v>
      </c>
      <c r="M83" s="860"/>
      <c r="N83" s="56"/>
    </row>
    <row r="84" spans="1:14">
      <c r="B84" s="94" t="s">
        <v>1057</v>
      </c>
      <c r="C84" s="95"/>
      <c r="D84" s="95"/>
      <c r="E84" s="95"/>
      <c r="F84" s="95"/>
      <c r="G84" s="95"/>
      <c r="H84" s="95"/>
      <c r="I84" s="92"/>
      <c r="J84" s="93"/>
      <c r="K84" s="313">
        <v>0.05</v>
      </c>
      <c r="L84" s="859">
        <f>N78*K84</f>
        <v>472.5209699522876</v>
      </c>
      <c r="M84" s="860"/>
      <c r="N84" s="56"/>
    </row>
    <row r="85" spans="1:14" ht="15" thickBot="1">
      <c r="B85" s="96" t="s">
        <v>1058</v>
      </c>
      <c r="C85" s="97"/>
      <c r="D85" s="97"/>
      <c r="E85" s="97"/>
      <c r="F85" s="97"/>
      <c r="G85" s="97"/>
      <c r="H85" s="97"/>
      <c r="I85" s="98"/>
      <c r="J85" s="99"/>
      <c r="K85" s="314">
        <v>0.05</v>
      </c>
      <c r="L85" s="861">
        <f>N78*K85</f>
        <v>472.5209699522876</v>
      </c>
      <c r="M85" s="862"/>
      <c r="N85" s="56"/>
    </row>
    <row r="86" spans="1:14" ht="15" thickBot="1">
      <c r="B86" s="825" t="s">
        <v>1037</v>
      </c>
      <c r="C86" s="826"/>
      <c r="D86" s="826"/>
      <c r="E86" s="826"/>
      <c r="F86" s="826"/>
      <c r="G86" s="826"/>
      <c r="H86" s="826"/>
      <c r="I86" s="826"/>
      <c r="J86" s="826"/>
      <c r="K86" s="826"/>
      <c r="L86" s="826"/>
      <c r="M86" s="827"/>
      <c r="N86" s="57">
        <f>L83+L84+L85</f>
        <v>2835.1258197137254</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12285.545218759476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1101</v>
      </c>
      <c r="C31" s="86" t="s">
        <v>1280</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129</v>
      </c>
      <c r="B36" s="838" t="str">
        <f>VLOOKUP(A36,EQUIPOS!A6:D154,3,FALSE)</f>
        <v xml:space="preserve">Buldozer, Potencia al volante de 140 HP, motor de 2200 RPM, longitud de hoja 4,80m. </v>
      </c>
      <c r="C36" s="839"/>
      <c r="D36" s="839"/>
      <c r="E36" s="839"/>
      <c r="F36" s="839"/>
      <c r="G36" s="839"/>
      <c r="H36" s="840"/>
      <c r="I36" s="276"/>
      <c r="J36" s="277"/>
      <c r="K36" s="278">
        <f>VLOOKUP(A36,EQUIPOS!A6:D163,4,FALSE)</f>
        <v>143990</v>
      </c>
      <c r="L36" s="279"/>
      <c r="M36" s="280">
        <v>40</v>
      </c>
      <c r="N36" s="281">
        <f>K36/M36</f>
        <v>3599.75</v>
      </c>
    </row>
    <row r="37" spans="1:14">
      <c r="A37" s="118" t="s">
        <v>365</v>
      </c>
      <c r="B37" s="838" t="str">
        <f>VLOOKUP(A37,EQUIPOS!A7:D154,3,FALSE)</f>
        <v xml:space="preserve">Vibrocompatador, potencia 153 HP, peso 10 Ton. </v>
      </c>
      <c r="C37" s="839"/>
      <c r="D37" s="839"/>
      <c r="E37" s="839"/>
      <c r="F37" s="839"/>
      <c r="G37" s="839"/>
      <c r="H37" s="840"/>
      <c r="I37" s="276"/>
      <c r="J37" s="277"/>
      <c r="K37" s="278">
        <f>VLOOKUP(A37,EQUIPOS!A7:D164,4,FALSE)</f>
        <v>126610.768</v>
      </c>
      <c r="L37" s="279"/>
      <c r="M37" s="280">
        <v>40</v>
      </c>
      <c r="N37" s="281">
        <f>K37/M37</f>
        <v>3165.2691999999997</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6765.0191999999997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320</v>
      </c>
      <c r="N70" s="404">
        <f>K70/M70</f>
        <v>319.17003253812499</v>
      </c>
      <c r="O70" s="111"/>
    </row>
    <row r="71" spans="1:15">
      <c r="A71" t="s">
        <v>6</v>
      </c>
      <c r="B71" s="54" t="str">
        <f>VLOOKUP(A71,'MANO DE OBRA'!A8:D69,3,FALSE)</f>
        <v xml:space="preserve">Obrero </v>
      </c>
      <c r="C71" s="52"/>
      <c r="D71" s="52"/>
      <c r="E71" s="52"/>
      <c r="F71" s="52"/>
      <c r="G71" s="52"/>
      <c r="H71" s="52"/>
      <c r="I71" s="301">
        <f>K71/J71*100</f>
        <v>27603.894705999999</v>
      </c>
      <c r="J71" s="302">
        <v>185</v>
      </c>
      <c r="K71" s="303">
        <f>VLOOKUP(A71,'MANO DE OBRA'!A8:D100,4,FALSE)</f>
        <v>51067.205206099999</v>
      </c>
      <c r="L71" s="55"/>
      <c r="M71" s="308">
        <v>320</v>
      </c>
      <c r="N71" s="404">
        <f>K71/M71</f>
        <v>159.58501626906249</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478.75504880718745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7243.7742488071872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1448.7548497614375</v>
      </c>
      <c r="M83" s="860"/>
      <c r="N83" s="56"/>
    </row>
    <row r="84" spans="1:14">
      <c r="B84" s="94" t="s">
        <v>1057</v>
      </c>
      <c r="C84" s="95"/>
      <c r="D84" s="95"/>
      <c r="E84" s="95"/>
      <c r="F84" s="95"/>
      <c r="G84" s="95"/>
      <c r="H84" s="95"/>
      <c r="I84" s="92"/>
      <c r="J84" s="93"/>
      <c r="K84" s="313">
        <v>0.05</v>
      </c>
      <c r="L84" s="859">
        <f>N78*K84</f>
        <v>362.18871244035938</v>
      </c>
      <c r="M84" s="860"/>
      <c r="N84" s="56"/>
    </row>
    <row r="85" spans="1:14" ht="15" thickBot="1">
      <c r="B85" s="96" t="s">
        <v>1058</v>
      </c>
      <c r="C85" s="97"/>
      <c r="D85" s="97"/>
      <c r="E85" s="97"/>
      <c r="F85" s="97"/>
      <c r="G85" s="97"/>
      <c r="H85" s="97"/>
      <c r="I85" s="98"/>
      <c r="J85" s="99"/>
      <c r="K85" s="314">
        <v>0.05</v>
      </c>
      <c r="L85" s="861">
        <f>N78*K85</f>
        <v>362.18871244035938</v>
      </c>
      <c r="M85" s="862"/>
      <c r="N85" s="56"/>
    </row>
    <row r="86" spans="1:14" ht="15" thickBot="1">
      <c r="B86" s="825" t="s">
        <v>1037</v>
      </c>
      <c r="C86" s="826"/>
      <c r="D86" s="826"/>
      <c r="E86" s="826"/>
      <c r="F86" s="826"/>
      <c r="G86" s="826"/>
      <c r="H86" s="826"/>
      <c r="I86" s="826"/>
      <c r="J86" s="826"/>
      <c r="K86" s="826"/>
      <c r="L86" s="826"/>
      <c r="M86" s="827"/>
      <c r="N86" s="57">
        <f>L83+L84+L85</f>
        <v>2173.1322746421561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9416.9065234493428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1102</v>
      </c>
      <c r="C31" s="86" t="s">
        <v>1281</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129</v>
      </c>
      <c r="B36" s="838" t="str">
        <f>VLOOKUP(A36,EQUIPOS!A6:D154,3,FALSE)</f>
        <v xml:space="preserve">Buldozer, Potencia al volante de 140 HP, motor de 2200 RPM, longitud de hoja 4,80m. </v>
      </c>
      <c r="C36" s="839"/>
      <c r="D36" s="839"/>
      <c r="E36" s="839"/>
      <c r="F36" s="839"/>
      <c r="G36" s="839"/>
      <c r="H36" s="840"/>
      <c r="I36" s="276"/>
      <c r="J36" s="277"/>
      <c r="K36" s="278">
        <f>VLOOKUP(A36,EQUIPOS!A6:D163,4,FALSE)</f>
        <v>143990</v>
      </c>
      <c r="L36" s="279"/>
      <c r="M36" s="280">
        <v>40</v>
      </c>
      <c r="N36" s="281">
        <f>K36/M36</f>
        <v>3599.75</v>
      </c>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3599.75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81"/>
    </row>
    <row r="49" spans="1:14">
      <c r="B49" s="48"/>
      <c r="C49" s="290"/>
      <c r="D49" s="290"/>
      <c r="E49" s="290"/>
      <c r="F49" s="290"/>
      <c r="G49" s="290"/>
      <c r="H49" s="290"/>
      <c r="I49" s="277"/>
      <c r="J49" s="233"/>
      <c r="K49" s="291"/>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320</v>
      </c>
      <c r="N70" s="404">
        <f>K70/M70</f>
        <v>319.17003253812499</v>
      </c>
      <c r="O70" s="111"/>
    </row>
    <row r="71" spans="1:15">
      <c r="A71" t="s">
        <v>6</v>
      </c>
      <c r="B71" s="54" t="str">
        <f>VLOOKUP(A71,'MANO DE OBRA'!A8:D69,3,FALSE)</f>
        <v xml:space="preserve">Obrero </v>
      </c>
      <c r="C71" s="52"/>
      <c r="D71" s="52"/>
      <c r="E71" s="52"/>
      <c r="F71" s="52"/>
      <c r="G71" s="52"/>
      <c r="H71" s="52"/>
      <c r="I71" s="301">
        <f>K71/J71*100</f>
        <v>27603.894705999999</v>
      </c>
      <c r="J71" s="302">
        <v>185</v>
      </c>
      <c r="K71" s="303">
        <f>VLOOKUP(A71,'MANO DE OBRA'!A8:D100,4,FALSE)</f>
        <v>51067.205206099999</v>
      </c>
      <c r="L71" s="55"/>
      <c r="M71" s="308">
        <v>320</v>
      </c>
      <c r="N71" s="404">
        <f>K71/M71</f>
        <v>159.58501626906249</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478.75504880718745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4078.5050488071874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815.70100976143749</v>
      </c>
      <c r="M83" s="860"/>
      <c r="N83" s="56"/>
    </row>
    <row r="84" spans="1:14">
      <c r="B84" s="94" t="s">
        <v>1057</v>
      </c>
      <c r="C84" s="95"/>
      <c r="D84" s="95"/>
      <c r="E84" s="95"/>
      <c r="F84" s="95"/>
      <c r="G84" s="95"/>
      <c r="H84" s="95"/>
      <c r="I84" s="92"/>
      <c r="J84" s="93"/>
      <c r="K84" s="313">
        <v>0.05</v>
      </c>
      <c r="L84" s="859">
        <f>N78*K84</f>
        <v>203.92525244035937</v>
      </c>
      <c r="M84" s="860"/>
      <c r="N84" s="56"/>
    </row>
    <row r="85" spans="1:14" ht="15" thickBot="1">
      <c r="B85" s="96" t="s">
        <v>1058</v>
      </c>
      <c r="C85" s="97"/>
      <c r="D85" s="97"/>
      <c r="E85" s="97"/>
      <c r="F85" s="97"/>
      <c r="G85" s="97"/>
      <c r="H85" s="97"/>
      <c r="I85" s="98"/>
      <c r="J85" s="99"/>
      <c r="K85" s="314">
        <v>0.05</v>
      </c>
      <c r="L85" s="861">
        <f>N78*K85</f>
        <v>203.92525244035937</v>
      </c>
      <c r="M85" s="862"/>
      <c r="N85" s="56"/>
    </row>
    <row r="86" spans="1:14" ht="15" thickBot="1">
      <c r="B86" s="825" t="s">
        <v>1037</v>
      </c>
      <c r="C86" s="826"/>
      <c r="D86" s="826"/>
      <c r="E86" s="826"/>
      <c r="F86" s="826"/>
      <c r="G86" s="826"/>
      <c r="H86" s="826"/>
      <c r="I86" s="826"/>
      <c r="J86" s="826"/>
      <c r="K86" s="826"/>
      <c r="L86" s="826"/>
      <c r="M86" s="827"/>
      <c r="N86" s="57">
        <f>L83+L84+L85</f>
        <v>1223.5515146421562</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5302.0565634493432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1524</v>
      </c>
      <c r="C31" s="86" t="s">
        <v>2335</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0.01</v>
      </c>
      <c r="M42" s="850"/>
      <c r="N42" s="110">
        <f>N76*L42</f>
        <v>2.0426882082439999</v>
      </c>
    </row>
    <row r="43" spans="1:14" ht="15" thickBot="1">
      <c r="B43" s="825" t="s">
        <v>1037</v>
      </c>
      <c r="C43" s="826"/>
      <c r="D43" s="826"/>
      <c r="E43" s="826"/>
      <c r="F43" s="826"/>
      <c r="G43" s="826"/>
      <c r="H43" s="826"/>
      <c r="I43" s="826"/>
      <c r="J43" s="826"/>
      <c r="K43" s="826"/>
      <c r="L43" s="826"/>
      <c r="M43" s="827"/>
      <c r="N43" s="403">
        <f>SUM(N36:N42)</f>
        <v>2.0426882082439999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961</v>
      </c>
      <c r="B48" s="48"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5226.1152174999997</v>
      </c>
      <c r="N48" s="281">
        <f>K48*M48</f>
        <v>6793.9497827499999</v>
      </c>
    </row>
    <row r="49" spans="1:14">
      <c r="B49" s="48"/>
      <c r="C49" s="290"/>
      <c r="D49" s="290"/>
      <c r="E49" s="290"/>
      <c r="F49" s="290"/>
      <c r="G49" s="290"/>
      <c r="H49" s="290"/>
      <c r="I49" s="277"/>
      <c r="J49" s="233"/>
      <c r="K49" s="291"/>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6793.9497827499999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52"/>
      <c r="D59" s="52"/>
      <c r="E59" s="52"/>
      <c r="F59" s="52"/>
      <c r="G59" s="52"/>
      <c r="H59" s="297"/>
      <c r="I59" s="288"/>
      <c r="J59" s="288"/>
      <c r="K59" s="288"/>
      <c r="L59" s="829"/>
      <c r="M59" s="830"/>
      <c r="N59" s="300"/>
    </row>
    <row r="60" spans="1:14" ht="24.75" customHeight="1">
      <c r="B60" s="51"/>
      <c r="C60" s="326"/>
      <c r="D60" s="326"/>
      <c r="E60" s="326"/>
      <c r="F60" s="326"/>
      <c r="G60" s="326"/>
      <c r="H60" s="320"/>
      <c r="I60" s="408"/>
      <c r="J60" s="295"/>
      <c r="K60" s="288"/>
      <c r="L60" s="829"/>
      <c r="M60" s="830"/>
      <c r="N60" s="296"/>
    </row>
    <row r="61" spans="1:14">
      <c r="B61" s="51"/>
      <c r="C61" s="52"/>
      <c r="D61" s="52"/>
      <c r="E61" s="52"/>
      <c r="F61" s="52"/>
      <c r="G61" s="326"/>
      <c r="H61" s="320"/>
      <c r="I61" s="408"/>
      <c r="J61" s="295"/>
      <c r="K61" s="288"/>
      <c r="L61" s="829"/>
      <c r="M61" s="830"/>
      <c r="N61" s="300"/>
    </row>
    <row r="62" spans="1:14">
      <c r="B62" s="51"/>
      <c r="C62" s="52"/>
      <c r="D62" s="52"/>
      <c r="E62" s="52"/>
      <c r="F62" s="52"/>
      <c r="G62" s="52"/>
      <c r="H62" s="297"/>
      <c r="I62" s="288"/>
      <c r="J62" s="288"/>
      <c r="K62" s="288"/>
      <c r="L62" s="829"/>
      <c r="M62" s="830"/>
      <c r="N62" s="300"/>
    </row>
    <row r="63" spans="1:14">
      <c r="B63" s="51"/>
      <c r="C63" s="52"/>
      <c r="D63" s="52"/>
      <c r="E63" s="52"/>
      <c r="F63" s="52"/>
      <c r="G63" s="52"/>
      <c r="H63" s="297"/>
      <c r="I63" s="288"/>
      <c r="J63" s="288"/>
      <c r="K63" s="288"/>
      <c r="L63" s="829"/>
      <c r="M63" s="830"/>
      <c r="N63" s="300"/>
    </row>
    <row r="64" spans="1:14" ht="15" thickBot="1">
      <c r="B64" s="474"/>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1000</v>
      </c>
      <c r="N70" s="404">
        <f>K70/M70</f>
        <v>102.1344104122</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1000</v>
      </c>
      <c r="N71" s="404">
        <f>K71/M71</f>
        <v>102.1344104122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204.2688208244</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7000.2612917826436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1400.0522583565289</v>
      </c>
      <c r="M83" s="860"/>
      <c r="N83" s="56"/>
    </row>
    <row r="84" spans="1:14">
      <c r="B84" s="94" t="s">
        <v>1057</v>
      </c>
      <c r="C84" s="95"/>
      <c r="D84" s="95"/>
      <c r="E84" s="95"/>
      <c r="F84" s="95"/>
      <c r="G84" s="95"/>
      <c r="H84" s="95"/>
      <c r="I84" s="92"/>
      <c r="J84" s="93"/>
      <c r="K84" s="313">
        <v>0.05</v>
      </c>
      <c r="L84" s="859">
        <f>N78*K84</f>
        <v>350.01306458913223</v>
      </c>
      <c r="M84" s="860"/>
      <c r="N84" s="56"/>
    </row>
    <row r="85" spans="1:14" ht="15" thickBot="1">
      <c r="B85" s="96" t="s">
        <v>1058</v>
      </c>
      <c r="C85" s="97"/>
      <c r="D85" s="97"/>
      <c r="E85" s="97"/>
      <c r="F85" s="97"/>
      <c r="G85" s="97"/>
      <c r="H85" s="97"/>
      <c r="I85" s="98"/>
      <c r="J85" s="99"/>
      <c r="K85" s="314">
        <v>0.05</v>
      </c>
      <c r="L85" s="861">
        <f>N78*K85</f>
        <v>350.01306458913223</v>
      </c>
      <c r="M85" s="862"/>
      <c r="N85" s="56"/>
    </row>
    <row r="86" spans="1:14" ht="15" thickBot="1">
      <c r="B86" s="825" t="s">
        <v>1037</v>
      </c>
      <c r="C86" s="826"/>
      <c r="D86" s="826"/>
      <c r="E86" s="826"/>
      <c r="F86" s="826"/>
      <c r="G86" s="826"/>
      <c r="H86" s="826"/>
      <c r="I86" s="826"/>
      <c r="J86" s="826"/>
      <c r="K86" s="826"/>
      <c r="L86" s="826"/>
      <c r="M86" s="827"/>
      <c r="N86" s="57">
        <f>L83+L84+L85</f>
        <v>2100.0783875347934</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9100.3396793174361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1.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1525</v>
      </c>
      <c r="C31" s="86" t="s">
        <v>2125</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0.01</v>
      </c>
      <c r="M42" s="850"/>
      <c r="N42" s="110">
        <f>N76*L42</f>
        <v>2.0426882082439999</v>
      </c>
    </row>
    <row r="43" spans="1:14" ht="15" thickBot="1">
      <c r="B43" s="825" t="s">
        <v>1037</v>
      </c>
      <c r="C43" s="826"/>
      <c r="D43" s="826"/>
      <c r="E43" s="826"/>
      <c r="F43" s="826"/>
      <c r="G43" s="826"/>
      <c r="H43" s="826"/>
      <c r="I43" s="826"/>
      <c r="J43" s="826"/>
      <c r="K43" s="826"/>
      <c r="L43" s="826"/>
      <c r="M43" s="827"/>
      <c r="N43" s="403">
        <f>SUM(N36:N42)</f>
        <v>2.0426882082439999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479</v>
      </c>
      <c r="B48" s="48"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5244.0360525000006</v>
      </c>
      <c r="N48" s="281">
        <f>K48*M48</f>
        <v>6292.8432630000007</v>
      </c>
    </row>
    <row r="49" spans="1:14">
      <c r="B49" s="48"/>
      <c r="C49" s="290"/>
      <c r="D49" s="290"/>
      <c r="E49" s="290"/>
      <c r="F49" s="290"/>
      <c r="G49" s="290"/>
      <c r="H49" s="290"/>
      <c r="I49" s="277"/>
      <c r="J49" s="233"/>
      <c r="K49" s="291"/>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6292.8432630000007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52"/>
      <c r="D59" s="52"/>
      <c r="E59" s="52"/>
      <c r="F59" s="52"/>
      <c r="G59" s="52"/>
      <c r="H59" s="297"/>
      <c r="I59" s="288"/>
      <c r="J59" s="288"/>
      <c r="K59" s="288"/>
      <c r="L59" s="829"/>
      <c r="M59" s="830"/>
      <c r="N59" s="300"/>
    </row>
    <row r="60" spans="1:14" ht="24.75" customHeight="1">
      <c r="B60" s="51"/>
      <c r="C60" s="326"/>
      <c r="D60" s="326"/>
      <c r="E60" s="326"/>
      <c r="F60" s="326"/>
      <c r="G60" s="326"/>
      <c r="H60" s="320"/>
      <c r="I60" s="408"/>
      <c r="J60" s="295"/>
      <c r="K60" s="288"/>
      <c r="L60" s="829"/>
      <c r="M60" s="830"/>
      <c r="N60" s="296"/>
    </row>
    <row r="61" spans="1:14">
      <c r="B61" s="51"/>
      <c r="C61" s="52"/>
      <c r="D61" s="52"/>
      <c r="E61" s="52"/>
      <c r="F61" s="52"/>
      <c r="G61" s="326"/>
      <c r="H61" s="320"/>
      <c r="I61" s="408"/>
      <c r="J61" s="295"/>
      <c r="K61" s="288"/>
      <c r="L61" s="829"/>
      <c r="M61" s="830"/>
      <c r="N61" s="300"/>
    </row>
    <row r="62" spans="1:14">
      <c r="B62" s="51"/>
      <c r="C62" s="52"/>
      <c r="D62" s="52"/>
      <c r="E62" s="52"/>
      <c r="F62" s="52"/>
      <c r="G62" s="52"/>
      <c r="H62" s="297"/>
      <c r="I62" s="288"/>
      <c r="J62" s="288"/>
      <c r="K62" s="288"/>
      <c r="L62" s="829"/>
      <c r="M62" s="830"/>
      <c r="N62" s="300"/>
    </row>
    <row r="63" spans="1:14">
      <c r="B63" s="51"/>
      <c r="C63" s="52"/>
      <c r="D63" s="52"/>
      <c r="E63" s="52"/>
      <c r="F63" s="52"/>
      <c r="G63" s="52"/>
      <c r="H63" s="297"/>
      <c r="I63" s="288"/>
      <c r="J63" s="288"/>
      <c r="K63" s="288"/>
      <c r="L63" s="829"/>
      <c r="M63" s="830"/>
      <c r="N63" s="300"/>
    </row>
    <row r="64" spans="1:14" ht="15" thickBot="1">
      <c r="B64" s="474"/>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1000</v>
      </c>
      <c r="N70" s="404">
        <f>K70/M70</f>
        <v>102.1344104122</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1000</v>
      </c>
      <c r="N71" s="404">
        <f>K71/M71</f>
        <v>102.1344104122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204.2688208244</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6499.1547720326444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1299.8309544065289</v>
      </c>
      <c r="M83" s="860"/>
      <c r="N83" s="56"/>
    </row>
    <row r="84" spans="1:14">
      <c r="B84" s="94" t="s">
        <v>1057</v>
      </c>
      <c r="C84" s="95"/>
      <c r="D84" s="95"/>
      <c r="E84" s="95"/>
      <c r="F84" s="95"/>
      <c r="G84" s="95"/>
      <c r="H84" s="95"/>
      <c r="I84" s="92"/>
      <c r="J84" s="93"/>
      <c r="K84" s="313">
        <v>0.05</v>
      </c>
      <c r="L84" s="859">
        <f>N78*K84</f>
        <v>324.95773860163223</v>
      </c>
      <c r="M84" s="860"/>
      <c r="N84" s="56"/>
    </row>
    <row r="85" spans="1:14" ht="15" thickBot="1">
      <c r="B85" s="96" t="s">
        <v>1058</v>
      </c>
      <c r="C85" s="97"/>
      <c r="D85" s="97"/>
      <c r="E85" s="97"/>
      <c r="F85" s="97"/>
      <c r="G85" s="97"/>
      <c r="H85" s="97"/>
      <c r="I85" s="98"/>
      <c r="J85" s="99"/>
      <c r="K85" s="314">
        <v>0.05</v>
      </c>
      <c r="L85" s="861">
        <f>N78*K85</f>
        <v>324.95773860163223</v>
      </c>
      <c r="M85" s="862"/>
      <c r="N85" s="56"/>
    </row>
    <row r="86" spans="1:14" ht="15" thickBot="1">
      <c r="B86" s="825" t="s">
        <v>1037</v>
      </c>
      <c r="C86" s="826"/>
      <c r="D86" s="826"/>
      <c r="E86" s="826"/>
      <c r="F86" s="826"/>
      <c r="G86" s="826"/>
      <c r="H86" s="826"/>
      <c r="I86" s="826"/>
      <c r="J86" s="826"/>
      <c r="K86" s="826"/>
      <c r="L86" s="826"/>
      <c r="M86" s="827"/>
      <c r="N86" s="57">
        <f>L83+L84+L85</f>
        <v>1949.7464316097933</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8448.9012036424374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1526</v>
      </c>
      <c r="C31" s="86" t="s">
        <v>1523</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129</v>
      </c>
      <c r="B36" s="838" t="str">
        <f>VLOOKUP(A36,EQUIPOS!A6:D186,3,FALSE)</f>
        <v xml:space="preserve">Buldozer, Potencia al volante de 140 HP, motor de 2200 RPM, longitud de hoja 4,80m. </v>
      </c>
      <c r="C36" s="839"/>
      <c r="D36" s="839"/>
      <c r="E36" s="839"/>
      <c r="F36" s="839"/>
      <c r="G36" s="839"/>
      <c r="H36" s="840"/>
      <c r="I36" s="276"/>
      <c r="J36" s="277"/>
      <c r="K36" s="278">
        <f>VLOOKUP(A36,EQUIPOS!A6:D186,4,FALSE)</f>
        <v>143990</v>
      </c>
      <c r="L36" s="279"/>
      <c r="M36" s="280">
        <v>45</v>
      </c>
      <c r="N36" s="281">
        <f>K36/M36</f>
        <v>3199.7777777777778</v>
      </c>
    </row>
    <row r="37" spans="1:14">
      <c r="A37" s="118" t="s">
        <v>152</v>
      </c>
      <c r="B37" s="838" t="str">
        <f>VLOOKUP(A37,EQUIPOS!A7:D187,3,FALSE)</f>
        <v xml:space="preserve">Carrotanque de agua(1000 Galones) </v>
      </c>
      <c r="C37" s="839"/>
      <c r="D37" s="839"/>
      <c r="E37" s="839"/>
      <c r="F37" s="839"/>
      <c r="G37" s="839"/>
      <c r="H37" s="840"/>
      <c r="I37" s="276"/>
      <c r="J37" s="277"/>
      <c r="K37" s="278">
        <f>VLOOKUP(A37,EQUIPOS!A7:D187,4,FALSE)</f>
        <v>55853</v>
      </c>
      <c r="L37" s="279"/>
      <c r="M37" s="280">
        <v>45</v>
      </c>
      <c r="N37" s="281">
        <f>K37/M37</f>
        <v>1241.1777777777777</v>
      </c>
    </row>
    <row r="38" spans="1:14">
      <c r="A38" t="s">
        <v>269</v>
      </c>
      <c r="B38" s="838" t="str">
        <f>VLOOKUP(A38,EQUIPOS!A8:D188,3,FALSE)</f>
        <v>Motoniveladora  potencia 215 HP, ancho de cuchilla 4,27 m, peso 18 ton.</v>
      </c>
      <c r="C38" s="839"/>
      <c r="D38" s="839"/>
      <c r="E38" s="839"/>
      <c r="F38" s="839"/>
      <c r="G38" s="839"/>
      <c r="H38" s="840"/>
      <c r="I38" s="276"/>
      <c r="J38" s="277"/>
      <c r="K38" s="278">
        <f>VLOOKUP(A38,EQUIPOS!A8:D188,4,FALSE)</f>
        <v>126917</v>
      </c>
      <c r="L38" s="279"/>
      <c r="M38" s="280">
        <v>45</v>
      </c>
      <c r="N38" s="281">
        <f>K38/M38</f>
        <v>2820.3777777777777</v>
      </c>
    </row>
    <row r="39" spans="1:14">
      <c r="A39" t="s">
        <v>365</v>
      </c>
      <c r="B39" s="838" t="str">
        <f>VLOOKUP(A39,EQUIPOS!A9:D189,3,FALSE)</f>
        <v xml:space="preserve">Vibrocompatador, potencia 153 HP, peso 10 Ton. </v>
      </c>
      <c r="C39" s="839"/>
      <c r="D39" s="839"/>
      <c r="E39" s="839"/>
      <c r="F39" s="839"/>
      <c r="G39" s="839"/>
      <c r="H39" s="840"/>
      <c r="I39" s="841"/>
      <c r="J39" s="822"/>
      <c r="K39" s="278">
        <f>VLOOKUP(A39,EQUIPOS!A9:D189,4,FALSE)</f>
        <v>126610.768</v>
      </c>
      <c r="L39" s="842">
        <v>45</v>
      </c>
      <c r="M39" s="843"/>
      <c r="N39" s="281">
        <f>K39/L39</f>
        <v>2813.572622222222</v>
      </c>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N76*L42</f>
        <v>11.348267823577778</v>
      </c>
    </row>
    <row r="43" spans="1:14" ht="15" thickBot="1">
      <c r="B43" s="825" t="s">
        <v>1037</v>
      </c>
      <c r="C43" s="826"/>
      <c r="D43" s="826"/>
      <c r="E43" s="826"/>
      <c r="F43" s="826"/>
      <c r="G43" s="826"/>
      <c r="H43" s="826"/>
      <c r="I43" s="826"/>
      <c r="J43" s="826"/>
      <c r="K43" s="826"/>
      <c r="L43" s="826"/>
      <c r="M43" s="827"/>
      <c r="N43" s="403">
        <f>SUM(N36:N42)</f>
        <v>10086.254223379132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564</v>
      </c>
      <c r="B48" s="48"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21844.721610000001</v>
      </c>
      <c r="N48" s="281">
        <f>K48*M48</f>
        <v>27305.902012500002</v>
      </c>
    </row>
    <row r="49" spans="1:14">
      <c r="B49" s="48"/>
      <c r="C49" s="290"/>
      <c r="D49" s="290"/>
      <c r="E49" s="290"/>
      <c r="F49" s="290"/>
      <c r="G49" s="290"/>
      <c r="H49" s="290"/>
      <c r="I49" s="277"/>
      <c r="J49" s="233"/>
      <c r="K49" s="291" t="s">
        <v>1064</v>
      </c>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27305.902012500002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1375</v>
      </c>
      <c r="B59" s="51" t="str">
        <f>VLOOKUP(A59,TRANSPORTE!A5:D104,3,FALSE)</f>
        <v>Transporte de material seleccionado para relleno</v>
      </c>
      <c r="C59" s="52"/>
      <c r="D59" s="52"/>
      <c r="E59" s="52"/>
      <c r="F59" s="52"/>
      <c r="G59" s="52"/>
      <c r="H59" s="297" t="s">
        <v>2104</v>
      </c>
      <c r="I59" s="288">
        <v>1.25</v>
      </c>
      <c r="J59" s="288">
        <v>1</v>
      </c>
      <c r="K59" s="288">
        <f>I59*J59</f>
        <v>1.25</v>
      </c>
      <c r="L59" s="829">
        <f>VLOOKUP(A59,TRANSPORTE!A5:D123,4,FALSE)</f>
        <v>1277.40878376</v>
      </c>
      <c r="M59" s="830"/>
      <c r="N59" s="300">
        <f>K59*L59</f>
        <v>1596.7609797</v>
      </c>
    </row>
    <row r="60" spans="1:14" ht="24.75" customHeight="1">
      <c r="B60" s="51"/>
      <c r="C60" s="326"/>
      <c r="D60" s="326"/>
      <c r="E60" s="326"/>
      <c r="F60" s="326"/>
      <c r="G60" s="326"/>
      <c r="H60" s="320"/>
      <c r="I60" s="408"/>
      <c r="J60" s="295"/>
      <c r="K60" s="288"/>
      <c r="L60" s="829"/>
      <c r="M60" s="830"/>
      <c r="N60" s="296"/>
    </row>
    <row r="61" spans="1:14">
      <c r="B61" s="51"/>
      <c r="C61" s="52"/>
      <c r="D61" s="52"/>
      <c r="E61" s="52"/>
      <c r="F61" s="52"/>
      <c r="G61" s="326"/>
      <c r="H61" s="320"/>
      <c r="I61" s="408"/>
      <c r="J61" s="295"/>
      <c r="K61" s="288"/>
      <c r="L61" s="829"/>
      <c r="M61" s="830"/>
      <c r="N61" s="300"/>
    </row>
    <row r="62" spans="1:14">
      <c r="B62" s="51"/>
      <c r="C62" s="52"/>
      <c r="D62" s="52"/>
      <c r="E62" s="52"/>
      <c r="F62" s="52"/>
      <c r="G62" s="52"/>
      <c r="H62" s="297"/>
      <c r="I62" s="288"/>
      <c r="J62" s="288"/>
      <c r="K62" s="288"/>
      <c r="L62" s="829"/>
      <c r="M62" s="830"/>
      <c r="N62" s="300"/>
    </row>
    <row r="63" spans="1:14">
      <c r="B63" s="51"/>
      <c r="C63" s="52"/>
      <c r="D63" s="52"/>
      <c r="E63" s="52"/>
      <c r="F63" s="52"/>
      <c r="G63" s="52"/>
      <c r="H63" s="297"/>
      <c r="I63" s="288"/>
      <c r="J63" s="288"/>
      <c r="K63" s="288"/>
      <c r="L63" s="829"/>
      <c r="M63" s="830"/>
      <c r="N63" s="300"/>
    </row>
    <row r="64" spans="1:14" ht="15" thickBot="1">
      <c r="B64" s="474"/>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SUM(N59:N64)</f>
        <v>1596.7609797</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39556.33060675802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7911.2661213516039</v>
      </c>
      <c r="M83" s="860"/>
      <c r="N83" s="56"/>
    </row>
    <row r="84" spans="1:14">
      <c r="B84" s="94" t="s">
        <v>1057</v>
      </c>
      <c r="C84" s="95"/>
      <c r="D84" s="95"/>
      <c r="E84" s="95"/>
      <c r="F84" s="95"/>
      <c r="G84" s="95"/>
      <c r="H84" s="95"/>
      <c r="I84" s="92"/>
      <c r="J84" s="93"/>
      <c r="K84" s="313">
        <v>0.05</v>
      </c>
      <c r="L84" s="859">
        <f>N78*K84</f>
        <v>1977.816530337901</v>
      </c>
      <c r="M84" s="860"/>
      <c r="N84" s="56"/>
    </row>
    <row r="85" spans="1:14" ht="15" thickBot="1">
      <c r="B85" s="96" t="s">
        <v>1058</v>
      </c>
      <c r="C85" s="97"/>
      <c r="D85" s="97"/>
      <c r="E85" s="97"/>
      <c r="F85" s="97"/>
      <c r="G85" s="97"/>
      <c r="H85" s="97"/>
      <c r="I85" s="98"/>
      <c r="J85" s="99"/>
      <c r="K85" s="314">
        <v>0.05</v>
      </c>
      <c r="L85" s="861">
        <f>N78*K85</f>
        <v>1977.816530337901</v>
      </c>
      <c r="M85" s="862"/>
      <c r="N85" s="56"/>
    </row>
    <row r="86" spans="1:14" ht="15" thickBot="1">
      <c r="B86" s="825" t="s">
        <v>1037</v>
      </c>
      <c r="C86" s="826"/>
      <c r="D86" s="826"/>
      <c r="E86" s="826"/>
      <c r="F86" s="826"/>
      <c r="G86" s="826"/>
      <c r="H86" s="826"/>
      <c r="I86" s="826"/>
      <c r="J86" s="826"/>
      <c r="K86" s="826"/>
      <c r="L86" s="826"/>
      <c r="M86" s="827"/>
      <c r="N86" s="57">
        <f>L83+L84+L85</f>
        <v>11866.899182027406</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ROUND((N78+N86),0)</f>
        <v>51423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1527</v>
      </c>
      <c r="C31" s="86" t="s">
        <v>1529</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129</v>
      </c>
      <c r="B36" s="838" t="str">
        <f>VLOOKUP(A36,EQUIPOS!A6:D186,3,FALSE)</f>
        <v xml:space="preserve">Buldozer, Potencia al volante de 140 HP, motor de 2200 RPM, longitud de hoja 4,80m. </v>
      </c>
      <c r="C36" s="839"/>
      <c r="D36" s="839"/>
      <c r="E36" s="839"/>
      <c r="F36" s="839"/>
      <c r="G36" s="839"/>
      <c r="H36" s="840"/>
      <c r="I36" s="276"/>
      <c r="J36" s="277"/>
      <c r="K36" s="278">
        <f>VLOOKUP(A36,EQUIPOS!A6:D186,4,FALSE)</f>
        <v>143990</v>
      </c>
      <c r="L36" s="279"/>
      <c r="M36" s="280">
        <v>45</v>
      </c>
      <c r="N36" s="281">
        <f>K36/M36</f>
        <v>3199.7777777777778</v>
      </c>
    </row>
    <row r="37" spans="1:14">
      <c r="A37" s="118" t="s">
        <v>152</v>
      </c>
      <c r="B37" s="838" t="str">
        <f>VLOOKUP(A37,EQUIPOS!A7:D187,3,FALSE)</f>
        <v xml:space="preserve">Carrotanque de agua(1000 Galones) </v>
      </c>
      <c r="C37" s="839"/>
      <c r="D37" s="839"/>
      <c r="E37" s="839"/>
      <c r="F37" s="839"/>
      <c r="G37" s="839"/>
      <c r="H37" s="840"/>
      <c r="I37" s="276"/>
      <c r="J37" s="277"/>
      <c r="K37" s="278">
        <f>VLOOKUP(A37,EQUIPOS!A7:D187,4,FALSE)</f>
        <v>55853</v>
      </c>
      <c r="L37" s="279"/>
      <c r="M37" s="280">
        <v>45</v>
      </c>
      <c r="N37" s="281">
        <f>K37/M37</f>
        <v>1241.1777777777777</v>
      </c>
    </row>
    <row r="38" spans="1:14">
      <c r="A38" t="s">
        <v>269</v>
      </c>
      <c r="B38" s="838" t="str">
        <f>VLOOKUP(A38,EQUIPOS!A8:D188,3,FALSE)</f>
        <v>Motoniveladora  potencia 215 HP, ancho de cuchilla 4,27 m, peso 18 ton.</v>
      </c>
      <c r="C38" s="839"/>
      <c r="D38" s="839"/>
      <c r="E38" s="839"/>
      <c r="F38" s="839"/>
      <c r="G38" s="839"/>
      <c r="H38" s="840"/>
      <c r="I38" s="276"/>
      <c r="J38" s="277"/>
      <c r="K38" s="278">
        <f>VLOOKUP(A38,EQUIPOS!A8:D188,4,FALSE)</f>
        <v>126917</v>
      </c>
      <c r="L38" s="279"/>
      <c r="M38" s="280">
        <v>45</v>
      </c>
      <c r="N38" s="281">
        <f>K38/M38</f>
        <v>2820.3777777777777</v>
      </c>
    </row>
    <row r="39" spans="1:14">
      <c r="A39" t="s">
        <v>365</v>
      </c>
      <c r="B39" s="838" t="str">
        <f>VLOOKUP(A39,EQUIPOS!A9:D189,3,FALSE)</f>
        <v xml:space="preserve">Vibrocompatador, potencia 153 HP, peso 10 Ton. </v>
      </c>
      <c r="C39" s="839"/>
      <c r="D39" s="839"/>
      <c r="E39" s="839"/>
      <c r="F39" s="839"/>
      <c r="G39" s="839"/>
      <c r="H39" s="840"/>
      <c r="I39" s="841"/>
      <c r="J39" s="822"/>
      <c r="K39" s="278">
        <f>VLOOKUP(A39,EQUIPOS!A9:D189,4,FALSE)</f>
        <v>126610.768</v>
      </c>
      <c r="L39" s="842">
        <v>45</v>
      </c>
      <c r="M39" s="843"/>
      <c r="N39" s="281">
        <f>K39/L39</f>
        <v>2813.572622222222</v>
      </c>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N76*L42</f>
        <v>11.348267823577778</v>
      </c>
    </row>
    <row r="43" spans="1:14" ht="15" thickBot="1">
      <c r="B43" s="825" t="s">
        <v>1037</v>
      </c>
      <c r="C43" s="826"/>
      <c r="D43" s="826"/>
      <c r="E43" s="826"/>
      <c r="F43" s="826"/>
      <c r="G43" s="826"/>
      <c r="H43" s="826"/>
      <c r="I43" s="826"/>
      <c r="J43" s="826"/>
      <c r="K43" s="826"/>
      <c r="L43" s="826"/>
      <c r="M43" s="827"/>
      <c r="N43" s="403">
        <f>SUM(N36:N42)</f>
        <v>10086.254223379132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549</v>
      </c>
      <c r="B48" s="48"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57014.868165</v>
      </c>
      <c r="N48" s="281">
        <f>K48*M48</f>
        <v>71268.585206250005</v>
      </c>
    </row>
    <row r="49" spans="1:14">
      <c r="B49" s="48"/>
      <c r="C49" s="290"/>
      <c r="D49" s="290"/>
      <c r="E49" s="290"/>
      <c r="F49" s="290"/>
      <c r="G49" s="290"/>
      <c r="H49" s="290"/>
      <c r="I49" s="277"/>
      <c r="J49" s="233"/>
      <c r="K49" s="291" t="s">
        <v>1064</v>
      </c>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71268.585206250005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1469</v>
      </c>
      <c r="B59" s="51" t="str">
        <f>VLOOKUP(A59,TRANSPORTE!A5:D104,3,FALSE)</f>
        <v xml:space="preserve">Transporte de material de Sub Base CBR=40% </v>
      </c>
      <c r="C59" s="52"/>
      <c r="D59" s="52"/>
      <c r="E59" s="52"/>
      <c r="F59" s="52"/>
      <c r="G59" s="52"/>
      <c r="H59" s="297" t="s">
        <v>2104</v>
      </c>
      <c r="I59" s="288">
        <v>1.25</v>
      </c>
      <c r="J59" s="288">
        <v>1</v>
      </c>
      <c r="K59" s="288">
        <f>I59*J59</f>
        <v>1.25</v>
      </c>
      <c r="L59" s="829">
        <f>VLOOKUP(A59,TRANSPORTE!A5:D123,4,FALSE)</f>
        <v>1460.4695945866667</v>
      </c>
      <c r="M59" s="830"/>
      <c r="N59" s="300">
        <f>K59*L59</f>
        <v>1825.5869932333335</v>
      </c>
    </row>
    <row r="60" spans="1:14" ht="24.75" customHeight="1">
      <c r="B60" s="51"/>
      <c r="C60" s="326"/>
      <c r="D60" s="326"/>
      <c r="E60" s="326"/>
      <c r="F60" s="326"/>
      <c r="G60" s="326"/>
      <c r="H60" s="320"/>
      <c r="I60" s="408"/>
      <c r="J60" s="295"/>
      <c r="K60" s="288"/>
      <c r="L60" s="829"/>
      <c r="M60" s="830"/>
      <c r="N60" s="296"/>
    </row>
    <row r="61" spans="1:14">
      <c r="B61" s="51"/>
      <c r="C61" s="52"/>
      <c r="D61" s="52"/>
      <c r="E61" s="52"/>
      <c r="F61" s="52"/>
      <c r="G61" s="326"/>
      <c r="H61" s="320"/>
      <c r="I61" s="408"/>
      <c r="J61" s="295"/>
      <c r="K61" s="288"/>
      <c r="L61" s="829"/>
      <c r="M61" s="830"/>
      <c r="N61" s="300"/>
    </row>
    <row r="62" spans="1:14">
      <c r="B62" s="51"/>
      <c r="C62" s="52"/>
      <c r="D62" s="52"/>
      <c r="E62" s="52"/>
      <c r="F62" s="52"/>
      <c r="G62" s="52"/>
      <c r="H62" s="297"/>
      <c r="I62" s="288"/>
      <c r="J62" s="288"/>
      <c r="K62" s="288"/>
      <c r="L62" s="829"/>
      <c r="M62" s="830"/>
      <c r="N62" s="300"/>
    </row>
    <row r="63" spans="1:14">
      <c r="B63" s="51"/>
      <c r="C63" s="52"/>
      <c r="D63" s="52"/>
      <c r="E63" s="52"/>
      <c r="F63" s="52"/>
      <c r="G63" s="52"/>
      <c r="H63" s="297"/>
      <c r="I63" s="288"/>
      <c r="J63" s="288"/>
      <c r="K63" s="288"/>
      <c r="L63" s="829"/>
      <c r="M63" s="830"/>
      <c r="N63" s="300"/>
    </row>
    <row r="64" spans="1:14" ht="15" thickBot="1">
      <c r="B64" s="474"/>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SUM(N59:N64)</f>
        <v>1825.5869932333335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83747.839814041363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16749.567962808273</v>
      </c>
      <c r="M83" s="860"/>
      <c r="N83" s="56"/>
    </row>
    <row r="84" spans="1:14">
      <c r="B84" s="94" t="s">
        <v>1057</v>
      </c>
      <c r="C84" s="95"/>
      <c r="D84" s="95"/>
      <c r="E84" s="95"/>
      <c r="F84" s="95"/>
      <c r="G84" s="95"/>
      <c r="H84" s="95"/>
      <c r="I84" s="92"/>
      <c r="J84" s="93"/>
      <c r="K84" s="313">
        <v>0.05</v>
      </c>
      <c r="L84" s="859">
        <f>N78*K84</f>
        <v>4187.3919907020681</v>
      </c>
      <c r="M84" s="860"/>
      <c r="N84" s="56"/>
    </row>
    <row r="85" spans="1:14" ht="15" thickBot="1">
      <c r="B85" s="96" t="s">
        <v>1058</v>
      </c>
      <c r="C85" s="97"/>
      <c r="D85" s="97"/>
      <c r="E85" s="97"/>
      <c r="F85" s="97"/>
      <c r="G85" s="97"/>
      <c r="H85" s="97"/>
      <c r="I85" s="98"/>
      <c r="J85" s="99"/>
      <c r="K85" s="314">
        <v>0.05</v>
      </c>
      <c r="L85" s="861">
        <f>N78*K85</f>
        <v>4187.3919907020681</v>
      </c>
      <c r="M85" s="862"/>
      <c r="N85" s="56"/>
    </row>
    <row r="86" spans="1:14" ht="15" thickBot="1">
      <c r="B86" s="825" t="s">
        <v>1037</v>
      </c>
      <c r="C86" s="826"/>
      <c r="D86" s="826"/>
      <c r="E86" s="826"/>
      <c r="F86" s="826"/>
      <c r="G86" s="826"/>
      <c r="H86" s="826"/>
      <c r="I86" s="826"/>
      <c r="J86" s="826"/>
      <c r="K86" s="826"/>
      <c r="L86" s="826"/>
      <c r="M86" s="827"/>
      <c r="N86" s="57">
        <f>L83+L84+L85</f>
        <v>25124.351944212409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108872.19175825377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1528</v>
      </c>
      <c r="C31" s="86" t="s">
        <v>1530</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129</v>
      </c>
      <c r="B36" s="838" t="str">
        <f>VLOOKUP(A36,EQUIPOS!A6:D186,3,FALSE)</f>
        <v xml:space="preserve">Buldozer, Potencia al volante de 140 HP, motor de 2200 RPM, longitud de hoja 4,80m. </v>
      </c>
      <c r="C36" s="839"/>
      <c r="D36" s="839"/>
      <c r="E36" s="839"/>
      <c r="F36" s="839"/>
      <c r="G36" s="839"/>
      <c r="H36" s="840"/>
      <c r="I36" s="276"/>
      <c r="J36" s="277"/>
      <c r="K36" s="278">
        <f>VLOOKUP(A36,EQUIPOS!A6:D186,4,FALSE)</f>
        <v>143990</v>
      </c>
      <c r="L36" s="279"/>
      <c r="M36" s="280">
        <v>45</v>
      </c>
      <c r="N36" s="281">
        <f>K36/M36</f>
        <v>3199.7777777777778</v>
      </c>
    </row>
    <row r="37" spans="1:14">
      <c r="A37" s="118" t="s">
        <v>152</v>
      </c>
      <c r="B37" s="838" t="str">
        <f>VLOOKUP(A37,EQUIPOS!A7:D187,3,FALSE)</f>
        <v xml:space="preserve">Carrotanque de agua(1000 Galones) </v>
      </c>
      <c r="C37" s="839"/>
      <c r="D37" s="839"/>
      <c r="E37" s="839"/>
      <c r="F37" s="839"/>
      <c r="G37" s="839"/>
      <c r="H37" s="840"/>
      <c r="I37" s="276"/>
      <c r="J37" s="277"/>
      <c r="K37" s="278">
        <f>VLOOKUP(A37,EQUIPOS!A7:D187,4,FALSE)</f>
        <v>55853</v>
      </c>
      <c r="L37" s="279"/>
      <c r="M37" s="280">
        <v>45</v>
      </c>
      <c r="N37" s="281">
        <f>K37/M37</f>
        <v>1241.1777777777777</v>
      </c>
    </row>
    <row r="38" spans="1:14">
      <c r="A38" t="s">
        <v>269</v>
      </c>
      <c r="B38" s="838" t="str">
        <f>VLOOKUP(A38,EQUIPOS!A8:D188,3,FALSE)</f>
        <v>Motoniveladora  potencia 215 HP, ancho de cuchilla 4,27 m, peso 18 ton.</v>
      </c>
      <c r="C38" s="839"/>
      <c r="D38" s="839"/>
      <c r="E38" s="839"/>
      <c r="F38" s="839"/>
      <c r="G38" s="839"/>
      <c r="H38" s="840"/>
      <c r="I38" s="276"/>
      <c r="J38" s="277"/>
      <c r="K38" s="278">
        <f>VLOOKUP(A38,EQUIPOS!A8:D188,4,FALSE)</f>
        <v>126917</v>
      </c>
      <c r="L38" s="279"/>
      <c r="M38" s="280">
        <v>45</v>
      </c>
      <c r="N38" s="281">
        <f>K38/M38</f>
        <v>2820.3777777777777</v>
      </c>
    </row>
    <row r="39" spans="1:14">
      <c r="A39" t="s">
        <v>365</v>
      </c>
      <c r="B39" s="838" t="str">
        <f>VLOOKUP(A39,EQUIPOS!A9:D189,3,FALSE)</f>
        <v xml:space="preserve">Vibrocompatador, potencia 153 HP, peso 10 Ton. </v>
      </c>
      <c r="C39" s="839"/>
      <c r="D39" s="839"/>
      <c r="E39" s="839"/>
      <c r="F39" s="839"/>
      <c r="G39" s="839"/>
      <c r="H39" s="840"/>
      <c r="I39" s="841"/>
      <c r="J39" s="822"/>
      <c r="K39" s="278">
        <f>VLOOKUP(A39,EQUIPOS!A9:D189,4,FALSE)</f>
        <v>126610.768</v>
      </c>
      <c r="L39" s="842">
        <v>45</v>
      </c>
      <c r="M39" s="843"/>
      <c r="N39" s="281">
        <f>K39/L39</f>
        <v>2813.572622222222</v>
      </c>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t="s">
        <v>1036</v>
      </c>
      <c r="C42" s="839"/>
      <c r="D42" s="839"/>
      <c r="E42" s="839"/>
      <c r="F42" s="839"/>
      <c r="G42" s="839"/>
      <c r="H42" s="840"/>
      <c r="I42" s="847"/>
      <c r="J42" s="848"/>
      <c r="K42" s="46"/>
      <c r="L42" s="849">
        <v>0.02</v>
      </c>
      <c r="M42" s="850"/>
      <c r="N42" s="110">
        <f>N76*L42</f>
        <v>11.348267823577778</v>
      </c>
    </row>
    <row r="43" spans="1:14" ht="15" thickBot="1">
      <c r="B43" s="825" t="s">
        <v>1037</v>
      </c>
      <c r="C43" s="826"/>
      <c r="D43" s="826"/>
      <c r="E43" s="826"/>
      <c r="F43" s="826"/>
      <c r="G43" s="826"/>
      <c r="H43" s="826"/>
      <c r="I43" s="826"/>
      <c r="J43" s="826"/>
      <c r="K43" s="826"/>
      <c r="L43" s="826"/>
      <c r="M43" s="827"/>
      <c r="N43" s="403">
        <f>SUM(N36:N42)</f>
        <v>10086.254223379132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531</v>
      </c>
      <c r="B48" s="48"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50731.716099999998</v>
      </c>
      <c r="N48" s="281">
        <f>K48*M48</f>
        <v>63414.645124999995</v>
      </c>
    </row>
    <row r="49" spans="1:14">
      <c r="B49" s="48"/>
      <c r="C49" s="290"/>
      <c r="D49" s="290"/>
      <c r="E49" s="290"/>
      <c r="F49" s="290"/>
      <c r="G49" s="290"/>
      <c r="H49" s="290"/>
      <c r="I49" s="277"/>
      <c r="J49" s="233"/>
      <c r="K49" s="291" t="s">
        <v>1064</v>
      </c>
      <c r="L49" s="276"/>
      <c r="M49" s="292"/>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63414.645124999995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1469</v>
      </c>
      <c r="B59" s="51" t="str">
        <f>VLOOKUP(A59,TRANSPORTE!A5:D104,3,FALSE)</f>
        <v xml:space="preserve">Transporte de material de Sub Base CBR=40% </v>
      </c>
      <c r="C59" s="52"/>
      <c r="D59" s="52"/>
      <c r="E59" s="52"/>
      <c r="F59" s="52"/>
      <c r="G59" s="52"/>
      <c r="H59" s="297" t="s">
        <v>2104</v>
      </c>
      <c r="I59" s="288">
        <v>1.25</v>
      </c>
      <c r="J59" s="288">
        <v>1</v>
      </c>
      <c r="K59" s="288">
        <f>I59*J59</f>
        <v>1.25</v>
      </c>
      <c r="L59" s="829">
        <f>VLOOKUP(A59,TRANSPORTE!A5:D123,4,FALSE)</f>
        <v>1460.4695945866667</v>
      </c>
      <c r="M59" s="830"/>
      <c r="N59" s="300">
        <f>K59*L59</f>
        <v>1825.5869932333335</v>
      </c>
    </row>
    <row r="60" spans="1:14" ht="24.75" customHeight="1">
      <c r="B60" s="51"/>
      <c r="C60" s="326"/>
      <c r="D60" s="326"/>
      <c r="E60" s="326"/>
      <c r="F60" s="326"/>
      <c r="G60" s="326"/>
      <c r="H60" s="320"/>
      <c r="I60" s="408"/>
      <c r="J60" s="295"/>
      <c r="K60" s="288"/>
      <c r="L60" s="829"/>
      <c r="M60" s="830"/>
      <c r="N60" s="296"/>
    </row>
    <row r="61" spans="1:14">
      <c r="B61" s="51"/>
      <c r="C61" s="52"/>
      <c r="D61" s="52"/>
      <c r="E61" s="52"/>
      <c r="F61" s="52"/>
      <c r="G61" s="326"/>
      <c r="H61" s="320"/>
      <c r="I61" s="408"/>
      <c r="J61" s="295"/>
      <c r="K61" s="288"/>
      <c r="L61" s="829"/>
      <c r="M61" s="830"/>
      <c r="N61" s="300"/>
    </row>
    <row r="62" spans="1:14">
      <c r="B62" s="51"/>
      <c r="C62" s="52"/>
      <c r="D62" s="52"/>
      <c r="E62" s="52"/>
      <c r="F62" s="52"/>
      <c r="G62" s="52"/>
      <c r="H62" s="297"/>
      <c r="I62" s="288"/>
      <c r="J62" s="288"/>
      <c r="K62" s="288"/>
      <c r="L62" s="829"/>
      <c r="M62" s="830"/>
      <c r="N62" s="300"/>
    </row>
    <row r="63" spans="1:14">
      <c r="B63" s="51"/>
      <c r="C63" s="52"/>
      <c r="D63" s="52"/>
      <c r="E63" s="52"/>
      <c r="F63" s="52"/>
      <c r="G63" s="52"/>
      <c r="H63" s="297"/>
      <c r="I63" s="288"/>
      <c r="J63" s="288"/>
      <c r="K63" s="288"/>
      <c r="L63" s="829"/>
      <c r="M63" s="830"/>
      <c r="N63" s="300"/>
    </row>
    <row r="64" spans="1:14" ht="15" thickBot="1">
      <c r="B64" s="474"/>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SUM(N59:N64)</f>
        <v>1825.5869932333335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75893.899732791353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15178.779946558272</v>
      </c>
      <c r="M83" s="860"/>
      <c r="N83" s="56"/>
    </row>
    <row r="84" spans="1:14">
      <c r="B84" s="94" t="s">
        <v>1057</v>
      </c>
      <c r="C84" s="95"/>
      <c r="D84" s="95"/>
      <c r="E84" s="95"/>
      <c r="F84" s="95"/>
      <c r="G84" s="95"/>
      <c r="H84" s="95"/>
      <c r="I84" s="92"/>
      <c r="J84" s="93"/>
      <c r="K84" s="313">
        <v>0.05</v>
      </c>
      <c r="L84" s="859">
        <f>N78*K84</f>
        <v>3794.694986639568</v>
      </c>
      <c r="M84" s="860"/>
      <c r="N84" s="56"/>
    </row>
    <row r="85" spans="1:14" ht="15" thickBot="1">
      <c r="B85" s="96" t="s">
        <v>1058</v>
      </c>
      <c r="C85" s="97"/>
      <c r="D85" s="97"/>
      <c r="E85" s="97"/>
      <c r="F85" s="97"/>
      <c r="G85" s="97"/>
      <c r="H85" s="97"/>
      <c r="I85" s="98"/>
      <c r="J85" s="99"/>
      <c r="K85" s="314">
        <v>0.05</v>
      </c>
      <c r="L85" s="861">
        <f>N78*K85</f>
        <v>3794.694986639568</v>
      </c>
      <c r="M85" s="862"/>
      <c r="N85" s="56"/>
    </row>
    <row r="86" spans="1:14" ht="15" thickBot="1">
      <c r="B86" s="825" t="s">
        <v>1037</v>
      </c>
      <c r="C86" s="826"/>
      <c r="D86" s="826"/>
      <c r="E86" s="826"/>
      <c r="F86" s="826"/>
      <c r="G86" s="826"/>
      <c r="H86" s="826"/>
      <c r="I86" s="826"/>
      <c r="J86" s="826"/>
      <c r="K86" s="826"/>
      <c r="L86" s="826"/>
      <c r="M86" s="827"/>
      <c r="N86" s="57">
        <f>L83+L84+L85</f>
        <v>22768.169919837404</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98662.069652628765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1103</v>
      </c>
      <c r="C31" s="86" t="s">
        <v>2061</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129</v>
      </c>
      <c r="B36" s="838" t="str">
        <f>VLOOKUP(A36,EQUIPOS!A6:D154,3,FALSE)</f>
        <v xml:space="preserve">Buldozer, Potencia al volante de 140 HP, motor de 2200 RPM, longitud de hoja 4,80m. </v>
      </c>
      <c r="C36" s="839"/>
      <c r="D36" s="839"/>
      <c r="E36" s="839"/>
      <c r="F36" s="839"/>
      <c r="G36" s="839"/>
      <c r="H36" s="840"/>
      <c r="I36" s="276"/>
      <c r="J36" s="277"/>
      <c r="K36" s="278">
        <f>VLOOKUP(A36,EQUIPOS!A6:D163,4,FALSE)</f>
        <v>143990</v>
      </c>
      <c r="L36" s="279"/>
      <c r="M36" s="280">
        <v>400</v>
      </c>
      <c r="N36" s="281">
        <f>K36/M36</f>
        <v>359.97500000000002</v>
      </c>
    </row>
    <row r="37" spans="1:14">
      <c r="A37" s="118" t="s">
        <v>152</v>
      </c>
      <c r="B37" s="838" t="str">
        <f>VLOOKUP(A37,EQUIPOS!A7:D154,3,FALSE)</f>
        <v xml:space="preserve">Carrotanque de agua(1000 Galones) </v>
      </c>
      <c r="C37" s="839"/>
      <c r="D37" s="839"/>
      <c r="E37" s="839"/>
      <c r="F37" s="839"/>
      <c r="G37" s="839"/>
      <c r="H37" s="840"/>
      <c r="I37" s="276"/>
      <c r="J37" s="277"/>
      <c r="K37" s="278">
        <f>VLOOKUP(A37,EQUIPOS!A7:D164,4,FALSE)</f>
        <v>55853</v>
      </c>
      <c r="L37" s="279"/>
      <c r="M37" s="280">
        <v>200</v>
      </c>
      <c r="N37" s="281">
        <f>K37/M37</f>
        <v>279.26499999999999</v>
      </c>
    </row>
    <row r="38" spans="1:14">
      <c r="A38" t="s">
        <v>269</v>
      </c>
      <c r="B38" s="838" t="str">
        <f>VLOOKUP(A38,EQUIPOS!A8:D154,3,FALSE)</f>
        <v>Motoniveladora  potencia 215 HP, ancho de cuchilla 4,27 m, peso 18 ton.</v>
      </c>
      <c r="C38" s="839"/>
      <c r="D38" s="839"/>
      <c r="E38" s="839"/>
      <c r="F38" s="839"/>
      <c r="G38" s="839"/>
      <c r="H38" s="840"/>
      <c r="I38" s="276"/>
      <c r="J38" s="277"/>
      <c r="K38" s="278">
        <f>VLOOKUP(A38,EQUIPOS!A8:D165,4,FALSE)</f>
        <v>126917</v>
      </c>
      <c r="L38" s="279"/>
      <c r="M38" s="280">
        <v>200</v>
      </c>
      <c r="N38" s="281">
        <f>K38/M38</f>
        <v>634.58500000000004</v>
      </c>
    </row>
    <row r="39" spans="1:14">
      <c r="A39" t="s">
        <v>365</v>
      </c>
      <c r="B39" s="838" t="str">
        <f>VLOOKUP(A39,EQUIPOS!A9:D155,3,FALSE)</f>
        <v xml:space="preserve">Vibrocompatador, potencia 153 HP, peso 10 Ton. </v>
      </c>
      <c r="C39" s="839"/>
      <c r="D39" s="839"/>
      <c r="E39" s="839"/>
      <c r="F39" s="839"/>
      <c r="G39" s="839"/>
      <c r="H39" s="840"/>
      <c r="I39" s="841"/>
      <c r="J39" s="822"/>
      <c r="K39" s="278">
        <f>VLOOKUP(A39,EQUIPOS!A9:D166,4,FALSE)</f>
        <v>126610.768</v>
      </c>
      <c r="L39" s="842">
        <v>200</v>
      </c>
      <c r="M39" s="843"/>
      <c r="N39" s="281">
        <f>K39/L39</f>
        <v>633.05384000000004</v>
      </c>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0.02</v>
      </c>
      <c r="N41" s="353">
        <f>N76*M41</f>
        <v>2.5533602603049999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1909.4322002603051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411"/>
      <c r="N48" s="281"/>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1600</v>
      </c>
      <c r="N70" s="404">
        <f>K70/M70</f>
        <v>63.834006507624999</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1600</v>
      </c>
      <c r="N71" s="404">
        <f>K71/M71</f>
        <v>63.834006507624999</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127.66801301525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2037.100213275555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407.42004265511105</v>
      </c>
      <c r="M83" s="860"/>
      <c r="N83" s="56"/>
    </row>
    <row r="84" spans="1:14">
      <c r="B84" s="94" t="s">
        <v>1057</v>
      </c>
      <c r="C84" s="95"/>
      <c r="D84" s="95"/>
      <c r="E84" s="95"/>
      <c r="F84" s="95"/>
      <c r="G84" s="95"/>
      <c r="H84" s="95"/>
      <c r="I84" s="92"/>
      <c r="J84" s="93"/>
      <c r="K84" s="313">
        <v>0.05</v>
      </c>
      <c r="L84" s="859">
        <f>N78*K84</f>
        <v>101.85501066377776</v>
      </c>
      <c r="M84" s="860"/>
      <c r="N84" s="56"/>
    </row>
    <row r="85" spans="1:14" ht="15" thickBot="1">
      <c r="B85" s="96" t="s">
        <v>1058</v>
      </c>
      <c r="C85" s="97"/>
      <c r="D85" s="97"/>
      <c r="E85" s="97"/>
      <c r="F85" s="97"/>
      <c r="G85" s="97"/>
      <c r="H85" s="97"/>
      <c r="I85" s="98"/>
      <c r="J85" s="99"/>
      <c r="K85" s="314">
        <v>0.05</v>
      </c>
      <c r="L85" s="861">
        <f>N78*K85</f>
        <v>101.85501066377776</v>
      </c>
      <c r="M85" s="862"/>
      <c r="N85" s="56"/>
    </row>
    <row r="86" spans="1:14" ht="15" thickBot="1">
      <c r="B86" s="825" t="s">
        <v>1037</v>
      </c>
      <c r="C86" s="826"/>
      <c r="D86" s="826"/>
      <c r="E86" s="826"/>
      <c r="F86" s="826"/>
      <c r="G86" s="826"/>
      <c r="H86" s="826"/>
      <c r="I86" s="826"/>
      <c r="J86" s="826"/>
      <c r="K86" s="826"/>
      <c r="L86" s="826"/>
      <c r="M86" s="827"/>
      <c r="N86" s="57">
        <f>L83+L84+L85</f>
        <v>611.13006398266657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2648.2302772582216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1104</v>
      </c>
      <c r="C31" s="86" t="s">
        <v>1282</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2.0426882082439999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2.0426882082439999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954</v>
      </c>
      <c r="B48" s="48"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8321.0542691666651</v>
      </c>
      <c r="N48" s="281">
        <f>K48*M48</f>
        <v>9985.2651229999974</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9985.2651229999974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1000</v>
      </c>
      <c r="N70" s="404">
        <f>K70/M70</f>
        <v>102.1344104122</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1000</v>
      </c>
      <c r="N71" s="404">
        <f>K71/M71</f>
        <v>102.1344104122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204.2688208244</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10191.576632032642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2038.3153264065286</v>
      </c>
      <c r="M83" s="860"/>
      <c r="N83" s="56"/>
    </row>
    <row r="84" spans="1:14">
      <c r="B84" s="94" t="s">
        <v>1057</v>
      </c>
      <c r="C84" s="95"/>
      <c r="D84" s="95"/>
      <c r="E84" s="95"/>
      <c r="F84" s="95"/>
      <c r="G84" s="95"/>
      <c r="H84" s="95"/>
      <c r="I84" s="92"/>
      <c r="J84" s="93"/>
      <c r="K84" s="313">
        <v>0.05</v>
      </c>
      <c r="L84" s="859">
        <f>N78*K84</f>
        <v>509.57883160163215</v>
      </c>
      <c r="M84" s="860"/>
      <c r="N84" s="56"/>
    </row>
    <row r="85" spans="1:14" ht="15" thickBot="1">
      <c r="B85" s="96" t="s">
        <v>1058</v>
      </c>
      <c r="C85" s="97"/>
      <c r="D85" s="97"/>
      <c r="E85" s="97"/>
      <c r="F85" s="97"/>
      <c r="G85" s="97"/>
      <c r="H85" s="97"/>
      <c r="I85" s="98"/>
      <c r="J85" s="99"/>
      <c r="K85" s="314">
        <v>0.05</v>
      </c>
      <c r="L85" s="861">
        <f>N78*K85</f>
        <v>509.57883160163215</v>
      </c>
      <c r="M85" s="862"/>
      <c r="N85" s="56"/>
    </row>
    <row r="86" spans="1:14" ht="15" thickBot="1">
      <c r="B86" s="825" t="s">
        <v>1037</v>
      </c>
      <c r="C86" s="826"/>
      <c r="D86" s="826"/>
      <c r="E86" s="826"/>
      <c r="F86" s="826"/>
      <c r="G86" s="826"/>
      <c r="H86" s="826"/>
      <c r="I86" s="826"/>
      <c r="J86" s="826"/>
      <c r="K86" s="826"/>
      <c r="L86" s="826"/>
      <c r="M86" s="827"/>
      <c r="N86" s="57">
        <f>L83+L84+L85</f>
        <v>3057.4729896097933</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13249.049621642436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1105</v>
      </c>
      <c r="C31" s="86" t="s">
        <v>1531</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2.0426882082439999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2.0426882082439999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967</v>
      </c>
      <c r="B48" s="48"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5585.3600000000006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304">
        <v>1000</v>
      </c>
      <c r="N70" s="404">
        <f>K70/M70</f>
        <v>102.1344104122</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1000</v>
      </c>
      <c r="N71" s="404">
        <f>K71/M71</f>
        <v>102.1344104122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204.2688208244</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5791.6715090326443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1158.3343018065289</v>
      </c>
      <c r="M83" s="860"/>
      <c r="N83" s="56"/>
    </row>
    <row r="84" spans="1:14">
      <c r="B84" s="94" t="s">
        <v>1057</v>
      </c>
      <c r="C84" s="95"/>
      <c r="D84" s="95"/>
      <c r="E84" s="95"/>
      <c r="F84" s="95"/>
      <c r="G84" s="95"/>
      <c r="H84" s="95"/>
      <c r="I84" s="92"/>
      <c r="J84" s="93"/>
      <c r="K84" s="313">
        <v>0.05</v>
      </c>
      <c r="L84" s="859">
        <f>N78*K84</f>
        <v>289.58357545163221</v>
      </c>
      <c r="M84" s="860"/>
      <c r="N84" s="56"/>
    </row>
    <row r="85" spans="1:14" ht="15" thickBot="1">
      <c r="B85" s="96" t="s">
        <v>1058</v>
      </c>
      <c r="C85" s="97"/>
      <c r="D85" s="97"/>
      <c r="E85" s="97"/>
      <c r="F85" s="97"/>
      <c r="G85" s="97"/>
      <c r="H85" s="97"/>
      <c r="I85" s="98"/>
      <c r="J85" s="99"/>
      <c r="K85" s="314">
        <v>0.05</v>
      </c>
      <c r="L85" s="861">
        <f>N78*K85</f>
        <v>289.58357545163221</v>
      </c>
      <c r="M85" s="862"/>
      <c r="N85" s="56"/>
    </row>
    <row r="86" spans="1:14" ht="15" thickBot="1">
      <c r="B86" s="825" t="s">
        <v>1037</v>
      </c>
      <c r="C86" s="826"/>
      <c r="D86" s="826"/>
      <c r="E86" s="826"/>
      <c r="F86" s="826"/>
      <c r="G86" s="826"/>
      <c r="H86" s="826"/>
      <c r="I86" s="826"/>
      <c r="J86" s="826"/>
      <c r="K86" s="826"/>
      <c r="L86" s="826"/>
      <c r="M86" s="827"/>
      <c r="N86" s="57">
        <f>L83+L84+L85</f>
        <v>1737.5014527097933</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7529.1729617424371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1532</v>
      </c>
      <c r="C31" s="86" t="s">
        <v>1533</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2.0426882082439999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2.0426882082439999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475</v>
      </c>
      <c r="B48" s="48"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9048.8876075000007</v>
      </c>
      <c r="N48" s="281">
        <f>K48*M48</f>
        <v>10858.665129000001</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10858.665129000001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1000</v>
      </c>
      <c r="N70" s="404">
        <f>K70/M70</f>
        <v>102.1344104122</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1000</v>
      </c>
      <c r="N71" s="404">
        <f>K71/M71</f>
        <v>102.1344104122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204.2688208244</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11064.976638032645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2212.9953276065294</v>
      </c>
      <c r="M83" s="860"/>
      <c r="N83" s="56"/>
    </row>
    <row r="84" spans="1:14">
      <c r="B84" s="94" t="s">
        <v>1057</v>
      </c>
      <c r="C84" s="95"/>
      <c r="D84" s="95"/>
      <c r="E84" s="95"/>
      <c r="F84" s="95"/>
      <c r="G84" s="95"/>
      <c r="H84" s="95"/>
      <c r="I84" s="92"/>
      <c r="J84" s="93"/>
      <c r="K84" s="313">
        <v>0.05</v>
      </c>
      <c r="L84" s="859">
        <f>N78*K84</f>
        <v>553.24883190163234</v>
      </c>
      <c r="M84" s="860"/>
      <c r="N84" s="56"/>
    </row>
    <row r="85" spans="1:14" ht="15" thickBot="1">
      <c r="B85" s="96" t="s">
        <v>1058</v>
      </c>
      <c r="C85" s="97"/>
      <c r="D85" s="97"/>
      <c r="E85" s="97"/>
      <c r="F85" s="97"/>
      <c r="G85" s="97"/>
      <c r="H85" s="97"/>
      <c r="I85" s="98"/>
      <c r="J85" s="99"/>
      <c r="K85" s="314">
        <v>0.05</v>
      </c>
      <c r="L85" s="861">
        <f>N78*K85</f>
        <v>553.24883190163234</v>
      </c>
      <c r="M85" s="862"/>
      <c r="N85" s="56"/>
    </row>
    <row r="86" spans="1:14" ht="15" thickBot="1">
      <c r="B86" s="825" t="s">
        <v>1037</v>
      </c>
      <c r="C86" s="826"/>
      <c r="D86" s="826"/>
      <c r="E86" s="826"/>
      <c r="F86" s="826"/>
      <c r="G86" s="826"/>
      <c r="H86" s="826"/>
      <c r="I86" s="826"/>
      <c r="J86" s="826"/>
      <c r="K86" s="826"/>
      <c r="L86" s="826"/>
      <c r="M86" s="827"/>
      <c r="N86" s="57">
        <f>L83+L84+L85</f>
        <v>3319.4929914097943</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14384.469629442439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1534</v>
      </c>
      <c r="C31" s="86" t="s">
        <v>1535</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2.0426882082439999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2.0426882082439999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985</v>
      </c>
      <c r="B48" s="48"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14885.2451925</v>
      </c>
      <c r="N48" s="281">
        <f>K48*M48</f>
        <v>19350.81875025</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19350.81875025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1000</v>
      </c>
      <c r="N70" s="404">
        <f>K70/M70</f>
        <v>102.1344104122</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1000</v>
      </c>
      <c r="N71" s="404">
        <f>K71/M71</f>
        <v>102.1344104122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204.2688208244</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19557.130259282643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3911.4260518565288</v>
      </c>
      <c r="M83" s="860"/>
      <c r="N83" s="56"/>
    </row>
    <row r="84" spans="1:14">
      <c r="B84" s="94" t="s">
        <v>1057</v>
      </c>
      <c r="C84" s="95"/>
      <c r="D84" s="95"/>
      <c r="E84" s="95"/>
      <c r="F84" s="95"/>
      <c r="G84" s="95"/>
      <c r="H84" s="95"/>
      <c r="I84" s="92"/>
      <c r="J84" s="93"/>
      <c r="K84" s="313">
        <v>0.05</v>
      </c>
      <c r="L84" s="859">
        <f>N78*K84</f>
        <v>977.85651296413221</v>
      </c>
      <c r="M84" s="860"/>
      <c r="N84" s="56"/>
    </row>
    <row r="85" spans="1:14" ht="15" thickBot="1">
      <c r="B85" s="96" t="s">
        <v>1058</v>
      </c>
      <c r="C85" s="97"/>
      <c r="D85" s="97"/>
      <c r="E85" s="97"/>
      <c r="F85" s="97"/>
      <c r="G85" s="97"/>
      <c r="H85" s="97"/>
      <c r="I85" s="98"/>
      <c r="J85" s="99"/>
      <c r="K85" s="314">
        <v>0.05</v>
      </c>
      <c r="L85" s="861">
        <f>N78*K85</f>
        <v>977.85651296413221</v>
      </c>
      <c r="M85" s="862"/>
      <c r="N85" s="56"/>
    </row>
    <row r="86" spans="1:14" ht="15" thickBot="1">
      <c r="B86" s="825" t="s">
        <v>1037</v>
      </c>
      <c r="C86" s="826"/>
      <c r="D86" s="826"/>
      <c r="E86" s="826"/>
      <c r="F86" s="826"/>
      <c r="G86" s="826"/>
      <c r="H86" s="826"/>
      <c r="I86" s="826"/>
      <c r="J86" s="826"/>
      <c r="K86" s="826"/>
      <c r="L86" s="826"/>
      <c r="M86" s="827"/>
      <c r="N86" s="57">
        <f>L83+L84+L85</f>
        <v>5867.1390777847928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25424.269337067435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1106</v>
      </c>
      <c r="C31" s="86" t="s">
        <v>1536</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303</v>
      </c>
      <c r="B36" s="838" t="str">
        <f>VLOOKUP(A36,EQUIPOS!A6:D154,3,FALSE)</f>
        <v>Retrocargador, pala de 1,1 m3 de capacidad, profundidad de excavación de 4.400 mm y una altura de 5.680 mm</v>
      </c>
      <c r="C36" s="839"/>
      <c r="D36" s="839"/>
      <c r="E36" s="839"/>
      <c r="F36" s="839"/>
      <c r="G36" s="839"/>
      <c r="H36" s="840"/>
      <c r="I36" s="276"/>
      <c r="J36" s="277"/>
      <c r="K36" s="278">
        <f>VLOOKUP(A36,EQUIPOS!A6:D163,4,FALSE)</f>
        <v>91215.747999999992</v>
      </c>
      <c r="L36" s="279"/>
      <c r="M36" s="280">
        <v>250</v>
      </c>
      <c r="N36" s="281">
        <f>K36/M36</f>
        <v>364.86299199999996</v>
      </c>
    </row>
    <row r="37" spans="1:14">
      <c r="A37" s="118" t="s">
        <v>373</v>
      </c>
      <c r="B37" s="838" t="str">
        <f>VLOOKUP(A37,EQUIPOS!A7:D154,3,FALSE)</f>
        <v>Volqueta 6 m3</v>
      </c>
      <c r="C37" s="839"/>
      <c r="D37" s="839"/>
      <c r="E37" s="839"/>
      <c r="F37" s="839"/>
      <c r="G37" s="839"/>
      <c r="H37" s="840"/>
      <c r="I37" s="276"/>
      <c r="J37" s="277"/>
      <c r="K37" s="278">
        <f>VLOOKUP(A37,EQUIPOS!A7:D164,4,FALSE)</f>
        <v>68200.108000000007</v>
      </c>
      <c r="L37" s="279"/>
      <c r="M37" s="280">
        <v>250</v>
      </c>
      <c r="N37" s="281">
        <f>K37/M37</f>
        <v>272.80043200000006</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0.05</v>
      </c>
      <c r="N41" s="353">
        <f>N76*M41</f>
        <v>5.1067205206100006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642.77014452061007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411"/>
      <c r="N48" s="281"/>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2000</v>
      </c>
      <c r="N70" s="404">
        <f>K70/M70</f>
        <v>51.067205206099999</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2000</v>
      </c>
      <c r="N71" s="404">
        <f>K71/M71</f>
        <v>51.067205206099999</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102.1344104122</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744.90455493281002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148.98091098656201</v>
      </c>
      <c r="M83" s="860"/>
      <c r="N83" s="56"/>
    </row>
    <row r="84" spans="1:14">
      <c r="B84" s="94" t="s">
        <v>1057</v>
      </c>
      <c r="C84" s="95"/>
      <c r="D84" s="95"/>
      <c r="E84" s="95"/>
      <c r="F84" s="95"/>
      <c r="G84" s="95"/>
      <c r="H84" s="95"/>
      <c r="I84" s="92"/>
      <c r="J84" s="93"/>
      <c r="K84" s="313">
        <v>0.05</v>
      </c>
      <c r="L84" s="859">
        <f>N78*K84</f>
        <v>37.245227746640502</v>
      </c>
      <c r="M84" s="860"/>
      <c r="N84" s="56"/>
    </row>
    <row r="85" spans="1:14" ht="15" thickBot="1">
      <c r="B85" s="96" t="s">
        <v>1058</v>
      </c>
      <c r="C85" s="97"/>
      <c r="D85" s="97"/>
      <c r="E85" s="97"/>
      <c r="F85" s="97"/>
      <c r="G85" s="97"/>
      <c r="H85" s="97"/>
      <c r="I85" s="98"/>
      <c r="J85" s="99"/>
      <c r="K85" s="314">
        <v>0.05</v>
      </c>
      <c r="L85" s="861">
        <f>N78*K85</f>
        <v>37.245227746640502</v>
      </c>
      <c r="M85" s="862"/>
      <c r="N85" s="56"/>
    </row>
    <row r="86" spans="1:14" ht="15" thickBot="1">
      <c r="B86" s="825" t="s">
        <v>1037</v>
      </c>
      <c r="C86" s="826"/>
      <c r="D86" s="826"/>
      <c r="E86" s="826"/>
      <c r="F86" s="826"/>
      <c r="G86" s="826"/>
      <c r="H86" s="826"/>
      <c r="I86" s="826"/>
      <c r="J86" s="826"/>
      <c r="K86" s="826"/>
      <c r="L86" s="826"/>
      <c r="M86" s="827"/>
      <c r="N86" s="57">
        <f>L83+L84+L85</f>
        <v>223.471366479843</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968.37592141265304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1539</v>
      </c>
      <c r="C31" s="86" t="s">
        <v>1540</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35</v>
      </c>
      <c r="N36" s="281">
        <f>K36/M36</f>
        <v>1595.8</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35</v>
      </c>
      <c r="N37" s="281">
        <f>K37/M37</f>
        <v>3626.2</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35</v>
      </c>
      <c r="N38" s="281">
        <f>K38/M38</f>
        <v>3617.4505142857142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0.02</v>
      </c>
      <c r="N41" s="353">
        <f>N76*M41</f>
        <v>14.590630058885715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8854.0411443445992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845</v>
      </c>
      <c r="B48" s="48" t="str">
        <f>VLOOKUP(A48,MATERIALES!A4:D373,3,FALSE)</f>
        <v>Agua</v>
      </c>
      <c r="C48" s="290"/>
      <c r="D48" s="290"/>
      <c r="E48" s="290"/>
      <c r="F48" s="290"/>
      <c r="G48" s="290"/>
      <c r="H48" s="290"/>
      <c r="I48" s="277"/>
      <c r="J48" s="233" t="str">
        <f>VLOOKUP(A48,MATERIALES!A4:D373,2,FALSE)</f>
        <v>lt</v>
      </c>
      <c r="K48" s="291">
        <v>25</v>
      </c>
      <c r="L48" s="276"/>
      <c r="M48" s="411">
        <f>VLOOKUP(A48,MATERIALES!A4:D395,4,FALSE)</f>
        <v>43.428869999999996</v>
      </c>
      <c r="N48" s="281">
        <f>K48*M48</f>
        <v>1085.7217499999999</v>
      </c>
    </row>
    <row r="49" spans="1:14">
      <c r="A49" t="s">
        <v>875</v>
      </c>
      <c r="B49" s="48"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470</v>
      </c>
      <c r="N49" s="281">
        <f>K49*M49</f>
        <v>37600</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38685.721749999997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280</v>
      </c>
      <c r="N70" s="404">
        <f>K70/M70</f>
        <v>364.76575147214288</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280</v>
      </c>
      <c r="N71" s="404">
        <f>K71/M71</f>
        <v>364.76575147214288</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729.53150294428576</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48269.294397288882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9653.8588794577772</v>
      </c>
      <c r="M83" s="860"/>
      <c r="N83" s="56"/>
    </row>
    <row r="84" spans="1:14">
      <c r="B84" s="94" t="s">
        <v>1057</v>
      </c>
      <c r="C84" s="95"/>
      <c r="D84" s="95"/>
      <c r="E84" s="95"/>
      <c r="F84" s="95"/>
      <c r="G84" s="95"/>
      <c r="H84" s="95"/>
      <c r="I84" s="92"/>
      <c r="J84" s="93"/>
      <c r="K84" s="313">
        <v>0.05</v>
      </c>
      <c r="L84" s="859">
        <f>N78*K84</f>
        <v>2413.4647198644443</v>
      </c>
      <c r="M84" s="860"/>
      <c r="N84" s="56"/>
    </row>
    <row r="85" spans="1:14" ht="15" thickBot="1">
      <c r="B85" s="96" t="s">
        <v>1058</v>
      </c>
      <c r="C85" s="97"/>
      <c r="D85" s="97"/>
      <c r="E85" s="97"/>
      <c r="F85" s="97"/>
      <c r="G85" s="97"/>
      <c r="H85" s="97"/>
      <c r="I85" s="98"/>
      <c r="J85" s="99"/>
      <c r="K85" s="314">
        <v>0.05</v>
      </c>
      <c r="L85" s="861">
        <f>N78*K85</f>
        <v>2413.4647198644443</v>
      </c>
      <c r="M85" s="862"/>
      <c r="N85" s="56"/>
    </row>
    <row r="86" spans="1:14" ht="15" thickBot="1">
      <c r="B86" s="825" t="s">
        <v>1037</v>
      </c>
      <c r="C86" s="826"/>
      <c r="D86" s="826"/>
      <c r="E86" s="826"/>
      <c r="F86" s="826"/>
      <c r="G86" s="826"/>
      <c r="H86" s="826"/>
      <c r="I86" s="826"/>
      <c r="J86" s="826"/>
      <c r="K86" s="826"/>
      <c r="L86" s="826"/>
      <c r="M86" s="827"/>
      <c r="N86" s="57">
        <f>L83+L84+L85</f>
        <v>14480.788319186668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62750.082716475546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1541</v>
      </c>
      <c r="C31" s="86" t="s">
        <v>1542</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35</v>
      </c>
      <c r="N36" s="281">
        <f>K36/M36</f>
        <v>1595.8</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35</v>
      </c>
      <c r="N37" s="281">
        <f>K37/M37</f>
        <v>3626.2</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35</v>
      </c>
      <c r="N38" s="281">
        <f>K38/M38</f>
        <v>3617.4505142857142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0.02</v>
      </c>
      <c r="N41" s="353">
        <f>N76*M41</f>
        <v>14.590630058885715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8854.0411443445992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845</v>
      </c>
      <c r="B48" s="48" t="str">
        <f>VLOOKUP(A48,MATERIALES!A4:D373,3,FALSE)</f>
        <v>Agua</v>
      </c>
      <c r="C48" s="290"/>
      <c r="D48" s="290"/>
      <c r="E48" s="290"/>
      <c r="F48" s="290"/>
      <c r="G48" s="290"/>
      <c r="H48" s="290"/>
      <c r="I48" s="277"/>
      <c r="J48" s="233" t="str">
        <f>VLOOKUP(A48,MATERIALES!A4:D373,2,FALSE)</f>
        <v>lt</v>
      </c>
      <c r="K48" s="291">
        <v>25</v>
      </c>
      <c r="L48" s="276"/>
      <c r="M48" s="411">
        <f>VLOOKUP(A48,MATERIALES!A4:D395,4,FALSE)</f>
        <v>43.428869999999996</v>
      </c>
      <c r="N48" s="281">
        <f>K48*M48</f>
        <v>1085.7217499999999</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1085.7217499999999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280</v>
      </c>
      <c r="N70" s="404">
        <f>K70/M70</f>
        <v>364.76575147214288</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280</v>
      </c>
      <c r="N71" s="404">
        <f>K71/M71</f>
        <v>364.76575147214288</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729.53150294428576</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10669.294397288886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2133.8588794577772</v>
      </c>
      <c r="M83" s="860"/>
      <c r="N83" s="56"/>
    </row>
    <row r="84" spans="1:14">
      <c r="B84" s="94" t="s">
        <v>1057</v>
      </c>
      <c r="C84" s="95"/>
      <c r="D84" s="95"/>
      <c r="E84" s="95"/>
      <c r="F84" s="95"/>
      <c r="G84" s="95"/>
      <c r="H84" s="95"/>
      <c r="I84" s="92"/>
      <c r="J84" s="93"/>
      <c r="K84" s="313">
        <v>0.05</v>
      </c>
      <c r="L84" s="859">
        <f>N78*K84</f>
        <v>533.46471986444431</v>
      </c>
      <c r="M84" s="860"/>
      <c r="N84" s="56"/>
    </row>
    <row r="85" spans="1:14" ht="15" thickBot="1">
      <c r="B85" s="96" t="s">
        <v>1058</v>
      </c>
      <c r="C85" s="97"/>
      <c r="D85" s="97"/>
      <c r="E85" s="97"/>
      <c r="F85" s="97"/>
      <c r="G85" s="97"/>
      <c r="H85" s="97"/>
      <c r="I85" s="98"/>
      <c r="J85" s="99"/>
      <c r="K85" s="314">
        <v>0.05</v>
      </c>
      <c r="L85" s="861">
        <f>N78*K85</f>
        <v>533.46471986444431</v>
      </c>
      <c r="M85" s="862"/>
      <c r="N85" s="56"/>
    </row>
    <row r="86" spans="1:14" ht="15" thickBot="1">
      <c r="B86" s="825" t="s">
        <v>1037</v>
      </c>
      <c r="C86" s="826"/>
      <c r="D86" s="826"/>
      <c r="E86" s="826"/>
      <c r="F86" s="826"/>
      <c r="G86" s="826"/>
      <c r="H86" s="826"/>
      <c r="I86" s="826"/>
      <c r="J86" s="826"/>
      <c r="K86" s="826"/>
      <c r="L86" s="826"/>
      <c r="M86" s="827"/>
      <c r="N86" s="57">
        <f>L83+L84+L85</f>
        <v>3200.7883191866658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13870.082716475552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1543</v>
      </c>
      <c r="C31" s="86" t="s">
        <v>1544</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875</v>
      </c>
      <c r="B48" s="48"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470</v>
      </c>
      <c r="N48" s="281">
        <f>K48*M48</f>
        <v>470</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470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25" t="s">
        <v>1037</v>
      </c>
      <c r="C76" s="826"/>
      <c r="D76" s="826"/>
      <c r="E76" s="826"/>
      <c r="F76" s="826"/>
      <c r="G76" s="826"/>
      <c r="H76" s="826"/>
      <c r="I76" s="832"/>
      <c r="J76" s="832"/>
      <c r="K76" s="832"/>
      <c r="L76" s="832"/>
      <c r="M76" s="833"/>
      <c r="N76" s="310">
        <f>SUM(N70:N75)</f>
        <v>0</v>
      </c>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470</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94</v>
      </c>
      <c r="M83" s="860"/>
      <c r="N83" s="56"/>
    </row>
    <row r="84" spans="1:14">
      <c r="B84" s="94" t="s">
        <v>1057</v>
      </c>
      <c r="C84" s="95"/>
      <c r="D84" s="95"/>
      <c r="E84" s="95"/>
      <c r="F84" s="95"/>
      <c r="G84" s="95"/>
      <c r="H84" s="95"/>
      <c r="I84" s="92"/>
      <c r="J84" s="93"/>
      <c r="K84" s="313">
        <v>0.05</v>
      </c>
      <c r="L84" s="859">
        <f>N78*K84</f>
        <v>23.5</v>
      </c>
      <c r="M84" s="860"/>
      <c r="N84" s="56"/>
    </row>
    <row r="85" spans="1:14" ht="15" thickBot="1">
      <c r="B85" s="96" t="s">
        <v>1058</v>
      </c>
      <c r="C85" s="97"/>
      <c r="D85" s="97"/>
      <c r="E85" s="97"/>
      <c r="F85" s="97"/>
      <c r="G85" s="97"/>
      <c r="H85" s="97"/>
      <c r="I85" s="98"/>
      <c r="J85" s="99"/>
      <c r="K85" s="314">
        <v>0.05</v>
      </c>
      <c r="L85" s="861">
        <f>N78*K85</f>
        <v>23.5</v>
      </c>
      <c r="M85" s="862"/>
      <c r="N85" s="56"/>
    </row>
    <row r="86" spans="1:14" ht="15" thickBot="1">
      <c r="B86" s="825" t="s">
        <v>1037</v>
      </c>
      <c r="C86" s="826"/>
      <c r="D86" s="826"/>
      <c r="E86" s="826"/>
      <c r="F86" s="826"/>
      <c r="G86" s="826"/>
      <c r="H86" s="826"/>
      <c r="I86" s="826"/>
      <c r="J86" s="826"/>
      <c r="K86" s="826"/>
      <c r="L86" s="826"/>
      <c r="M86" s="827"/>
      <c r="N86" s="57">
        <f>L83+L84+L85</f>
        <v>141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611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1545</v>
      </c>
      <c r="C31" s="86" t="s">
        <v>1546</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35</v>
      </c>
      <c r="N36" s="281">
        <f>K36/M36</f>
        <v>1595.8</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35</v>
      </c>
      <c r="N37" s="281">
        <f>K37/M37</f>
        <v>3626.2</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35</v>
      </c>
      <c r="N38" s="281">
        <f>K38/M38</f>
        <v>3617.4505142857142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0.02</v>
      </c>
      <c r="N41" s="353">
        <f>N76*M41</f>
        <v>14.590630058885715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8854.0411443445992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404</v>
      </c>
      <c r="B48" s="48" t="str">
        <f>VLOOKUP(A48,MATERIALES!A4:D373,3,FALSE)</f>
        <v>Cal</v>
      </c>
      <c r="C48" s="290"/>
      <c r="D48" s="290"/>
      <c r="E48" s="290"/>
      <c r="F48" s="290"/>
      <c r="G48" s="290"/>
      <c r="H48" s="290"/>
      <c r="I48" s="277"/>
      <c r="J48" s="233" t="str">
        <f>VLOOKUP(A48,MATERIALES!A4:D373,2,FALSE)</f>
        <v>kg</v>
      </c>
      <c r="K48" s="291">
        <v>80</v>
      </c>
      <c r="L48" s="276"/>
      <c r="M48" s="411">
        <f>VLOOKUP(A48,MATERIALES!A4:D395,4,FALSE)</f>
        <v>990</v>
      </c>
      <c r="N48" s="281">
        <f>K48*M48</f>
        <v>79200</v>
      </c>
    </row>
    <row r="49" spans="1:14">
      <c r="A49" t="s">
        <v>845</v>
      </c>
      <c r="B49" s="48" t="str">
        <f>VLOOKUP(A49,MATERIALES!A5:D373,3,FALSE)</f>
        <v>Agua</v>
      </c>
      <c r="C49" s="290"/>
      <c r="D49" s="290"/>
      <c r="E49" s="290"/>
      <c r="F49" s="290"/>
      <c r="G49" s="290"/>
      <c r="H49" s="290"/>
      <c r="I49" s="277"/>
      <c r="J49" s="233" t="str">
        <f>VLOOKUP(A49,MATERIALES!A5:D373,2,FALSE)</f>
        <v>lt</v>
      </c>
      <c r="K49" s="291">
        <v>25</v>
      </c>
      <c r="L49" s="276"/>
      <c r="M49" s="411">
        <f>VLOOKUP(A49,MATERIALES!A5:D396,4,FALSE)</f>
        <v>43.428869999999996</v>
      </c>
      <c r="N49" s="281">
        <f>K49*M49</f>
        <v>1085.7217499999999</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80285.721749999997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280</v>
      </c>
      <c r="N70" s="404">
        <f>K70/M70</f>
        <v>364.76575147214288</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280</v>
      </c>
      <c r="N71" s="404">
        <f>K71/M71</f>
        <v>364.76575147214288</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729.53150294428576</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89869.29439728889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17973.858879457777</v>
      </c>
      <c r="M83" s="860"/>
      <c r="N83" s="56"/>
    </row>
    <row r="84" spans="1:14">
      <c r="B84" s="94" t="s">
        <v>1057</v>
      </c>
      <c r="C84" s="95"/>
      <c r="D84" s="95"/>
      <c r="E84" s="95"/>
      <c r="F84" s="95"/>
      <c r="G84" s="95"/>
      <c r="H84" s="95"/>
      <c r="I84" s="92"/>
      <c r="J84" s="93"/>
      <c r="K84" s="313">
        <v>0.05</v>
      </c>
      <c r="L84" s="859">
        <f>N78*K84</f>
        <v>4493.4647198644443</v>
      </c>
      <c r="M84" s="860"/>
      <c r="N84" s="56"/>
    </row>
    <row r="85" spans="1:14" ht="15" thickBot="1">
      <c r="B85" s="96" t="s">
        <v>1058</v>
      </c>
      <c r="C85" s="97"/>
      <c r="D85" s="97"/>
      <c r="E85" s="97"/>
      <c r="F85" s="97"/>
      <c r="G85" s="97"/>
      <c r="H85" s="97"/>
      <c r="I85" s="98"/>
      <c r="J85" s="99"/>
      <c r="K85" s="314">
        <v>0.05</v>
      </c>
      <c r="L85" s="861">
        <f>N78*K85</f>
        <v>4493.4647198644443</v>
      </c>
      <c r="M85" s="862"/>
      <c r="N85" s="56"/>
    </row>
    <row r="86" spans="1:14" ht="15" thickBot="1">
      <c r="B86" s="825" t="s">
        <v>1037</v>
      </c>
      <c r="C86" s="826"/>
      <c r="D86" s="826"/>
      <c r="E86" s="826"/>
      <c r="F86" s="826"/>
      <c r="G86" s="826"/>
      <c r="H86" s="826"/>
      <c r="I86" s="826"/>
      <c r="J86" s="826"/>
      <c r="K86" s="826"/>
      <c r="L86" s="826"/>
      <c r="M86" s="827"/>
      <c r="N86" s="57">
        <f>L83+L84+L85</f>
        <v>26960.788319186668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116830.08271647556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1548</v>
      </c>
      <c r="C31" s="86" t="s">
        <v>1957</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35</v>
      </c>
      <c r="N36" s="281">
        <f>K36/M36</f>
        <v>1595.8</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35</v>
      </c>
      <c r="N37" s="281">
        <f>K37/M37</f>
        <v>3626.2</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35</v>
      </c>
      <c r="N38" s="281">
        <f>K38/M38</f>
        <v>3617.4505142857142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0.02</v>
      </c>
      <c r="N41" s="353">
        <f>N75*M41</f>
        <v>14.590630058885715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8854.0411443445992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845</v>
      </c>
      <c r="B48" s="48" t="str">
        <f>VLOOKUP(A48,MATERIALES!A5:D373,3,FALSE)</f>
        <v>Agua</v>
      </c>
      <c r="C48" s="290"/>
      <c r="D48" s="290"/>
      <c r="E48" s="290"/>
      <c r="F48" s="290"/>
      <c r="G48" s="290"/>
      <c r="H48" s="290"/>
      <c r="I48" s="277"/>
      <c r="J48" s="233" t="str">
        <f>VLOOKUP(A48,MATERIALES!A4:D373,2,FALSE)</f>
        <v>lt</v>
      </c>
      <c r="K48" s="291">
        <v>25</v>
      </c>
      <c r="L48" s="276"/>
      <c r="M48" s="411">
        <f>VLOOKUP(A48,MATERIALES!A5:D396,4,FALSE)</f>
        <v>43.428869999999996</v>
      </c>
      <c r="N48" s="281">
        <f>K48*M48</f>
        <v>1085.7217499999999</v>
      </c>
    </row>
    <row r="49" spans="1:14">
      <c r="A49" s="113"/>
      <c r="B49" s="48"/>
      <c r="C49" s="290"/>
      <c r="D49" s="290"/>
      <c r="E49" s="290"/>
      <c r="F49" s="290"/>
      <c r="G49" s="290"/>
      <c r="H49" s="290"/>
      <c r="I49" s="277"/>
      <c r="J49" s="233"/>
      <c r="K49" s="291"/>
      <c r="L49" s="276"/>
      <c r="M49" s="292"/>
      <c r="N49" s="281"/>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1085.7217499999999</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B58" s="51"/>
      <c r="C58" s="326"/>
      <c r="D58" s="326"/>
      <c r="E58" s="326"/>
      <c r="F58" s="326"/>
      <c r="G58" s="326"/>
      <c r="H58" s="320"/>
      <c r="I58" s="288"/>
      <c r="J58" s="295"/>
      <c r="K58" s="288"/>
      <c r="L58" s="829"/>
      <c r="M58" s="830"/>
      <c r="N58" s="296"/>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318"/>
      <c r="C63" s="319"/>
      <c r="D63" s="319"/>
      <c r="E63" s="319"/>
      <c r="F63" s="319"/>
      <c r="G63" s="319"/>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301">
        <f>K69/J69*100</f>
        <v>55207.789411999998</v>
      </c>
      <c r="J69" s="302">
        <v>185</v>
      </c>
      <c r="K69" s="303">
        <f>VLOOKUP(A69,'MANO DE OBRA'!A8:D99,4,FALSE)</f>
        <v>102134.4104122</v>
      </c>
      <c r="L69" s="55"/>
      <c r="M69" s="304">
        <v>280</v>
      </c>
      <c r="N69" s="404">
        <f>K69/M69</f>
        <v>364.76575147214288</v>
      </c>
      <c r="O69" s="111"/>
    </row>
    <row r="70" spans="1:15">
      <c r="A70" t="s">
        <v>7</v>
      </c>
      <c r="B70" s="54" t="str">
        <f>VLOOKUP(A70,'MANO DE OBRA'!A8:D69,3,FALSE)</f>
        <v>Obrero (2)</v>
      </c>
      <c r="C70" s="52"/>
      <c r="D70" s="52"/>
      <c r="E70" s="52"/>
      <c r="F70" s="52"/>
      <c r="G70" s="52"/>
      <c r="H70" s="52"/>
      <c r="I70" s="301">
        <f>K70/J70*100</f>
        <v>55207.789411999998</v>
      </c>
      <c r="J70" s="302">
        <v>185</v>
      </c>
      <c r="K70" s="303">
        <f>VLOOKUP(A70,'MANO DE OBRA'!A8:D100,4,FALSE)</f>
        <v>102134.4104122</v>
      </c>
      <c r="L70" s="55"/>
      <c r="M70" s="308">
        <v>280</v>
      </c>
      <c r="N70" s="404">
        <f>K70/M70</f>
        <v>364.76575147214288</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25" t="s">
        <v>1037</v>
      </c>
      <c r="C75" s="826"/>
      <c r="D75" s="826"/>
      <c r="E75" s="826"/>
      <c r="F75" s="826"/>
      <c r="G75" s="826"/>
      <c r="H75" s="826"/>
      <c r="I75" s="832"/>
      <c r="J75" s="832"/>
      <c r="K75" s="832"/>
      <c r="L75" s="832"/>
      <c r="M75" s="833"/>
      <c r="N75" s="310">
        <f>SUM(N69:N74)</f>
        <v>729.53150294428576</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10669.294397288886</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2133.8588794577772</v>
      </c>
      <c r="M82" s="860"/>
      <c r="N82" s="56"/>
    </row>
    <row r="83" spans="1:14">
      <c r="B83" s="94" t="s">
        <v>1057</v>
      </c>
      <c r="C83" s="95"/>
      <c r="D83" s="95"/>
      <c r="E83" s="95"/>
      <c r="F83" s="95"/>
      <c r="G83" s="95"/>
      <c r="H83" s="95"/>
      <c r="I83" s="92"/>
      <c r="J83" s="93"/>
      <c r="K83" s="313">
        <v>0.05</v>
      </c>
      <c r="L83" s="859">
        <f>N77*K83</f>
        <v>533.46471986444431</v>
      </c>
      <c r="M83" s="860"/>
      <c r="N83" s="56"/>
    </row>
    <row r="84" spans="1:14" ht="15" thickBot="1">
      <c r="B84" s="96" t="s">
        <v>1058</v>
      </c>
      <c r="C84" s="97"/>
      <c r="D84" s="97"/>
      <c r="E84" s="97"/>
      <c r="F84" s="97"/>
      <c r="G84" s="97"/>
      <c r="H84" s="97"/>
      <c r="I84" s="98"/>
      <c r="J84" s="99"/>
      <c r="K84" s="314">
        <v>0.05</v>
      </c>
      <c r="L84" s="861">
        <f>N77*K84</f>
        <v>533.46471986444431</v>
      </c>
      <c r="M84" s="862"/>
      <c r="N84" s="56"/>
    </row>
    <row r="85" spans="1:14" ht="15" thickBot="1">
      <c r="B85" s="825" t="s">
        <v>1037</v>
      </c>
      <c r="C85" s="826"/>
      <c r="D85" s="826"/>
      <c r="E85" s="826"/>
      <c r="F85" s="826"/>
      <c r="G85" s="826"/>
      <c r="H85" s="826"/>
      <c r="I85" s="826"/>
      <c r="J85" s="826"/>
      <c r="K85" s="826"/>
      <c r="L85" s="826"/>
      <c r="M85" s="827"/>
      <c r="N85" s="57">
        <f>L82+L83+L84</f>
        <v>3200.7883191866658</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13870.082716475552</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 thickBot="1">
      <c r="B96" s="21"/>
      <c r="C96" s="17"/>
      <c r="D96" s="17"/>
      <c r="E96" s="17"/>
      <c r="F96" s="17" t="s">
        <v>1064</v>
      </c>
      <c r="G96" s="17"/>
      <c r="H96" s="17"/>
      <c r="I96" s="17"/>
      <c r="J96" s="17"/>
      <c r="K96" s="17"/>
      <c r="L96" s="17"/>
      <c r="M96" s="17"/>
      <c r="N96" s="22"/>
    </row>
    <row r="97" spans="2:14">
      <c r="B97" s="236" t="s">
        <v>2321</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2322</v>
      </c>
      <c r="C103" s="36"/>
      <c r="D103" s="36"/>
      <c r="E103" s="36"/>
      <c r="F103" s="36"/>
      <c r="G103" s="36"/>
      <c r="H103" s="36"/>
      <c r="I103" s="36"/>
      <c r="J103" s="36"/>
      <c r="K103" s="36"/>
      <c r="L103" s="36"/>
      <c r="M103" s="36"/>
      <c r="N103" s="37"/>
    </row>
    <row r="104" spans="2:14" ht="15" customHeight="1">
      <c r="B104" s="863" t="s">
        <v>2323</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2324</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02"/>
      <c r="K117" s="802"/>
      <c r="L117" s="802"/>
      <c r="M117" s="802"/>
      <c r="N117" s="803"/>
    </row>
    <row r="118" spans="2:14" ht="15" thickBot="1">
      <c r="B118" s="270" t="s">
        <v>2326</v>
      </c>
      <c r="C118" s="402"/>
      <c r="D118" s="402"/>
      <c r="E118" s="62"/>
      <c r="F118" s="62"/>
      <c r="G118" s="62"/>
      <c r="H118" s="62"/>
      <c r="I118" s="62"/>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ht="21" customHeight="1">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1549</v>
      </c>
      <c r="C31" s="86" t="s">
        <v>1550</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404</v>
      </c>
      <c r="B48" s="48" t="str">
        <f>VLOOKUP(A48,MATERIALES!A4:D373,3,FALSE)</f>
        <v>Cal</v>
      </c>
      <c r="C48" s="290"/>
      <c r="D48" s="290"/>
      <c r="E48" s="290"/>
      <c r="F48" s="290"/>
      <c r="G48" s="290"/>
      <c r="H48" s="290"/>
      <c r="I48" s="277"/>
      <c r="J48" s="233" t="str">
        <f>VLOOKUP(A48,MATERIALES!A4:D373,2,FALSE)</f>
        <v>kg</v>
      </c>
      <c r="K48" s="291">
        <v>1</v>
      </c>
      <c r="L48" s="276"/>
      <c r="M48" s="411">
        <f>VLOOKUP(A48,MATERIALES!A4:D395,4,FALSE)</f>
        <v>990</v>
      </c>
      <c r="N48" s="281">
        <f>K48*M48</f>
        <v>990</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990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25" t="s">
        <v>1037</v>
      </c>
      <c r="C76" s="826"/>
      <c r="D76" s="826"/>
      <c r="E76" s="826"/>
      <c r="F76" s="826"/>
      <c r="G76" s="826"/>
      <c r="H76" s="826"/>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990</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198</v>
      </c>
      <c r="M83" s="860"/>
      <c r="N83" s="56"/>
    </row>
    <row r="84" spans="1:14">
      <c r="B84" s="94" t="s">
        <v>1057</v>
      </c>
      <c r="C84" s="95"/>
      <c r="D84" s="95"/>
      <c r="E84" s="95"/>
      <c r="F84" s="95"/>
      <c r="G84" s="95"/>
      <c r="H84" s="95"/>
      <c r="I84" s="92"/>
      <c r="J84" s="93"/>
      <c r="K84" s="313">
        <v>0.05</v>
      </c>
      <c r="L84" s="859">
        <f>N78*K84</f>
        <v>49.5</v>
      </c>
      <c r="M84" s="860"/>
      <c r="N84" s="56"/>
    </row>
    <row r="85" spans="1:14" ht="15" thickBot="1">
      <c r="B85" s="96" t="s">
        <v>1058</v>
      </c>
      <c r="C85" s="97"/>
      <c r="D85" s="97"/>
      <c r="E85" s="97"/>
      <c r="F85" s="97"/>
      <c r="G85" s="97"/>
      <c r="H85" s="97"/>
      <c r="I85" s="98"/>
      <c r="J85" s="99"/>
      <c r="K85" s="314">
        <v>0.05</v>
      </c>
      <c r="L85" s="861">
        <f>N78*K85</f>
        <v>49.5</v>
      </c>
      <c r="M85" s="862"/>
      <c r="N85" s="56"/>
    </row>
    <row r="86" spans="1:14" ht="15" thickBot="1">
      <c r="B86" s="825" t="s">
        <v>1037</v>
      </c>
      <c r="C86" s="826"/>
      <c r="D86" s="826"/>
      <c r="E86" s="826"/>
      <c r="F86" s="826"/>
      <c r="G86" s="826"/>
      <c r="H86" s="826"/>
      <c r="I86" s="826"/>
      <c r="J86" s="826"/>
      <c r="K86" s="826"/>
      <c r="L86" s="826"/>
      <c r="M86" s="827"/>
      <c r="N86" s="57">
        <f>L83+L84+L85</f>
        <v>297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1287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7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1107</v>
      </c>
      <c r="C31" s="86" t="s">
        <v>1283</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600</v>
      </c>
      <c r="N36" s="281">
        <f>K36/M36</f>
        <v>93.088333333333338</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600</v>
      </c>
      <c r="N37" s="281">
        <f>K37/M37</f>
        <v>211.52833333333334</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600</v>
      </c>
      <c r="N38" s="281">
        <f>K38/M38</f>
        <v>211.01794666666666</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N75*M41</f>
        <v>0.42556004338416664</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516.06017337671756</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845</v>
      </c>
      <c r="B48" s="48" t="str">
        <f>VLOOKUP(A48,MATERIALES!A5:D373,3,FALSE)</f>
        <v>Agua</v>
      </c>
      <c r="C48" s="290"/>
      <c r="D48" s="290"/>
      <c r="E48" s="290"/>
      <c r="F48" s="290"/>
      <c r="G48" s="290"/>
      <c r="H48" s="290"/>
      <c r="I48" s="277"/>
      <c r="J48" s="233" t="str">
        <f>VLOOKUP(A48,MATERIALES!A4:D373,2,FALSE)</f>
        <v>lt</v>
      </c>
      <c r="K48" s="291">
        <v>3</v>
      </c>
      <c r="L48" s="276"/>
      <c r="M48" s="411">
        <f>VLOOKUP(A48,MATERIALES!A5:D396,4,FALSE)</f>
        <v>43.428869999999996</v>
      </c>
      <c r="N48" s="281">
        <f>K48*M48</f>
        <v>130.28661</v>
      </c>
    </row>
    <row r="49" spans="1:14">
      <c r="A49" s="113"/>
      <c r="B49" s="48"/>
      <c r="C49" s="290"/>
      <c r="D49" s="290"/>
      <c r="E49" s="290"/>
      <c r="F49" s="290"/>
      <c r="G49" s="290"/>
      <c r="H49" s="290"/>
      <c r="I49" s="277"/>
      <c r="J49" s="233"/>
      <c r="K49" s="291"/>
      <c r="L49" s="276"/>
      <c r="M49" s="292"/>
      <c r="N49" s="281"/>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130.28661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B58" s="51"/>
      <c r="C58" s="326"/>
      <c r="D58" s="326"/>
      <c r="E58" s="326"/>
      <c r="F58" s="326"/>
      <c r="G58" s="326"/>
      <c r="H58" s="320"/>
      <c r="I58" s="288"/>
      <c r="J58" s="295"/>
      <c r="K58" s="288"/>
      <c r="L58" s="829"/>
      <c r="M58" s="830"/>
      <c r="N58" s="296"/>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318"/>
      <c r="C63" s="319"/>
      <c r="D63" s="319"/>
      <c r="E63" s="319"/>
      <c r="F63" s="319"/>
      <c r="G63" s="319"/>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301">
        <f>K69/J69*100</f>
        <v>55207.789411999998</v>
      </c>
      <c r="J69" s="302">
        <v>185</v>
      </c>
      <c r="K69" s="303">
        <f>VLOOKUP(A69,'MANO DE OBRA'!A8:D99,4,FALSE)</f>
        <v>102134.4104122</v>
      </c>
      <c r="L69" s="55"/>
      <c r="M69" s="304">
        <v>4800</v>
      </c>
      <c r="N69" s="404">
        <f>K69/M69</f>
        <v>21.278002169208332</v>
      </c>
      <c r="O69" s="111"/>
    </row>
    <row r="70" spans="1:15">
      <c r="A70" t="s">
        <v>7</v>
      </c>
      <c r="B70" s="54" t="str">
        <f>VLOOKUP(A70,'MANO DE OBRA'!A8:D69,3,FALSE)</f>
        <v>Obrero (2)</v>
      </c>
      <c r="C70" s="52"/>
      <c r="D70" s="52"/>
      <c r="E70" s="52"/>
      <c r="F70" s="52"/>
      <c r="G70" s="52"/>
      <c r="H70" s="52"/>
      <c r="I70" s="301">
        <f>K70/J70*100</f>
        <v>55207.789411999998</v>
      </c>
      <c r="J70" s="302">
        <v>185</v>
      </c>
      <c r="K70" s="303">
        <f>VLOOKUP(A70,'MANO DE OBRA'!A8:D100,4,FALSE)</f>
        <v>102134.4104122</v>
      </c>
      <c r="L70" s="55"/>
      <c r="M70" s="308">
        <v>4800</v>
      </c>
      <c r="N70" s="404">
        <f>K70/M70</f>
        <v>21.278002169208332</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25" t="s">
        <v>1037</v>
      </c>
      <c r="C75" s="826"/>
      <c r="D75" s="826"/>
      <c r="E75" s="826"/>
      <c r="F75" s="826"/>
      <c r="G75" s="826"/>
      <c r="H75" s="826"/>
      <c r="I75" s="832"/>
      <c r="J75" s="832"/>
      <c r="K75" s="832"/>
      <c r="L75" s="832"/>
      <c r="M75" s="833"/>
      <c r="N75" s="310">
        <f>SUM(N69:N74)</f>
        <v>42.556004338416663</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688.9027877151342</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137.78055754302684</v>
      </c>
      <c r="M82" s="860"/>
      <c r="N82" s="56"/>
    </row>
    <row r="83" spans="1:14">
      <c r="B83" s="94" t="s">
        <v>1057</v>
      </c>
      <c r="C83" s="95"/>
      <c r="D83" s="95"/>
      <c r="E83" s="95"/>
      <c r="F83" s="95"/>
      <c r="G83" s="95"/>
      <c r="H83" s="95"/>
      <c r="I83" s="92"/>
      <c r="J83" s="93"/>
      <c r="K83" s="313">
        <v>0.05</v>
      </c>
      <c r="L83" s="859">
        <f>N77*K83</f>
        <v>34.445139385756711</v>
      </c>
      <c r="M83" s="860"/>
      <c r="N83" s="56"/>
    </row>
    <row r="84" spans="1:14" ht="15" thickBot="1">
      <c r="B84" s="96" t="s">
        <v>1058</v>
      </c>
      <c r="C84" s="97"/>
      <c r="D84" s="97"/>
      <c r="E84" s="97"/>
      <c r="F84" s="97"/>
      <c r="G84" s="97"/>
      <c r="H84" s="97"/>
      <c r="I84" s="98"/>
      <c r="J84" s="99"/>
      <c r="K84" s="314">
        <v>0.05</v>
      </c>
      <c r="L84" s="861">
        <f>N77*K84</f>
        <v>34.445139385756711</v>
      </c>
      <c r="M84" s="862"/>
      <c r="N84" s="56"/>
    </row>
    <row r="85" spans="1:14" ht="15" thickBot="1">
      <c r="B85" s="825" t="s">
        <v>1037</v>
      </c>
      <c r="C85" s="826"/>
      <c r="D85" s="826"/>
      <c r="E85" s="826"/>
      <c r="F85" s="826"/>
      <c r="G85" s="826"/>
      <c r="H85" s="826"/>
      <c r="I85" s="826"/>
      <c r="J85" s="826"/>
      <c r="K85" s="826"/>
      <c r="L85" s="826"/>
      <c r="M85" s="827"/>
      <c r="N85" s="57">
        <f>L82+L83+L84</f>
        <v>206.67083631454025</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895.57362402967442</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 thickBot="1">
      <c r="B96" s="21"/>
      <c r="C96" s="17"/>
      <c r="D96" s="17"/>
      <c r="E96" s="17"/>
      <c r="F96" s="17" t="s">
        <v>1064</v>
      </c>
      <c r="G96" s="17"/>
      <c r="H96" s="17"/>
      <c r="I96" s="17"/>
      <c r="J96" s="17"/>
      <c r="K96" s="17"/>
      <c r="L96" s="17"/>
      <c r="M96" s="17"/>
      <c r="N96" s="22"/>
    </row>
    <row r="97" spans="2:14">
      <c r="B97" s="236" t="s">
        <v>2321</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2322</v>
      </c>
      <c r="C103" s="36"/>
      <c r="D103" s="36"/>
      <c r="E103" s="36"/>
      <c r="F103" s="36"/>
      <c r="G103" s="36"/>
      <c r="H103" s="36"/>
      <c r="I103" s="36"/>
      <c r="J103" s="36"/>
      <c r="K103" s="36"/>
      <c r="L103" s="36"/>
      <c r="M103" s="36"/>
      <c r="N103" s="37"/>
    </row>
    <row r="104" spans="2:14" ht="15" customHeight="1">
      <c r="B104" s="863" t="s">
        <v>2323</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2324</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02"/>
      <c r="K117" s="802"/>
      <c r="L117" s="802"/>
      <c r="M117" s="802"/>
      <c r="N117" s="803"/>
    </row>
    <row r="118" spans="2:14" ht="15" thickBot="1">
      <c r="B118" s="270" t="s">
        <v>2326</v>
      </c>
      <c r="C118" s="402"/>
      <c r="D118" s="402"/>
      <c r="E118" s="62"/>
      <c r="F118" s="62"/>
      <c r="G118" s="62"/>
      <c r="H118" s="62"/>
      <c r="I118" s="62"/>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1108</v>
      </c>
      <c r="C31" s="86" t="s">
        <v>1284</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0.02</v>
      </c>
      <c r="N41" s="353">
        <f>N75*M41</f>
        <v>11.348267823577778</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6886.4764456013554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845</v>
      </c>
      <c r="B48" s="48" t="str">
        <f>VLOOKUP(A48,MATERIALES!A5:D373,3,FALSE)</f>
        <v>Agua</v>
      </c>
      <c r="C48" s="290"/>
      <c r="D48" s="290"/>
      <c r="E48" s="290"/>
      <c r="F48" s="290"/>
      <c r="G48" s="290"/>
      <c r="H48" s="290"/>
      <c r="I48" s="277"/>
      <c r="J48" s="233" t="str">
        <f>VLOOKUP(A48,MATERIALES!A4:D373,2,FALSE)</f>
        <v>lt</v>
      </c>
      <c r="K48" s="291">
        <v>25</v>
      </c>
      <c r="L48" s="276"/>
      <c r="M48" s="411">
        <f>VLOOKUP(A48,MATERIALES!A5:D396,4,FALSE)</f>
        <v>43.428869999999996</v>
      </c>
      <c r="N48" s="281">
        <f>K48*M48</f>
        <v>1085.7217499999999</v>
      </c>
    </row>
    <row r="49" spans="1:14">
      <c r="A49" s="113" t="s">
        <v>529</v>
      </c>
      <c r="B49" s="48"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21844.721610000001</v>
      </c>
      <c r="N49" s="281">
        <f>K49*M49</f>
        <v>27305.902012500002</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28391.623762500003</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1387</v>
      </c>
      <c r="B58" s="51" t="str">
        <f>VLOOKUP(A58,TRANSPORTE!A5:D117,3,FALSE)</f>
        <v xml:space="preserve">Transporte de Material de Afirmado de la Zona </v>
      </c>
      <c r="C58" s="326"/>
      <c r="D58" s="326"/>
      <c r="E58" s="326"/>
      <c r="F58" s="326"/>
      <c r="G58" s="326"/>
      <c r="H58" s="320" t="s">
        <v>1551</v>
      </c>
      <c r="I58" s="288">
        <v>1.25</v>
      </c>
      <c r="J58" s="295">
        <v>1</v>
      </c>
      <c r="K58" s="288">
        <f>I58*J58</f>
        <v>1.25</v>
      </c>
      <c r="L58" s="829">
        <f>VLOOKUP(A58,TRANSPORTE!A5:D117,4,FALSE)</f>
        <v>1590.70439188</v>
      </c>
      <c r="M58" s="830"/>
      <c r="N58" s="296">
        <f>K58*L58</f>
        <v>1988.38048985</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318"/>
      <c r="C63" s="319"/>
      <c r="D63" s="319"/>
      <c r="E63" s="319"/>
      <c r="F63" s="319"/>
      <c r="G63" s="319"/>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1988.38048985</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301">
        <f>K69/J69*100</f>
        <v>55207.789411999998</v>
      </c>
      <c r="J69" s="302">
        <v>185</v>
      </c>
      <c r="K69" s="303">
        <f>VLOOKUP(A69,'MANO DE OBRA'!A8:D99,4,FALSE)</f>
        <v>102134.4104122</v>
      </c>
      <c r="L69" s="55"/>
      <c r="M69" s="304">
        <v>360</v>
      </c>
      <c r="N69" s="404">
        <f>K69/M69</f>
        <v>283.70669558944445</v>
      </c>
      <c r="O69" s="111"/>
    </row>
    <row r="70" spans="1:15">
      <c r="A70" t="s">
        <v>7</v>
      </c>
      <c r="B70" s="54" t="str">
        <f>VLOOKUP(A70,'MANO DE OBRA'!A8:D69,3,FALSE)</f>
        <v>Obrero (2)</v>
      </c>
      <c r="C70" s="52"/>
      <c r="D70" s="52"/>
      <c r="E70" s="52"/>
      <c r="F70" s="52"/>
      <c r="G70" s="52"/>
      <c r="H70" s="52"/>
      <c r="I70" s="301">
        <f>K70/J70*100</f>
        <v>55207.789411999998</v>
      </c>
      <c r="J70" s="302">
        <v>185</v>
      </c>
      <c r="K70" s="303">
        <f>VLOOKUP(A70,'MANO DE OBRA'!A8:D100,4,FALSE)</f>
        <v>102134.4104122</v>
      </c>
      <c r="L70" s="55"/>
      <c r="M70" s="308">
        <v>360</v>
      </c>
      <c r="N70" s="404">
        <f>K70/M70</f>
        <v>283.70669558944445</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25" t="s">
        <v>1037</v>
      </c>
      <c r="C75" s="826"/>
      <c r="D75" s="826"/>
      <c r="E75" s="826"/>
      <c r="F75" s="826"/>
      <c r="G75" s="826"/>
      <c r="H75" s="826"/>
      <c r="I75" s="832"/>
      <c r="J75" s="832"/>
      <c r="K75" s="832"/>
      <c r="L75" s="832"/>
      <c r="M75" s="833"/>
      <c r="N75" s="310">
        <f>SUM(N69:N74)</f>
        <v>567.4133911788889</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37833.894089130248</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7566.7788178260498</v>
      </c>
      <c r="M82" s="860"/>
      <c r="N82" s="56"/>
    </row>
    <row r="83" spans="1:14">
      <c r="B83" s="94" t="s">
        <v>1057</v>
      </c>
      <c r="C83" s="95"/>
      <c r="D83" s="95"/>
      <c r="E83" s="95"/>
      <c r="F83" s="95"/>
      <c r="G83" s="95"/>
      <c r="H83" s="95"/>
      <c r="I83" s="92"/>
      <c r="J83" s="93"/>
      <c r="K83" s="313">
        <v>0.05</v>
      </c>
      <c r="L83" s="859">
        <f>N77*K83</f>
        <v>1891.6947044565125</v>
      </c>
      <c r="M83" s="860"/>
      <c r="N83" s="56"/>
    </row>
    <row r="84" spans="1:14" ht="15" thickBot="1">
      <c r="B84" s="96" t="s">
        <v>1058</v>
      </c>
      <c r="C84" s="97"/>
      <c r="D84" s="97"/>
      <c r="E84" s="97"/>
      <c r="F84" s="97"/>
      <c r="G84" s="97"/>
      <c r="H84" s="97"/>
      <c r="I84" s="98"/>
      <c r="J84" s="99"/>
      <c r="K84" s="314">
        <v>0.05</v>
      </c>
      <c r="L84" s="861">
        <f>N77*K84</f>
        <v>1891.6947044565125</v>
      </c>
      <c r="M84" s="862"/>
      <c r="N84" s="56"/>
    </row>
    <row r="85" spans="1:14" ht="15" thickBot="1">
      <c r="B85" s="825" t="s">
        <v>1037</v>
      </c>
      <c r="C85" s="826"/>
      <c r="D85" s="826"/>
      <c r="E85" s="826"/>
      <c r="F85" s="826"/>
      <c r="G85" s="826"/>
      <c r="H85" s="826"/>
      <c r="I85" s="826"/>
      <c r="J85" s="826"/>
      <c r="K85" s="826"/>
      <c r="L85" s="826"/>
      <c r="M85" s="827"/>
      <c r="N85" s="57">
        <f>L82+L83+L84</f>
        <v>11350.168226739075</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49184.06231586932</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 thickBot="1">
      <c r="B96" s="21"/>
      <c r="C96" s="17"/>
      <c r="D96" s="17"/>
      <c r="E96" s="17"/>
      <c r="F96" s="17" t="s">
        <v>1064</v>
      </c>
      <c r="G96" s="17"/>
      <c r="H96" s="17"/>
      <c r="I96" s="17"/>
      <c r="J96" s="17"/>
      <c r="K96" s="17"/>
      <c r="L96" s="17"/>
      <c r="M96" s="17"/>
      <c r="N96" s="22"/>
    </row>
    <row r="97" spans="2:14">
      <c r="B97" s="236" t="s">
        <v>2321</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2322</v>
      </c>
      <c r="C103" s="36"/>
      <c r="D103" s="36"/>
      <c r="E103" s="36"/>
      <c r="F103" s="36"/>
      <c r="G103" s="36"/>
      <c r="H103" s="36"/>
      <c r="I103" s="36"/>
      <c r="J103" s="36"/>
      <c r="K103" s="36"/>
      <c r="L103" s="36"/>
      <c r="M103" s="36"/>
      <c r="N103" s="37"/>
    </row>
    <row r="104" spans="2:14" ht="15" customHeight="1">
      <c r="B104" s="863" t="s">
        <v>2323</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29.25" customHeight="1">
      <c r="B106" s="866" t="s">
        <v>2324</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02"/>
      <c r="K117" s="802"/>
      <c r="L117" s="802"/>
      <c r="M117" s="802"/>
      <c r="N117" s="803"/>
    </row>
    <row r="118" spans="2:14" ht="15" thickBot="1">
      <c r="B118" s="270" t="s">
        <v>2326</v>
      </c>
      <c r="C118" s="402"/>
      <c r="D118" s="402"/>
      <c r="E118" s="62"/>
      <c r="F118" s="62"/>
      <c r="G118" s="62"/>
      <c r="H118" s="62"/>
      <c r="I118" s="62"/>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1109</v>
      </c>
      <c r="C31" s="86" t="s">
        <v>1285</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439</v>
      </c>
      <c r="B48" s="48"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6037.8192874999995</v>
      </c>
      <c r="N48" s="281">
        <f>K48*M48</f>
        <v>6037.8192874999995</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6037.8192874999995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25" t="s">
        <v>1037</v>
      </c>
      <c r="C76" s="826"/>
      <c r="D76" s="826"/>
      <c r="E76" s="826"/>
      <c r="F76" s="826"/>
      <c r="G76" s="826"/>
      <c r="H76" s="826"/>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6037.8192874999995</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1207.5638575</v>
      </c>
      <c r="M83" s="860"/>
      <c r="N83" s="56"/>
    </row>
    <row r="84" spans="1:14">
      <c r="B84" s="94" t="s">
        <v>1057</v>
      </c>
      <c r="C84" s="95"/>
      <c r="D84" s="95"/>
      <c r="E84" s="95"/>
      <c r="F84" s="95"/>
      <c r="G84" s="95"/>
      <c r="H84" s="95"/>
      <c r="I84" s="92"/>
      <c r="J84" s="93"/>
      <c r="K84" s="313">
        <v>0.05</v>
      </c>
      <c r="L84" s="859">
        <f>N78*K84</f>
        <v>301.89096437500001</v>
      </c>
      <c r="M84" s="860"/>
      <c r="N84" s="56"/>
    </row>
    <row r="85" spans="1:14" ht="15" thickBot="1">
      <c r="B85" s="96" t="s">
        <v>1058</v>
      </c>
      <c r="C85" s="97"/>
      <c r="D85" s="97"/>
      <c r="E85" s="97"/>
      <c r="F85" s="97"/>
      <c r="G85" s="97"/>
      <c r="H85" s="97"/>
      <c r="I85" s="98"/>
      <c r="J85" s="99"/>
      <c r="K85" s="314">
        <v>0.05</v>
      </c>
      <c r="L85" s="861">
        <f>N78*K85</f>
        <v>301.89096437500001</v>
      </c>
      <c r="M85" s="862"/>
      <c r="N85" s="56"/>
    </row>
    <row r="86" spans="1:14" ht="15" thickBot="1">
      <c r="B86" s="825" t="s">
        <v>1037</v>
      </c>
      <c r="C86" s="826"/>
      <c r="D86" s="826"/>
      <c r="E86" s="826"/>
      <c r="F86" s="826"/>
      <c r="G86" s="826"/>
      <c r="H86" s="826"/>
      <c r="I86" s="826"/>
      <c r="J86" s="826"/>
      <c r="K86" s="826"/>
      <c r="L86" s="826"/>
      <c r="M86" s="827"/>
      <c r="N86" s="57">
        <f>L83+L84+L85</f>
        <v>1811.3457862500002</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7849.1650737499995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ht="15" customHeight="1">
      <c r="B118" s="61" t="s">
        <v>2325</v>
      </c>
      <c r="C118" s="60"/>
      <c r="D118" s="60"/>
      <c r="E118" s="17"/>
      <c r="F118" s="17"/>
      <c r="G118" s="17"/>
      <c r="H118" s="17"/>
      <c r="I118" s="17"/>
      <c r="J118" s="802"/>
      <c r="K118" s="802"/>
      <c r="L118" s="802"/>
      <c r="M118" s="802"/>
      <c r="N118" s="803"/>
    </row>
    <row r="119" spans="2:14" ht="15.75" customHeight="1"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1110</v>
      </c>
      <c r="C31" s="86" t="s">
        <v>1286</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441</v>
      </c>
      <c r="B48" s="48"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5210.2580424999996</v>
      </c>
      <c r="N48" s="281">
        <f>K48*M48</f>
        <v>5210.2580424999996</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5210.2580424999996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25" t="s">
        <v>1037</v>
      </c>
      <c r="C76" s="826"/>
      <c r="D76" s="826"/>
      <c r="E76" s="826"/>
      <c r="F76" s="826"/>
      <c r="G76" s="826"/>
      <c r="H76" s="826"/>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5210.2580424999996</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1042.0516084999999</v>
      </c>
      <c r="M83" s="860"/>
      <c r="N83" s="56"/>
    </row>
    <row r="84" spans="1:14">
      <c r="B84" s="94" t="s">
        <v>1057</v>
      </c>
      <c r="C84" s="95"/>
      <c r="D84" s="95"/>
      <c r="E84" s="95"/>
      <c r="F84" s="95"/>
      <c r="G84" s="95"/>
      <c r="H84" s="95"/>
      <c r="I84" s="92"/>
      <c r="J84" s="93"/>
      <c r="K84" s="313">
        <v>0.05</v>
      </c>
      <c r="L84" s="859">
        <f>N78*K84</f>
        <v>260.51290212499998</v>
      </c>
      <c r="M84" s="860"/>
      <c r="N84" s="56"/>
    </row>
    <row r="85" spans="1:14" ht="15" thickBot="1">
      <c r="B85" s="96" t="s">
        <v>1058</v>
      </c>
      <c r="C85" s="97"/>
      <c r="D85" s="97"/>
      <c r="E85" s="97"/>
      <c r="F85" s="97"/>
      <c r="G85" s="97"/>
      <c r="H85" s="97"/>
      <c r="I85" s="98"/>
      <c r="J85" s="99"/>
      <c r="K85" s="314">
        <v>0.05</v>
      </c>
      <c r="L85" s="861">
        <f>N78*K85</f>
        <v>260.51290212499998</v>
      </c>
      <c r="M85" s="862"/>
      <c r="N85" s="56"/>
    </row>
    <row r="86" spans="1:14" ht="15" thickBot="1">
      <c r="B86" s="825" t="s">
        <v>1037</v>
      </c>
      <c r="C86" s="826"/>
      <c r="D86" s="826"/>
      <c r="E86" s="826"/>
      <c r="F86" s="826"/>
      <c r="G86" s="826"/>
      <c r="H86" s="826"/>
      <c r="I86" s="826"/>
      <c r="J86" s="826"/>
      <c r="K86" s="826"/>
      <c r="L86" s="826"/>
      <c r="M86" s="827"/>
      <c r="N86" s="57">
        <f>L83+L84+L85</f>
        <v>1563.0774127499999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6773.3354552499995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4"/>
      <c r="C1" s="926"/>
      <c r="D1" s="927"/>
      <c r="E1" s="927"/>
      <c r="F1" s="927"/>
      <c r="G1" s="927"/>
      <c r="H1" s="927"/>
      <c r="I1" s="927"/>
      <c r="J1" s="928"/>
      <c r="K1" s="929" t="s">
        <v>1017</v>
      </c>
      <c r="L1" s="931" t="s">
        <v>2303</v>
      </c>
      <c r="M1" s="932"/>
      <c r="N1" s="933"/>
    </row>
    <row r="2" spans="2:14" ht="18.75" customHeight="1">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1111</v>
      </c>
      <c r="C31" s="86" t="s">
        <v>1287</v>
      </c>
      <c r="D31" s="87"/>
      <c r="E31" s="87"/>
      <c r="F31" s="87"/>
      <c r="G31" s="87"/>
      <c r="H31" s="87"/>
      <c r="I31" s="87"/>
      <c r="J31" s="88"/>
      <c r="K31" s="317"/>
      <c r="L31" s="315" t="s">
        <v>1547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845</v>
      </c>
      <c r="B48" s="48" t="str">
        <f>VLOOKUP(A48,MATERIALES!A5:D373,3,FALSE)</f>
        <v>Agua</v>
      </c>
      <c r="C48" s="290"/>
      <c r="D48" s="290"/>
      <c r="E48" s="290"/>
      <c r="F48" s="290"/>
      <c r="G48" s="290"/>
      <c r="H48" s="290"/>
      <c r="I48" s="277"/>
      <c r="J48" s="233" t="str">
        <f>VLOOKUP(A48,MATERIALES!A4:D373,2,FALSE)</f>
        <v>lt</v>
      </c>
      <c r="K48" s="291">
        <v>1</v>
      </c>
      <c r="L48" s="276"/>
      <c r="M48" s="411">
        <f>VLOOKUP(A48,MATERIALES!A5:D396,4,FALSE)</f>
        <v>43.428869999999996</v>
      </c>
      <c r="N48" s="281">
        <f>K48*M48</f>
        <v>43.428869999999996</v>
      </c>
    </row>
    <row r="49" spans="1:14">
      <c r="A49" s="113" t="s">
        <v>441</v>
      </c>
      <c r="B49" s="48"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5210.2580424999996</v>
      </c>
      <c r="N49" s="281">
        <f>K49*M49</f>
        <v>1875.6928952999997</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1919.1217652999997</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B58" s="51"/>
      <c r="C58" s="326"/>
      <c r="D58" s="326"/>
      <c r="E58" s="326"/>
      <c r="F58" s="326"/>
      <c r="G58" s="326"/>
      <c r="H58" s="320"/>
      <c r="I58" s="288"/>
      <c r="J58" s="295"/>
      <c r="K58" s="288"/>
      <c r="L58" s="829"/>
      <c r="M58" s="830"/>
      <c r="N58" s="296"/>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318"/>
      <c r="C63" s="319"/>
      <c r="D63" s="319"/>
      <c r="E63" s="319"/>
      <c r="F63" s="319"/>
      <c r="G63" s="319"/>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row>
    <row r="65" spans="2:15">
      <c r="B65" s="38"/>
      <c r="C65" s="39"/>
      <c r="D65" s="39"/>
      <c r="E65" s="39"/>
      <c r="F65" s="39"/>
      <c r="G65" s="39"/>
      <c r="H65" s="39"/>
      <c r="I65" s="39"/>
      <c r="J65" s="39"/>
      <c r="K65" s="39"/>
      <c r="L65" s="39"/>
      <c r="M65" s="39"/>
      <c r="N65" s="40"/>
    </row>
    <row r="66" spans="2:15">
      <c r="B66" s="69" t="s">
        <v>1046</v>
      </c>
      <c r="C66" s="70"/>
      <c r="D66" s="70"/>
      <c r="E66" s="70"/>
      <c r="F66" s="70"/>
      <c r="G66" s="70"/>
      <c r="H66" s="70"/>
      <c r="I66" s="70"/>
      <c r="J66" s="70"/>
      <c r="K66" s="70"/>
      <c r="L66" s="70"/>
      <c r="M66" s="70"/>
      <c r="N66" s="71"/>
    </row>
    <row r="67" spans="2:15" ht="15" thickBot="1">
      <c r="B67" s="73"/>
      <c r="C67" s="66"/>
      <c r="D67" s="66"/>
      <c r="E67" s="66"/>
      <c r="F67" s="66"/>
      <c r="G67" s="66"/>
      <c r="H67" s="66"/>
      <c r="I67" s="66"/>
      <c r="J67" s="66"/>
      <c r="K67" s="66"/>
      <c r="L67" s="66"/>
      <c r="M67" s="66"/>
      <c r="N67" s="68"/>
    </row>
    <row r="68" spans="2:15" ht="26.4">
      <c r="B68" s="851" t="s">
        <v>1047</v>
      </c>
      <c r="C68" s="852"/>
      <c r="D68" s="852"/>
      <c r="E68" s="852"/>
      <c r="F68" s="852"/>
      <c r="G68" s="852"/>
      <c r="H68" s="852"/>
      <c r="I68" s="78" t="s">
        <v>1048</v>
      </c>
      <c r="J68" s="80" t="s">
        <v>1493</v>
      </c>
      <c r="K68" s="79" t="s">
        <v>1050</v>
      </c>
      <c r="L68" s="853" t="s">
        <v>1034</v>
      </c>
      <c r="M68" s="854"/>
      <c r="N68" s="103" t="s">
        <v>1035</v>
      </c>
    </row>
    <row r="69" spans="2:15">
      <c r="B69" s="54"/>
      <c r="C69" s="52"/>
      <c r="D69" s="52"/>
      <c r="E69" s="52"/>
      <c r="F69" s="52"/>
      <c r="G69" s="52"/>
      <c r="H69" s="52"/>
      <c r="I69" s="301"/>
      <c r="J69" s="302"/>
      <c r="K69" s="303"/>
      <c r="L69" s="55"/>
      <c r="M69" s="304"/>
      <c r="N69" s="404"/>
      <c r="O69" s="111"/>
    </row>
    <row r="70" spans="2:15">
      <c r="B70" s="54"/>
      <c r="C70" s="52"/>
      <c r="D70" s="52"/>
      <c r="E70" s="52"/>
      <c r="F70" s="52"/>
      <c r="G70" s="52"/>
      <c r="H70" s="52"/>
      <c r="I70" s="301"/>
      <c r="J70" s="302"/>
      <c r="K70" s="303"/>
      <c r="L70" s="55"/>
      <c r="M70" s="308"/>
      <c r="N70" s="404"/>
    </row>
    <row r="71" spans="2:15">
      <c r="B71" s="54"/>
      <c r="C71" s="52"/>
      <c r="D71" s="52"/>
      <c r="E71" s="52"/>
      <c r="F71" s="52"/>
      <c r="G71" s="52"/>
      <c r="H71" s="52"/>
      <c r="I71" s="288"/>
      <c r="J71" s="306"/>
      <c r="K71" s="307"/>
      <c r="L71" s="55"/>
      <c r="M71" s="309"/>
      <c r="N71" s="305"/>
    </row>
    <row r="72" spans="2:15">
      <c r="B72" s="54"/>
      <c r="C72" s="52"/>
      <c r="D72" s="52"/>
      <c r="E72" s="52"/>
      <c r="F72" s="52"/>
      <c r="G72" s="52"/>
      <c r="H72" s="52"/>
      <c r="I72" s="288"/>
      <c r="J72" s="306"/>
      <c r="K72" s="307"/>
      <c r="L72" s="327"/>
      <c r="M72" s="309"/>
      <c r="N72" s="305"/>
    </row>
    <row r="73" spans="2:15">
      <c r="B73" s="54"/>
      <c r="C73" s="52"/>
      <c r="D73" s="52"/>
      <c r="E73" s="52"/>
      <c r="F73" s="52"/>
      <c r="G73" s="52"/>
      <c r="H73" s="52"/>
      <c r="I73" s="288"/>
      <c r="J73" s="306"/>
      <c r="K73" s="307"/>
      <c r="L73" s="327"/>
      <c r="M73" s="309"/>
      <c r="N73" s="305"/>
    </row>
    <row r="74" spans="2:15" ht="15" thickBot="1">
      <c r="B74" s="812"/>
      <c r="C74" s="813"/>
      <c r="D74" s="813"/>
      <c r="E74" s="813"/>
      <c r="F74" s="813"/>
      <c r="G74" s="813"/>
      <c r="H74" s="813"/>
      <c r="I74" s="131"/>
      <c r="J74" s="131"/>
      <c r="K74" s="131"/>
      <c r="L74" s="913"/>
      <c r="M74" s="913"/>
      <c r="N74" s="50"/>
    </row>
    <row r="75" spans="2:15" ht="15" thickBot="1">
      <c r="B75" s="825" t="s">
        <v>1037</v>
      </c>
      <c r="C75" s="826"/>
      <c r="D75" s="826"/>
      <c r="E75" s="826"/>
      <c r="F75" s="826"/>
      <c r="G75" s="826"/>
      <c r="H75" s="826"/>
      <c r="I75" s="832"/>
      <c r="J75" s="832"/>
      <c r="K75" s="832"/>
      <c r="L75" s="832"/>
      <c r="M75" s="833"/>
      <c r="N75" s="310"/>
    </row>
    <row r="76" spans="2:15" ht="15" thickBot="1">
      <c r="B76" s="38"/>
      <c r="C76" s="39"/>
      <c r="D76" s="39"/>
      <c r="E76" s="39"/>
      <c r="F76" s="39"/>
      <c r="G76" s="39"/>
      <c r="H76" s="39"/>
      <c r="I76" s="39"/>
      <c r="J76" s="39"/>
      <c r="K76" s="39"/>
      <c r="L76" s="39"/>
      <c r="M76" s="39"/>
      <c r="N76" s="40"/>
    </row>
    <row r="77" spans="2:15" ht="15" thickBot="1">
      <c r="B77" s="825" t="s">
        <v>1051</v>
      </c>
      <c r="C77" s="826"/>
      <c r="D77" s="826"/>
      <c r="E77" s="826"/>
      <c r="F77" s="826"/>
      <c r="G77" s="826"/>
      <c r="H77" s="826"/>
      <c r="I77" s="826"/>
      <c r="J77" s="826"/>
      <c r="K77" s="826"/>
      <c r="L77" s="826"/>
      <c r="M77" s="827"/>
      <c r="N77" s="104">
        <f>N43+N53+N64+N75</f>
        <v>1919.1217652999997</v>
      </c>
    </row>
    <row r="78" spans="2:15">
      <c r="B78" s="38"/>
      <c r="C78" s="39"/>
      <c r="D78" s="39"/>
      <c r="E78" s="39"/>
      <c r="F78" s="39"/>
      <c r="G78" s="39"/>
      <c r="H78" s="39"/>
      <c r="I78" s="39"/>
      <c r="J78" s="39"/>
      <c r="K78" s="39"/>
      <c r="L78" s="39"/>
      <c r="M78" s="39"/>
      <c r="N78" s="40"/>
    </row>
    <row r="79" spans="2:15">
      <c r="B79" s="69" t="s">
        <v>1052</v>
      </c>
      <c r="C79" s="70"/>
      <c r="D79" s="70"/>
      <c r="E79" s="70"/>
      <c r="F79" s="70"/>
      <c r="G79" s="70"/>
      <c r="H79" s="70"/>
      <c r="I79" s="70"/>
      <c r="J79" s="70"/>
      <c r="K79" s="70"/>
      <c r="L79" s="70"/>
      <c r="M79" s="70"/>
      <c r="N79" s="71"/>
    </row>
    <row r="80" spans="2: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383.82435305999996</v>
      </c>
      <c r="M82" s="860"/>
      <c r="N82" s="56"/>
    </row>
    <row r="83" spans="1:14">
      <c r="B83" s="94" t="s">
        <v>1057</v>
      </c>
      <c r="C83" s="95"/>
      <c r="D83" s="95"/>
      <c r="E83" s="95"/>
      <c r="F83" s="95"/>
      <c r="G83" s="95"/>
      <c r="H83" s="95"/>
      <c r="I83" s="92"/>
      <c r="J83" s="93"/>
      <c r="K83" s="313">
        <v>0.05</v>
      </c>
      <c r="L83" s="859">
        <f>N77*K83</f>
        <v>95.956088264999991</v>
      </c>
      <c r="M83" s="860"/>
      <c r="N83" s="56"/>
    </row>
    <row r="84" spans="1:14" ht="15" thickBot="1">
      <c r="B84" s="96" t="s">
        <v>1058</v>
      </c>
      <c r="C84" s="97"/>
      <c r="D84" s="97"/>
      <c r="E84" s="97"/>
      <c r="F84" s="97"/>
      <c r="G84" s="97"/>
      <c r="H84" s="97"/>
      <c r="I84" s="98"/>
      <c r="J84" s="99"/>
      <c r="K84" s="314">
        <v>0.05</v>
      </c>
      <c r="L84" s="861">
        <f>N77*K84</f>
        <v>95.956088264999991</v>
      </c>
      <c r="M84" s="862"/>
      <c r="N84" s="56"/>
    </row>
    <row r="85" spans="1:14" ht="15" thickBot="1">
      <c r="B85" s="825" t="s">
        <v>1037</v>
      </c>
      <c r="C85" s="826"/>
      <c r="D85" s="826"/>
      <c r="E85" s="826"/>
      <c r="F85" s="826"/>
      <c r="G85" s="826"/>
      <c r="H85" s="826"/>
      <c r="I85" s="826"/>
      <c r="J85" s="826"/>
      <c r="K85" s="826"/>
      <c r="L85" s="826"/>
      <c r="M85" s="827"/>
      <c r="N85" s="57">
        <f>L82+L83+L84</f>
        <v>575.73652958999992</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2494.8582948899993</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 thickBot="1">
      <c r="B96" s="21"/>
      <c r="C96" s="17"/>
      <c r="D96" s="17"/>
      <c r="E96" s="17"/>
      <c r="F96" s="17" t="s">
        <v>1064</v>
      </c>
      <c r="G96" s="17"/>
      <c r="H96" s="17"/>
      <c r="I96" s="17"/>
      <c r="J96" s="17"/>
      <c r="K96" s="17"/>
      <c r="L96" s="17"/>
      <c r="M96" s="17"/>
      <c r="N96" s="22"/>
    </row>
    <row r="97" spans="2:14">
      <c r="B97" s="236" t="s">
        <v>2321</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2322</v>
      </c>
      <c r="C103" s="36"/>
      <c r="D103" s="36"/>
      <c r="E103" s="36"/>
      <c r="F103" s="36"/>
      <c r="G103" s="36"/>
      <c r="H103" s="36"/>
      <c r="I103" s="36"/>
      <c r="J103" s="36"/>
      <c r="K103" s="36"/>
      <c r="L103" s="36"/>
      <c r="M103" s="36"/>
      <c r="N103" s="37"/>
    </row>
    <row r="104" spans="2:14" ht="15" customHeight="1">
      <c r="B104" s="863" t="s">
        <v>2323</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2324</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02"/>
      <c r="K117" s="802"/>
      <c r="L117" s="802"/>
      <c r="M117" s="802"/>
      <c r="N117" s="803"/>
    </row>
    <row r="118" spans="2:14" ht="15" thickBot="1">
      <c r="B118" s="270" t="s">
        <v>2326</v>
      </c>
      <c r="C118" s="402"/>
      <c r="D118" s="402"/>
      <c r="E118" s="62"/>
      <c r="F118" s="62"/>
      <c r="G118" s="62"/>
      <c r="H118" s="62"/>
      <c r="I118" s="62"/>
      <c r="J118" s="804"/>
      <c r="K118" s="804"/>
      <c r="L118" s="804"/>
      <c r="M118" s="804"/>
      <c r="N118" s="805"/>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1112</v>
      </c>
      <c r="C31" s="86" t="s">
        <v>1288</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529</v>
      </c>
      <c r="B48" s="48"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21844.721610000001</v>
      </c>
      <c r="N48" s="281">
        <f>K48*M48</f>
        <v>27305.902012500002</v>
      </c>
    </row>
    <row r="49" spans="1:14">
      <c r="A49" t="s">
        <v>845</v>
      </c>
      <c r="B49" s="48" t="str">
        <f>VLOOKUP(A49,MATERIALES!A5:D373,3,FALSE)</f>
        <v>Agua</v>
      </c>
      <c r="C49" s="290"/>
      <c r="D49" s="290"/>
      <c r="E49" s="290"/>
      <c r="F49" s="290"/>
      <c r="G49" s="290"/>
      <c r="H49" s="290"/>
      <c r="I49" s="277"/>
      <c r="J49" s="233" t="str">
        <f>VLOOKUP(A49,MATERIALES!A5:D373,2,FALSE)</f>
        <v>lt</v>
      </c>
      <c r="K49" s="291">
        <v>25</v>
      </c>
      <c r="L49" s="276"/>
      <c r="M49" s="411">
        <f>VLOOKUP(A49,MATERIALES!A5:D396,4,FALSE)</f>
        <v>43.428869999999996</v>
      </c>
      <c r="N49" s="281">
        <f>K49*M49</f>
        <v>1085.7217499999999</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28391.623762500003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1325</v>
      </c>
      <c r="B59" s="51" t="str">
        <f>VLOOKUP(A59,TRANSPORTE!A5:D104,3,FALSE)</f>
        <v>Transporte de material de afirmado</v>
      </c>
      <c r="C59" s="326"/>
      <c r="D59" s="326"/>
      <c r="E59" s="326"/>
      <c r="F59" s="326"/>
      <c r="G59" s="326"/>
      <c r="H59" s="320" t="s">
        <v>339</v>
      </c>
      <c r="I59" s="288">
        <v>1.25</v>
      </c>
      <c r="J59" s="295">
        <v>1</v>
      </c>
      <c r="K59" s="288">
        <f>I59*J59</f>
        <v>1.25</v>
      </c>
      <c r="L59" s="829">
        <f>VLOOKUP(A59,TRANSPORTE!A5:D123,4,FALSE)</f>
        <v>1590.70439188</v>
      </c>
      <c r="M59" s="830"/>
      <c r="N59" s="296">
        <f>K59*L59</f>
        <v>1988.38048985</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1988.38048985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37828.219955218461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7565.6439910436929</v>
      </c>
      <c r="M83" s="860"/>
      <c r="N83" s="56"/>
    </row>
    <row r="84" spans="1:14">
      <c r="B84" s="94" t="s">
        <v>1057</v>
      </c>
      <c r="C84" s="95"/>
      <c r="D84" s="95"/>
      <c r="E84" s="95"/>
      <c r="F84" s="95"/>
      <c r="G84" s="95"/>
      <c r="H84" s="95"/>
      <c r="I84" s="92"/>
      <c r="J84" s="93"/>
      <c r="K84" s="313">
        <v>0.05</v>
      </c>
      <c r="L84" s="859">
        <f>N78*K84</f>
        <v>1891.4109977609232</v>
      </c>
      <c r="M84" s="860"/>
      <c r="N84" s="56"/>
    </row>
    <row r="85" spans="1:14" ht="15" thickBot="1">
      <c r="B85" s="96" t="s">
        <v>1058</v>
      </c>
      <c r="C85" s="97"/>
      <c r="D85" s="97"/>
      <c r="E85" s="97"/>
      <c r="F85" s="97"/>
      <c r="G85" s="97"/>
      <c r="H85" s="97"/>
      <c r="I85" s="98"/>
      <c r="J85" s="99"/>
      <c r="K85" s="314">
        <v>0.05</v>
      </c>
      <c r="L85" s="861">
        <f>N78*K85</f>
        <v>1891.4109977609232</v>
      </c>
      <c r="M85" s="862"/>
      <c r="N85" s="56"/>
    </row>
    <row r="86" spans="1:14" ht="15" thickBot="1">
      <c r="B86" s="825" t="s">
        <v>1037</v>
      </c>
      <c r="C86" s="826"/>
      <c r="D86" s="826"/>
      <c r="E86" s="826"/>
      <c r="F86" s="826"/>
      <c r="G86" s="826"/>
      <c r="H86" s="826"/>
      <c r="I86" s="826"/>
      <c r="J86" s="826"/>
      <c r="K86" s="826"/>
      <c r="L86" s="826"/>
      <c r="M86" s="827"/>
      <c r="N86" s="57">
        <f>L83+L84+L85</f>
        <v>11348.465986565538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49176.685941784002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1113</v>
      </c>
      <c r="C31" s="86" t="s">
        <v>1555</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545</v>
      </c>
      <c r="B48" s="48"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54421.199540000001</v>
      </c>
      <c r="N48" s="281">
        <f>K48*M48</f>
        <v>70747.559401999999</v>
      </c>
    </row>
    <row r="49" spans="1:14">
      <c r="A49" t="s">
        <v>845</v>
      </c>
      <c r="B49" s="48" t="str">
        <f>VLOOKUP(A49,MATERIALES!A5:D373,3,FALSE)</f>
        <v>Agua</v>
      </c>
      <c r="C49" s="290"/>
      <c r="D49" s="290"/>
      <c r="E49" s="290"/>
      <c r="F49" s="290"/>
      <c r="G49" s="290"/>
      <c r="H49" s="290"/>
      <c r="I49" s="277"/>
      <c r="J49" s="233" t="str">
        <f>VLOOKUP(A49,MATERIALES!A5:D373,2,FALSE)</f>
        <v>lt</v>
      </c>
      <c r="K49" s="291">
        <v>24</v>
      </c>
      <c r="L49" s="276"/>
      <c r="M49" s="411">
        <f>VLOOKUP(A49,MATERIALES!A5:D396,4,FALSE)</f>
        <v>43.428869999999996</v>
      </c>
      <c r="N49" s="281">
        <f>K49*M49</f>
        <v>1042.29288</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71789.852281999993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1348</v>
      </c>
      <c r="B59" s="51" t="str">
        <f>VLOOKUP(A59,TRANSPORTE!A5:D104,3,FALSE)</f>
        <v>Transporte de material de subbase</v>
      </c>
      <c r="C59" s="326"/>
      <c r="D59" s="326"/>
      <c r="E59" s="326"/>
      <c r="F59" s="326"/>
      <c r="G59" s="326"/>
      <c r="H59" s="320" t="s">
        <v>339</v>
      </c>
      <c r="I59" s="288">
        <v>1.3</v>
      </c>
      <c r="J59" s="295">
        <v>1</v>
      </c>
      <c r="K59" s="288">
        <f>I59*J59</f>
        <v>1.3</v>
      </c>
      <c r="L59" s="829">
        <f>VLOOKUP(A59,TRANSPORTE!A5:D123,4,FALSE)</f>
        <v>1460.4695945866667</v>
      </c>
      <c r="M59" s="830"/>
      <c r="N59" s="296">
        <f>K59*L59</f>
        <v>1898.6104729626668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1898.6104729626668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81136.67845783112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16227.335691566224</v>
      </c>
      <c r="M83" s="860"/>
      <c r="N83" s="56"/>
    </row>
    <row r="84" spans="1:14">
      <c r="B84" s="94" t="s">
        <v>1057</v>
      </c>
      <c r="C84" s="95"/>
      <c r="D84" s="95"/>
      <c r="E84" s="95"/>
      <c r="F84" s="95"/>
      <c r="G84" s="95"/>
      <c r="H84" s="95"/>
      <c r="I84" s="92"/>
      <c r="J84" s="93"/>
      <c r="K84" s="313">
        <v>0.05</v>
      </c>
      <c r="L84" s="859">
        <f>N78*K84</f>
        <v>4056.8339228915561</v>
      </c>
      <c r="M84" s="860"/>
      <c r="N84" s="56"/>
    </row>
    <row r="85" spans="1:14" ht="15" thickBot="1">
      <c r="B85" s="96" t="s">
        <v>1058</v>
      </c>
      <c r="C85" s="97"/>
      <c r="D85" s="97"/>
      <c r="E85" s="97"/>
      <c r="F85" s="97"/>
      <c r="G85" s="97"/>
      <c r="H85" s="97"/>
      <c r="I85" s="98"/>
      <c r="J85" s="99"/>
      <c r="K85" s="314">
        <v>0.05</v>
      </c>
      <c r="L85" s="861">
        <f>N78*K85</f>
        <v>4056.8339228915561</v>
      </c>
      <c r="M85" s="862"/>
      <c r="N85" s="56"/>
    </row>
    <row r="86" spans="1:14" ht="15" thickBot="1">
      <c r="B86" s="825" t="s">
        <v>1037</v>
      </c>
      <c r="C86" s="826"/>
      <c r="D86" s="826"/>
      <c r="E86" s="826"/>
      <c r="F86" s="826"/>
      <c r="G86" s="826"/>
      <c r="H86" s="826"/>
      <c r="I86" s="826"/>
      <c r="J86" s="826"/>
      <c r="K86" s="826"/>
      <c r="L86" s="826"/>
      <c r="M86" s="827"/>
      <c r="N86" s="57">
        <f>L83+L84+L85</f>
        <v>24341.003537349337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105477.68199518046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1114</v>
      </c>
      <c r="C31" s="86" t="s">
        <v>1554</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547</v>
      </c>
      <c r="B48" s="48"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47800</v>
      </c>
      <c r="N48" s="281">
        <f>K48*M48</f>
        <v>62140</v>
      </c>
    </row>
    <row r="49" spans="1:14">
      <c r="A49" t="s">
        <v>845</v>
      </c>
      <c r="B49" s="48" t="str">
        <f>VLOOKUP(A49,MATERIALES!A5:D373,3,FALSE)</f>
        <v>Agua</v>
      </c>
      <c r="C49" s="290"/>
      <c r="D49" s="290"/>
      <c r="E49" s="290"/>
      <c r="F49" s="290"/>
      <c r="G49" s="290"/>
      <c r="H49" s="290"/>
      <c r="I49" s="277"/>
      <c r="J49" s="233" t="str">
        <f>VLOOKUP(A49,MATERIALES!A5:D373,2,FALSE)</f>
        <v>lt</v>
      </c>
      <c r="K49" s="291">
        <v>24</v>
      </c>
      <c r="L49" s="276"/>
      <c r="M49" s="411">
        <f>VLOOKUP(A49,MATERIALES!A5:D396,4,FALSE)</f>
        <v>43.428869999999996</v>
      </c>
      <c r="N49" s="281">
        <f>K49*M49</f>
        <v>1042.29288</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63182.292880000001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1348</v>
      </c>
      <c r="B59" s="51" t="str">
        <f>VLOOKUP(A59,TRANSPORTE!A5:D104,3,FALSE)</f>
        <v>Transporte de material de subbase</v>
      </c>
      <c r="C59" s="326"/>
      <c r="D59" s="326"/>
      <c r="E59" s="326"/>
      <c r="F59" s="326"/>
      <c r="G59" s="326"/>
      <c r="H59" s="320" t="s">
        <v>339</v>
      </c>
      <c r="I59" s="288">
        <v>1.3</v>
      </c>
      <c r="J59" s="295">
        <v>1</v>
      </c>
      <c r="K59" s="288">
        <f>I59*J59</f>
        <v>1.3</v>
      </c>
      <c r="L59" s="829">
        <f>VLOOKUP(A59,TRANSPORTE!A5:D123,4,FALSE)</f>
        <v>1460.4695945866667</v>
      </c>
      <c r="M59" s="830"/>
      <c r="N59" s="296">
        <f>K59*L59</f>
        <v>1898.6104729626668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1898.6104729626668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72529.119055831135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14505.823811166229</v>
      </c>
      <c r="M83" s="860"/>
      <c r="N83" s="56"/>
    </row>
    <row r="84" spans="1:14">
      <c r="B84" s="94" t="s">
        <v>1057</v>
      </c>
      <c r="C84" s="95"/>
      <c r="D84" s="95"/>
      <c r="E84" s="95"/>
      <c r="F84" s="95"/>
      <c r="G84" s="95"/>
      <c r="H84" s="95"/>
      <c r="I84" s="92"/>
      <c r="J84" s="93"/>
      <c r="K84" s="313">
        <v>0.05</v>
      </c>
      <c r="L84" s="859">
        <f>N78*K84</f>
        <v>3626.4559527915571</v>
      </c>
      <c r="M84" s="860"/>
      <c r="N84" s="56"/>
    </row>
    <row r="85" spans="1:14" ht="15" thickBot="1">
      <c r="B85" s="96" t="s">
        <v>1058</v>
      </c>
      <c r="C85" s="97"/>
      <c r="D85" s="97"/>
      <c r="E85" s="97"/>
      <c r="F85" s="97"/>
      <c r="G85" s="97"/>
      <c r="H85" s="97"/>
      <c r="I85" s="98"/>
      <c r="J85" s="99"/>
      <c r="K85" s="314">
        <v>0.05</v>
      </c>
      <c r="L85" s="861">
        <f>N78*K85</f>
        <v>3626.4559527915571</v>
      </c>
      <c r="M85" s="862"/>
      <c r="N85" s="56"/>
    </row>
    <row r="86" spans="1:14" ht="15" thickBot="1">
      <c r="B86" s="825" t="s">
        <v>1037</v>
      </c>
      <c r="C86" s="826"/>
      <c r="D86" s="826"/>
      <c r="E86" s="826"/>
      <c r="F86" s="826"/>
      <c r="G86" s="826"/>
      <c r="H86" s="826"/>
      <c r="I86" s="826"/>
      <c r="J86" s="826"/>
      <c r="K86" s="826"/>
      <c r="L86" s="826"/>
      <c r="M86" s="827"/>
      <c r="N86" s="57">
        <f>L83+L84+L85</f>
        <v>21758.735716749339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94287.854772580467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1556</v>
      </c>
      <c r="C31" s="86" t="s">
        <v>1557</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549</v>
      </c>
      <c r="B48" s="48"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57014.868165</v>
      </c>
      <c r="N48" s="281">
        <f>K48*M48</f>
        <v>74119.328614500002</v>
      </c>
    </row>
    <row r="49" spans="1:14">
      <c r="A49" t="s">
        <v>845</v>
      </c>
      <c r="B49" s="48" t="str">
        <f>VLOOKUP(A49,MATERIALES!A5:D373,3,FALSE)</f>
        <v>Agua</v>
      </c>
      <c r="C49" s="290"/>
      <c r="D49" s="290"/>
      <c r="E49" s="290"/>
      <c r="F49" s="290"/>
      <c r="G49" s="290"/>
      <c r="H49" s="290"/>
      <c r="I49" s="277"/>
      <c r="J49" s="233" t="str">
        <f>VLOOKUP(A49,MATERIALES!A5:D373,2,FALSE)</f>
        <v>lt</v>
      </c>
      <c r="K49" s="291">
        <v>24</v>
      </c>
      <c r="L49" s="276"/>
      <c r="M49" s="411">
        <f>VLOOKUP(A49,MATERIALES!A5:D396,4,FALSE)</f>
        <v>43.428869999999996</v>
      </c>
      <c r="N49" s="281">
        <f>K49*M49</f>
        <v>1042.29288</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75161.621494499996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1348</v>
      </c>
      <c r="B59" s="51" t="str">
        <f>VLOOKUP(A59,TRANSPORTE!A5:D104,3,FALSE)</f>
        <v>Transporte de material de subbase</v>
      </c>
      <c r="C59" s="326"/>
      <c r="D59" s="326"/>
      <c r="E59" s="326"/>
      <c r="F59" s="326"/>
      <c r="G59" s="326"/>
      <c r="H59" s="320" t="s">
        <v>339</v>
      </c>
      <c r="I59" s="288">
        <v>1.3</v>
      </c>
      <c r="J59" s="295">
        <v>1</v>
      </c>
      <c r="K59" s="288">
        <f>I59*J59</f>
        <v>1.3</v>
      </c>
      <c r="L59" s="829">
        <f>VLOOKUP(A59,TRANSPORTE!A5:D123,4,FALSE)</f>
        <v>1460.4695945866667</v>
      </c>
      <c r="M59" s="830"/>
      <c r="N59" s="296">
        <f>K59*L59</f>
        <v>1898.6104729626668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1898.6104729626668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84508.447670331123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16901.689534066227</v>
      </c>
      <c r="M83" s="860"/>
      <c r="N83" s="56"/>
    </row>
    <row r="84" spans="1:14">
      <c r="B84" s="94" t="s">
        <v>1057</v>
      </c>
      <c r="C84" s="95"/>
      <c r="D84" s="95"/>
      <c r="E84" s="95"/>
      <c r="F84" s="95"/>
      <c r="G84" s="95"/>
      <c r="H84" s="95"/>
      <c r="I84" s="92"/>
      <c r="J84" s="93"/>
      <c r="K84" s="313">
        <v>0.05</v>
      </c>
      <c r="L84" s="859">
        <f>N78*K84</f>
        <v>4225.4223835165567</v>
      </c>
      <c r="M84" s="860"/>
      <c r="N84" s="56"/>
    </row>
    <row r="85" spans="1:14" ht="15" thickBot="1">
      <c r="B85" s="96" t="s">
        <v>1058</v>
      </c>
      <c r="C85" s="97"/>
      <c r="D85" s="97"/>
      <c r="E85" s="97"/>
      <c r="F85" s="97"/>
      <c r="G85" s="97"/>
      <c r="H85" s="97"/>
      <c r="I85" s="98"/>
      <c r="J85" s="99"/>
      <c r="K85" s="314">
        <v>0.05</v>
      </c>
      <c r="L85" s="861">
        <f>N78*K85</f>
        <v>4225.4223835165567</v>
      </c>
      <c r="M85" s="862"/>
      <c r="N85" s="56"/>
    </row>
    <row r="86" spans="1:14" ht="15" thickBot="1">
      <c r="B86" s="825" t="s">
        <v>1037</v>
      </c>
      <c r="C86" s="826"/>
      <c r="D86" s="826"/>
      <c r="E86" s="826"/>
      <c r="F86" s="826"/>
      <c r="G86" s="826"/>
      <c r="H86" s="826"/>
      <c r="I86" s="826"/>
      <c r="J86" s="826"/>
      <c r="K86" s="826"/>
      <c r="L86" s="826"/>
      <c r="M86" s="827"/>
      <c r="N86" s="57">
        <f>L83+L84+L85</f>
        <v>25352.534301099342</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109860.98197143046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1558</v>
      </c>
      <c r="C31" s="86" t="s">
        <v>1559</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162</v>
      </c>
      <c r="B36" s="838" t="str">
        <f>VLOOKUP(A36,EQUIPOS!A6:D154,3,FALSE)</f>
        <v>Compactador manual (SALTARIN) Peso de operación (Kg.) 52, Fuerza de impacto por golpe (KN) 12.</v>
      </c>
      <c r="C36" s="839"/>
      <c r="D36" s="839"/>
      <c r="E36" s="839"/>
      <c r="F36" s="839"/>
      <c r="G36" s="839"/>
      <c r="H36" s="840"/>
      <c r="I36" s="276"/>
      <c r="J36" s="277"/>
      <c r="K36" s="278">
        <f>VLOOKUP(A36,EQUIPOS!A6:D163,4,FALSE)</f>
        <v>6396.5</v>
      </c>
      <c r="L36" s="279"/>
      <c r="M36" s="280">
        <v>2.5</v>
      </c>
      <c r="N36" s="281">
        <f>K36/M36</f>
        <v>2558.6</v>
      </c>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412"/>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0.05</v>
      </c>
      <c r="N41" s="353">
        <f>N76*M41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3324.6080780914999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545</v>
      </c>
      <c r="B48" s="48"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54421.199540000001</v>
      </c>
      <c r="N48" s="281">
        <f>K48*M48</f>
        <v>70747.559401999999</v>
      </c>
    </row>
    <row r="49" spans="1:14">
      <c r="A49" t="s">
        <v>845</v>
      </c>
      <c r="B49" s="48" t="str">
        <f>VLOOKUP(A49,MATERIALES!A5:D373,3,FALSE)</f>
        <v>Agua</v>
      </c>
      <c r="C49" s="290"/>
      <c r="D49" s="290"/>
      <c r="E49" s="290"/>
      <c r="F49" s="290"/>
      <c r="G49" s="290"/>
      <c r="H49" s="290"/>
      <c r="I49" s="277"/>
      <c r="J49" s="233" t="str">
        <f>VLOOKUP(A49,MATERIALES!A5:D373,2,FALSE)</f>
        <v>lt</v>
      </c>
      <c r="K49" s="291">
        <v>24</v>
      </c>
      <c r="L49" s="276"/>
      <c r="M49" s="411">
        <f>VLOOKUP(A49,MATERIALES!A5:D396,4,FALSE)</f>
        <v>43.428869999999996</v>
      </c>
      <c r="N49" s="281">
        <f>K49*M49</f>
        <v>1042.29288</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71789.852281999993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1348</v>
      </c>
      <c r="B59" s="51" t="str">
        <f>VLOOKUP(A59,TRANSPORTE!A5:D104,3,FALSE)</f>
        <v>Transporte de material de subbase</v>
      </c>
      <c r="C59" s="326"/>
      <c r="D59" s="326"/>
      <c r="E59" s="326"/>
      <c r="F59" s="326"/>
      <c r="G59" s="326"/>
      <c r="H59" s="320" t="s">
        <v>339</v>
      </c>
      <c r="I59" s="288">
        <v>1.3</v>
      </c>
      <c r="J59" s="295">
        <v>1</v>
      </c>
      <c r="K59" s="288">
        <f>I59*J59</f>
        <v>1.3</v>
      </c>
      <c r="L59" s="829">
        <f>VLOOKUP(A59,TRANSPORTE!A5:D123,4,FALSE)</f>
        <v>1460.4695945866667</v>
      </c>
      <c r="M59" s="830"/>
      <c r="N59" s="296">
        <f>K59*L59</f>
        <v>1898.6104729626668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1898.6104729626668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20</v>
      </c>
      <c r="N70" s="404">
        <f>K70/M70</f>
        <v>5106.7205206099998</v>
      </c>
      <c r="O70" s="111"/>
    </row>
    <row r="71" spans="1:15">
      <c r="A71" t="s">
        <v>11</v>
      </c>
      <c r="B71" s="54" t="str">
        <f>VLOOKUP(A71,'MANO DE OBRA'!A8:D69,3,FALSE)</f>
        <v>Obrero (4)</v>
      </c>
      <c r="C71" s="52"/>
      <c r="D71" s="52"/>
      <c r="E71" s="52"/>
      <c r="F71" s="52"/>
      <c r="G71" s="52"/>
      <c r="H71" s="52"/>
      <c r="I71" s="301">
        <f>K71/J71*100</f>
        <v>110415.578824</v>
      </c>
      <c r="J71" s="302">
        <v>185</v>
      </c>
      <c r="K71" s="303">
        <f>VLOOKUP(A71,'MANO DE OBRA'!A8:D100,4,FALSE)</f>
        <v>204268.8208244</v>
      </c>
      <c r="L71" s="55"/>
      <c r="M71" s="308">
        <v>20</v>
      </c>
      <c r="N71" s="404">
        <f>K71/M71</f>
        <v>10213.44104122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15320.161561829998</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92333.232394884166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18466.646478976832</v>
      </c>
      <c r="M83" s="860"/>
      <c r="N83" s="56"/>
    </row>
    <row r="84" spans="1:14">
      <c r="B84" s="94" t="s">
        <v>1057</v>
      </c>
      <c r="C84" s="95"/>
      <c r="D84" s="95"/>
      <c r="E84" s="95"/>
      <c r="F84" s="95"/>
      <c r="G84" s="95"/>
      <c r="H84" s="95"/>
      <c r="I84" s="92"/>
      <c r="J84" s="93"/>
      <c r="K84" s="313">
        <v>0.05</v>
      </c>
      <c r="L84" s="859">
        <f>N78*K84</f>
        <v>4616.6616197442081</v>
      </c>
      <c r="M84" s="860"/>
      <c r="N84" s="56"/>
    </row>
    <row r="85" spans="1:14" ht="15" thickBot="1">
      <c r="B85" s="96" t="s">
        <v>1058</v>
      </c>
      <c r="C85" s="97"/>
      <c r="D85" s="97"/>
      <c r="E85" s="97"/>
      <c r="F85" s="97"/>
      <c r="G85" s="97"/>
      <c r="H85" s="97"/>
      <c r="I85" s="98"/>
      <c r="J85" s="99"/>
      <c r="K85" s="314">
        <v>0.05</v>
      </c>
      <c r="L85" s="861">
        <f>N78*K85</f>
        <v>4616.6616197442081</v>
      </c>
      <c r="M85" s="862"/>
      <c r="N85" s="56"/>
    </row>
    <row r="86" spans="1:14" ht="15" thickBot="1">
      <c r="B86" s="825" t="s">
        <v>1037</v>
      </c>
      <c r="C86" s="826"/>
      <c r="D86" s="826"/>
      <c r="E86" s="826"/>
      <c r="F86" s="826"/>
      <c r="G86" s="826"/>
      <c r="H86" s="826"/>
      <c r="I86" s="826"/>
      <c r="J86" s="826"/>
      <c r="K86" s="826"/>
      <c r="L86" s="826"/>
      <c r="M86" s="827"/>
      <c r="N86" s="57">
        <f>L83+L84+L85</f>
        <v>27699.96971846525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120033.20211334941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1560</v>
      </c>
      <c r="C31" s="86" t="s">
        <v>1561</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162</v>
      </c>
      <c r="B36" s="838" t="str">
        <f>VLOOKUP(A36,EQUIPOS!A6:D154,3,FALSE)</f>
        <v>Compactador manual (SALTARIN) Peso de operación (Kg.) 52, Fuerza de impacto por golpe (KN) 12.</v>
      </c>
      <c r="C36" s="839"/>
      <c r="D36" s="839"/>
      <c r="E36" s="839"/>
      <c r="F36" s="839"/>
      <c r="G36" s="839"/>
      <c r="H36" s="840"/>
      <c r="I36" s="276"/>
      <c r="J36" s="277"/>
      <c r="K36" s="278">
        <f>VLOOKUP(A36,EQUIPOS!A6:D163,4,FALSE)</f>
        <v>6396.5</v>
      </c>
      <c r="L36" s="279"/>
      <c r="M36" s="280">
        <v>2.5</v>
      </c>
      <c r="N36" s="281">
        <f>K36/M36</f>
        <v>2558.6</v>
      </c>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0.05</v>
      </c>
      <c r="N41" s="353">
        <f>N76*M41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3324.6080780914999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547</v>
      </c>
      <c r="B48" s="48"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47800</v>
      </c>
      <c r="N48" s="281">
        <f>K48*M48</f>
        <v>62140</v>
      </c>
    </row>
    <row r="49" spans="1:14">
      <c r="A49" t="s">
        <v>845</v>
      </c>
      <c r="B49" s="48" t="str">
        <f>VLOOKUP(A49,MATERIALES!A5:D373,3,FALSE)</f>
        <v>Agua</v>
      </c>
      <c r="C49" s="290"/>
      <c r="D49" s="290"/>
      <c r="E49" s="290"/>
      <c r="F49" s="290"/>
      <c r="G49" s="290"/>
      <c r="H49" s="290"/>
      <c r="I49" s="277"/>
      <c r="J49" s="233" t="str">
        <f>VLOOKUP(A49,MATERIALES!A5:D373,2,FALSE)</f>
        <v>lt</v>
      </c>
      <c r="K49" s="291">
        <v>24</v>
      </c>
      <c r="L49" s="276"/>
      <c r="M49" s="411">
        <f>VLOOKUP(A49,MATERIALES!A5:D396,4,FALSE)</f>
        <v>43.428869999999996</v>
      </c>
      <c r="N49" s="281">
        <f>K49*M49</f>
        <v>1042.29288</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63182.292880000001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1348</v>
      </c>
      <c r="B59" s="51" t="str">
        <f>VLOOKUP(A59,TRANSPORTE!A5:D104,3,FALSE)</f>
        <v>Transporte de material de subbase</v>
      </c>
      <c r="C59" s="326"/>
      <c r="D59" s="326"/>
      <c r="E59" s="326"/>
      <c r="F59" s="326"/>
      <c r="G59" s="326"/>
      <c r="H59" s="320" t="s">
        <v>339</v>
      </c>
      <c r="I59" s="288">
        <v>1.3</v>
      </c>
      <c r="J59" s="295">
        <v>1</v>
      </c>
      <c r="K59" s="288">
        <f>I59*J59</f>
        <v>1.3</v>
      </c>
      <c r="L59" s="829">
        <f>VLOOKUP(A59,TRANSPORTE!A5:D123,4,FALSE)</f>
        <v>1460.4695945866667</v>
      </c>
      <c r="M59" s="830"/>
      <c r="N59" s="296">
        <f>K59*L59</f>
        <v>1898.6104729626668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1898.6104729626668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20</v>
      </c>
      <c r="N70" s="404">
        <f>K70/M70</f>
        <v>5106.7205206099998</v>
      </c>
      <c r="O70" s="111"/>
    </row>
    <row r="71" spans="1:15">
      <c r="A71" t="s">
        <v>11</v>
      </c>
      <c r="B71" s="54" t="str">
        <f>VLOOKUP(A71,'MANO DE OBRA'!A8:D69,3,FALSE)</f>
        <v>Obrero (4)</v>
      </c>
      <c r="C71" s="52"/>
      <c r="D71" s="52"/>
      <c r="E71" s="52"/>
      <c r="F71" s="52"/>
      <c r="G71" s="52"/>
      <c r="H71" s="52"/>
      <c r="I71" s="301">
        <f>K71/J71*100</f>
        <v>110415.578824</v>
      </c>
      <c r="J71" s="302">
        <v>185</v>
      </c>
      <c r="K71" s="303">
        <f>VLOOKUP(A71,'MANO DE OBRA'!A8:D100,4,FALSE)</f>
        <v>204268.8208244</v>
      </c>
      <c r="L71" s="55"/>
      <c r="M71" s="308">
        <v>20</v>
      </c>
      <c r="N71" s="404">
        <f>K71/M71</f>
        <v>10213.44104122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15320.161561829998</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83725.672992884167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16745.134598576835</v>
      </c>
      <c r="M83" s="860"/>
      <c r="N83" s="56"/>
    </row>
    <row r="84" spans="1:14">
      <c r="B84" s="94" t="s">
        <v>1057</v>
      </c>
      <c r="C84" s="95"/>
      <c r="D84" s="95"/>
      <c r="E84" s="95"/>
      <c r="F84" s="95"/>
      <c r="G84" s="95"/>
      <c r="H84" s="95"/>
      <c r="I84" s="92"/>
      <c r="J84" s="93"/>
      <c r="K84" s="313">
        <v>0.05</v>
      </c>
      <c r="L84" s="859">
        <f>N78*K84</f>
        <v>4186.2836496442087</v>
      </c>
      <c r="M84" s="860"/>
      <c r="N84" s="56"/>
    </row>
    <row r="85" spans="1:14" ht="15" thickBot="1">
      <c r="B85" s="96" t="s">
        <v>1058</v>
      </c>
      <c r="C85" s="97"/>
      <c r="D85" s="97"/>
      <c r="E85" s="97"/>
      <c r="F85" s="97"/>
      <c r="G85" s="97"/>
      <c r="H85" s="97"/>
      <c r="I85" s="98"/>
      <c r="J85" s="99"/>
      <c r="K85" s="314">
        <v>0.05</v>
      </c>
      <c r="L85" s="861">
        <f>N78*K85</f>
        <v>4186.2836496442087</v>
      </c>
      <c r="M85" s="862"/>
      <c r="N85" s="56"/>
    </row>
    <row r="86" spans="1:14" ht="15" thickBot="1">
      <c r="B86" s="825" t="s">
        <v>1037</v>
      </c>
      <c r="C86" s="826"/>
      <c r="D86" s="826"/>
      <c r="E86" s="826"/>
      <c r="F86" s="826"/>
      <c r="G86" s="826"/>
      <c r="H86" s="826"/>
      <c r="I86" s="826"/>
      <c r="J86" s="826"/>
      <c r="K86" s="826"/>
      <c r="L86" s="826"/>
      <c r="M86" s="827"/>
      <c r="N86" s="57">
        <f>L83+L84+L85</f>
        <v>25117.701897865256</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108843.37489074943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1562</v>
      </c>
      <c r="C31" s="86" t="s">
        <v>1563</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162</v>
      </c>
      <c r="B36" s="838" t="str">
        <f>VLOOKUP(A36,EQUIPOS!A6:D154,3,FALSE)</f>
        <v>Compactador manual (SALTARIN) Peso de operación (Kg.) 52, Fuerza de impacto por golpe (KN) 12.</v>
      </c>
      <c r="C36" s="839"/>
      <c r="D36" s="839"/>
      <c r="E36" s="839"/>
      <c r="F36" s="839"/>
      <c r="G36" s="839"/>
      <c r="H36" s="840"/>
      <c r="I36" s="276"/>
      <c r="J36" s="277"/>
      <c r="K36" s="278">
        <f>VLOOKUP(A36,EQUIPOS!A6:D163,4,FALSE)</f>
        <v>6396.5</v>
      </c>
      <c r="L36" s="279"/>
      <c r="M36" s="280">
        <v>2.5</v>
      </c>
      <c r="N36" s="281">
        <f>K36/M36</f>
        <v>2558.6</v>
      </c>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0.05</v>
      </c>
      <c r="N41" s="353">
        <f>N76*M41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3324.6080780914999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549</v>
      </c>
      <c r="B48" s="48"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57014.868165</v>
      </c>
      <c r="N48" s="281">
        <f>K48*M48</f>
        <v>74119.328614500002</v>
      </c>
    </row>
    <row r="49" spans="1:14">
      <c r="A49" t="s">
        <v>845</v>
      </c>
      <c r="B49" s="48" t="str">
        <f>VLOOKUP(A49,MATERIALES!A5:D373,3,FALSE)</f>
        <v>Agua</v>
      </c>
      <c r="C49" s="290"/>
      <c r="D49" s="290"/>
      <c r="E49" s="290"/>
      <c r="F49" s="290"/>
      <c r="G49" s="290"/>
      <c r="H49" s="290"/>
      <c r="I49" s="277"/>
      <c r="J49" s="233" t="str">
        <f>VLOOKUP(A49,MATERIALES!A5:D373,2,FALSE)</f>
        <v>lt</v>
      </c>
      <c r="K49" s="291">
        <v>24</v>
      </c>
      <c r="L49" s="276"/>
      <c r="M49" s="411">
        <f>VLOOKUP(A49,MATERIALES!A5:D396,4,FALSE)</f>
        <v>43.428869999999996</v>
      </c>
      <c r="N49" s="281">
        <f>K49*M49</f>
        <v>1042.29288</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75161.621494499996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1348</v>
      </c>
      <c r="B59" s="51" t="str">
        <f>VLOOKUP(A59,TRANSPORTE!A5:D104,3,FALSE)</f>
        <v>Transporte de material de subbase</v>
      </c>
      <c r="C59" s="326"/>
      <c r="D59" s="326"/>
      <c r="E59" s="326"/>
      <c r="F59" s="326"/>
      <c r="G59" s="326"/>
      <c r="H59" s="320" t="s">
        <v>339</v>
      </c>
      <c r="I59" s="288">
        <v>1.3</v>
      </c>
      <c r="J59" s="295">
        <v>1</v>
      </c>
      <c r="K59" s="288">
        <f>I59*J59</f>
        <v>1.3</v>
      </c>
      <c r="L59" s="829">
        <f>VLOOKUP(A59,TRANSPORTE!A5:D123,4,FALSE)</f>
        <v>1460.4695945866667</v>
      </c>
      <c r="M59" s="830"/>
      <c r="N59" s="296">
        <f>K59*L59</f>
        <v>1898.6104729626668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1898.6104729626668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20</v>
      </c>
      <c r="N70" s="404">
        <f>K70/M70</f>
        <v>5106.7205206099998</v>
      </c>
      <c r="O70" s="111"/>
    </row>
    <row r="71" spans="1:15">
      <c r="A71" t="s">
        <v>11</v>
      </c>
      <c r="B71" s="54" t="str">
        <f>VLOOKUP(A71,'MANO DE OBRA'!A8:D69,3,FALSE)</f>
        <v>Obrero (4)</v>
      </c>
      <c r="C71" s="52"/>
      <c r="D71" s="52"/>
      <c r="E71" s="52"/>
      <c r="F71" s="52"/>
      <c r="G71" s="52"/>
      <c r="H71" s="52"/>
      <c r="I71" s="301">
        <f>K71/J71*100</f>
        <v>110415.578824</v>
      </c>
      <c r="J71" s="302">
        <v>185</v>
      </c>
      <c r="K71" s="303">
        <f>VLOOKUP(A71,'MANO DE OBRA'!A8:D100,4,FALSE)</f>
        <v>204268.8208244</v>
      </c>
      <c r="L71" s="55"/>
      <c r="M71" s="308">
        <v>20</v>
      </c>
      <c r="N71" s="404">
        <f>K71/M71</f>
        <v>10213.44104122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15320.161561829998</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95705.001607384154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19141.000321476833</v>
      </c>
      <c r="M83" s="860"/>
      <c r="N83" s="56"/>
    </row>
    <row r="84" spans="1:14">
      <c r="B84" s="94" t="s">
        <v>1057</v>
      </c>
      <c r="C84" s="95"/>
      <c r="D84" s="95"/>
      <c r="E84" s="95"/>
      <c r="F84" s="95"/>
      <c r="G84" s="95"/>
      <c r="H84" s="95"/>
      <c r="I84" s="92"/>
      <c r="J84" s="93"/>
      <c r="K84" s="313">
        <v>0.05</v>
      </c>
      <c r="L84" s="859">
        <f>N78*K84</f>
        <v>4785.2500803692083</v>
      </c>
      <c r="M84" s="860"/>
      <c r="N84" s="56"/>
    </row>
    <row r="85" spans="1:14" ht="15" thickBot="1">
      <c r="B85" s="96" t="s">
        <v>1058</v>
      </c>
      <c r="C85" s="97"/>
      <c r="D85" s="97"/>
      <c r="E85" s="97"/>
      <c r="F85" s="97"/>
      <c r="G85" s="97"/>
      <c r="H85" s="97"/>
      <c r="I85" s="98"/>
      <c r="J85" s="99"/>
      <c r="K85" s="314">
        <v>0.05</v>
      </c>
      <c r="L85" s="861">
        <f>N78*K85</f>
        <v>4785.2500803692083</v>
      </c>
      <c r="M85" s="862"/>
      <c r="N85" s="56"/>
    </row>
    <row r="86" spans="1:14" ht="15" thickBot="1">
      <c r="B86" s="825" t="s">
        <v>1037</v>
      </c>
      <c r="C86" s="826"/>
      <c r="D86" s="826"/>
      <c r="E86" s="826"/>
      <c r="F86" s="826"/>
      <c r="G86" s="826"/>
      <c r="H86" s="826"/>
      <c r="I86" s="826"/>
      <c r="J86" s="826"/>
      <c r="K86" s="826"/>
      <c r="L86" s="826"/>
      <c r="M86" s="827"/>
      <c r="N86" s="57">
        <f>L83+L84+L85</f>
        <v>28711.500482215251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124416.50208959941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1115</v>
      </c>
      <c r="C31" s="86" t="s">
        <v>1564</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535</v>
      </c>
      <c r="B48" s="48"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A49" t="s">
        <v>845</v>
      </c>
      <c r="B49" s="48" t="str">
        <f>VLOOKUP(A49,MATERIALES!A5:D373,3,FALSE)</f>
        <v>Agua</v>
      </c>
      <c r="C49" s="290"/>
      <c r="D49" s="290"/>
      <c r="E49" s="290"/>
      <c r="F49" s="290"/>
      <c r="G49" s="290"/>
      <c r="H49" s="290"/>
      <c r="I49" s="277"/>
      <c r="J49" s="233" t="str">
        <f>VLOOKUP(A49,MATERIALES!A5:D373,2,FALSE)</f>
        <v>lt</v>
      </c>
      <c r="K49" s="291">
        <v>24</v>
      </c>
      <c r="L49" s="276"/>
      <c r="M49" s="411">
        <f>VLOOKUP(A49,MATERIALES!A5:D396,4,FALSE)</f>
        <v>43.428869999999996</v>
      </c>
      <c r="N49" s="281">
        <f>K49*M49</f>
        <v>1042.29288</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67319.267453333319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1348</v>
      </c>
      <c r="B59" s="51" t="str">
        <f>VLOOKUP(A59,TRANSPORTE!A5:D104,3,FALSE)</f>
        <v>Transporte de material de subbase</v>
      </c>
      <c r="C59" s="326"/>
      <c r="D59" s="326"/>
      <c r="E59" s="326"/>
      <c r="F59" s="326"/>
      <c r="G59" s="326"/>
      <c r="H59" s="320" t="s">
        <v>339</v>
      </c>
      <c r="I59" s="288">
        <v>1.3</v>
      </c>
      <c r="J59" s="295">
        <v>1</v>
      </c>
      <c r="K59" s="288">
        <f>I59*J59</f>
        <v>1.3</v>
      </c>
      <c r="L59" s="829">
        <f>VLOOKUP(A59,TRANSPORTE!A5:D123,4,FALSE)</f>
        <v>1460.4695945866667</v>
      </c>
      <c r="M59" s="830"/>
      <c r="N59" s="296">
        <f>K59*L59</f>
        <v>1898.6104729626668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1898.6104729626668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76666.093629164447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15333.21872583289</v>
      </c>
      <c r="M83" s="860"/>
      <c r="N83" s="56"/>
    </row>
    <row r="84" spans="1:14">
      <c r="B84" s="94" t="s">
        <v>1057</v>
      </c>
      <c r="C84" s="95"/>
      <c r="D84" s="95"/>
      <c r="E84" s="95"/>
      <c r="F84" s="95"/>
      <c r="G84" s="95"/>
      <c r="H84" s="95"/>
      <c r="I84" s="92"/>
      <c r="J84" s="93"/>
      <c r="K84" s="313">
        <v>0.05</v>
      </c>
      <c r="L84" s="859">
        <f>N78*K84</f>
        <v>3833.3046814582226</v>
      </c>
      <c r="M84" s="860"/>
      <c r="N84" s="56"/>
    </row>
    <row r="85" spans="1:14" ht="15" thickBot="1">
      <c r="B85" s="96" t="s">
        <v>1058</v>
      </c>
      <c r="C85" s="97"/>
      <c r="D85" s="97"/>
      <c r="E85" s="97"/>
      <c r="F85" s="97"/>
      <c r="G85" s="97"/>
      <c r="H85" s="97"/>
      <c r="I85" s="98"/>
      <c r="J85" s="99"/>
      <c r="K85" s="314">
        <v>0.05</v>
      </c>
      <c r="L85" s="861">
        <f>N78*K85</f>
        <v>3833.3046814582226</v>
      </c>
      <c r="M85" s="862"/>
      <c r="N85" s="56"/>
    </row>
    <row r="86" spans="1:14" ht="15" thickBot="1">
      <c r="B86" s="825" t="s">
        <v>1037</v>
      </c>
      <c r="C86" s="826"/>
      <c r="D86" s="826"/>
      <c r="E86" s="826"/>
      <c r="F86" s="826"/>
      <c r="G86" s="826"/>
      <c r="H86" s="826"/>
      <c r="I86" s="826"/>
      <c r="J86" s="826"/>
      <c r="K86" s="826"/>
      <c r="L86" s="826"/>
      <c r="M86" s="827"/>
      <c r="N86" s="57">
        <f>L83+L84+L85</f>
        <v>22999.828088749335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99665.921717913778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1116</v>
      </c>
      <c r="C31" s="86" t="s">
        <v>1565</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537</v>
      </c>
      <c r="B48" s="48"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A49" t="s">
        <v>845</v>
      </c>
      <c r="B49" s="48" t="str">
        <f>VLOOKUP(A49,MATERIALES!A5:D373,3,FALSE)</f>
        <v>Agua</v>
      </c>
      <c r="C49" s="290"/>
      <c r="D49" s="290"/>
      <c r="E49" s="290"/>
      <c r="F49" s="290"/>
      <c r="G49" s="290"/>
      <c r="H49" s="290"/>
      <c r="I49" s="277"/>
      <c r="J49" s="233" t="str">
        <f>VLOOKUP(A49,MATERIALES!A5:D373,2,FALSE)</f>
        <v>lt</v>
      </c>
      <c r="K49" s="291">
        <v>24</v>
      </c>
      <c r="L49" s="276"/>
      <c r="M49" s="411">
        <f>VLOOKUP(A49,MATERIALES!A5:D396,4,FALSE)</f>
        <v>43.428869999999996</v>
      </c>
      <c r="N49" s="281">
        <f>K49*M49</f>
        <v>1042.29288</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67319.267453333319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1348</v>
      </c>
      <c r="B59" s="51" t="str">
        <f>VLOOKUP(A59,TRANSPORTE!A5:D104,3,FALSE)</f>
        <v>Transporte de material de subbase</v>
      </c>
      <c r="C59" s="326"/>
      <c r="D59" s="326"/>
      <c r="E59" s="326"/>
      <c r="F59" s="326"/>
      <c r="G59" s="326"/>
      <c r="H59" s="320" t="s">
        <v>339</v>
      </c>
      <c r="I59" s="288">
        <v>1.3</v>
      </c>
      <c r="J59" s="295">
        <v>1</v>
      </c>
      <c r="K59" s="288">
        <f>I59*J59</f>
        <v>1.3</v>
      </c>
      <c r="L59" s="829">
        <f>VLOOKUP(A59,TRANSPORTE!A5:D123,4,FALSE)</f>
        <v>1460.4695945866667</v>
      </c>
      <c r="M59" s="830"/>
      <c r="N59" s="296">
        <f>K59*L59</f>
        <v>1898.6104729626668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1898.6104729626668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31" t="s">
        <v>1037</v>
      </c>
      <c r="C76" s="832"/>
      <c r="D76" s="832"/>
      <c r="E76" s="832"/>
      <c r="F76" s="832"/>
      <c r="G76" s="832"/>
      <c r="H76" s="832"/>
      <c r="I76" s="832"/>
      <c r="J76" s="832"/>
      <c r="K76" s="832"/>
      <c r="L76" s="832"/>
      <c r="M76" s="833"/>
      <c r="N76" s="469">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76666.093629164447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15333.21872583289</v>
      </c>
      <c r="M83" s="860"/>
      <c r="N83" s="56"/>
    </row>
    <row r="84" spans="1:14">
      <c r="B84" s="94" t="s">
        <v>1057</v>
      </c>
      <c r="C84" s="95"/>
      <c r="D84" s="95"/>
      <c r="E84" s="95"/>
      <c r="F84" s="95"/>
      <c r="G84" s="95"/>
      <c r="H84" s="95"/>
      <c r="I84" s="92"/>
      <c r="J84" s="93"/>
      <c r="K84" s="313">
        <v>0.05</v>
      </c>
      <c r="L84" s="859">
        <f>N78*K84</f>
        <v>3833.3046814582226</v>
      </c>
      <c r="M84" s="860"/>
      <c r="N84" s="56"/>
    </row>
    <row r="85" spans="1:14" ht="15" thickBot="1">
      <c r="B85" s="96" t="s">
        <v>1058</v>
      </c>
      <c r="C85" s="97"/>
      <c r="D85" s="97"/>
      <c r="E85" s="97"/>
      <c r="F85" s="97"/>
      <c r="G85" s="97"/>
      <c r="H85" s="97"/>
      <c r="I85" s="98"/>
      <c r="J85" s="99"/>
      <c r="K85" s="314">
        <v>0.05</v>
      </c>
      <c r="L85" s="861">
        <f>N78*K85</f>
        <v>3833.3046814582226</v>
      </c>
      <c r="M85" s="862"/>
      <c r="N85" s="56"/>
    </row>
    <row r="86" spans="1:14" ht="15" thickBot="1">
      <c r="B86" s="825" t="s">
        <v>1037</v>
      </c>
      <c r="C86" s="826"/>
      <c r="D86" s="826"/>
      <c r="E86" s="826"/>
      <c r="F86" s="826"/>
      <c r="G86" s="826"/>
      <c r="H86" s="826"/>
      <c r="I86" s="826"/>
      <c r="J86" s="826"/>
      <c r="K86" s="826"/>
      <c r="L86" s="826"/>
      <c r="M86" s="827"/>
      <c r="N86" s="57">
        <f>L83+L84+L85</f>
        <v>22999.828088749335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99665.921717913778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1566</v>
      </c>
      <c r="C31" s="86" t="s">
        <v>1567</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269</v>
      </c>
      <c r="B37" s="838" t="str">
        <f>VLOOKUP(A37,EQUIPOS!A7:D154,3,FALSE)</f>
        <v>Motoniveladora  potencia 215 HP, ancho de cuchilla 4,27 m, peso 18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539</v>
      </c>
      <c r="B48" s="48"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57820.714975000003</v>
      </c>
      <c r="N48" s="281">
        <f>K48*M48</f>
        <v>75166.929467500013</v>
      </c>
    </row>
    <row r="49" spans="1:14">
      <c r="A49" t="s">
        <v>845</v>
      </c>
      <c r="B49" s="48" t="str">
        <f>VLOOKUP(A49,MATERIALES!A5:D373,3,FALSE)</f>
        <v>Agua</v>
      </c>
      <c r="C49" s="290"/>
      <c r="D49" s="290"/>
      <c r="E49" s="290"/>
      <c r="F49" s="290"/>
      <c r="G49" s="290"/>
      <c r="H49" s="290"/>
      <c r="I49" s="277"/>
      <c r="J49" s="233" t="str">
        <f>VLOOKUP(A49,MATERIALES!A5:D373,2,FALSE)</f>
        <v>lt</v>
      </c>
      <c r="K49" s="291">
        <v>24</v>
      </c>
      <c r="L49" s="276"/>
      <c r="M49" s="411">
        <f>VLOOKUP(A49,MATERIALES!A5:D396,4,FALSE)</f>
        <v>43.428869999999996</v>
      </c>
      <c r="N49" s="281">
        <f>K49*M49</f>
        <v>1042.29288</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76209.222347500006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1348</v>
      </c>
      <c r="B59" s="51" t="str">
        <f>VLOOKUP(A59,TRANSPORTE!A5:D104,3,FALSE)</f>
        <v>Transporte de material de subbase</v>
      </c>
      <c r="C59" s="326"/>
      <c r="D59" s="326"/>
      <c r="E59" s="326"/>
      <c r="F59" s="326"/>
      <c r="G59" s="326"/>
      <c r="H59" s="320" t="s">
        <v>339</v>
      </c>
      <c r="I59" s="288">
        <v>1.3</v>
      </c>
      <c r="J59" s="295">
        <v>1</v>
      </c>
      <c r="K59" s="288">
        <f>I59*J59</f>
        <v>1.3</v>
      </c>
      <c r="L59" s="829">
        <f>VLOOKUP(A59,TRANSPORTE!A5:D123,4,FALSE)</f>
        <v>1460.4695945866667</v>
      </c>
      <c r="M59" s="830"/>
      <c r="N59" s="296">
        <f>K59*L59</f>
        <v>1898.6104729626668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1898.6104729626668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85556.048523331134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17111.209704666227</v>
      </c>
      <c r="M83" s="860"/>
      <c r="N83" s="56"/>
    </row>
    <row r="84" spans="1:14">
      <c r="B84" s="94" t="s">
        <v>1057</v>
      </c>
      <c r="C84" s="95"/>
      <c r="D84" s="95"/>
      <c r="E84" s="95"/>
      <c r="F84" s="95"/>
      <c r="G84" s="95"/>
      <c r="H84" s="95"/>
      <c r="I84" s="92"/>
      <c r="J84" s="93"/>
      <c r="K84" s="313">
        <v>0.05</v>
      </c>
      <c r="L84" s="859">
        <f>N78*K84</f>
        <v>4277.8024261665569</v>
      </c>
      <c r="M84" s="860"/>
      <c r="N84" s="56"/>
    </row>
    <row r="85" spans="1:14" ht="15" thickBot="1">
      <c r="B85" s="96" t="s">
        <v>1058</v>
      </c>
      <c r="C85" s="97"/>
      <c r="D85" s="97"/>
      <c r="E85" s="97"/>
      <c r="F85" s="97"/>
      <c r="G85" s="97"/>
      <c r="H85" s="97"/>
      <c r="I85" s="98"/>
      <c r="J85" s="99"/>
      <c r="K85" s="314">
        <v>0.05</v>
      </c>
      <c r="L85" s="861">
        <f>N78*K85</f>
        <v>4277.8024261665569</v>
      </c>
      <c r="M85" s="862"/>
      <c r="N85" s="56"/>
    </row>
    <row r="86" spans="1:14" ht="15" thickBot="1">
      <c r="B86" s="825" t="s">
        <v>1037</v>
      </c>
      <c r="C86" s="826"/>
      <c r="D86" s="826"/>
      <c r="E86" s="826"/>
      <c r="F86" s="826"/>
      <c r="G86" s="826"/>
      <c r="H86" s="826"/>
      <c r="I86" s="826"/>
      <c r="J86" s="826"/>
      <c r="K86" s="826"/>
      <c r="L86" s="826"/>
      <c r="M86" s="827"/>
      <c r="N86" s="57">
        <f>L83+L84+L85</f>
        <v>25666.814556999339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111222.86308033047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1568</v>
      </c>
      <c r="C31" s="86" t="s">
        <v>1569</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162</v>
      </c>
      <c r="B36" s="838" t="str">
        <f>VLOOKUP(A36,EQUIPOS!A6:D154,3,FALSE)</f>
        <v>Compactador manual (SALTARIN) Peso de operación (Kg.) 52, Fuerza de impacto por golpe (KN) 12.</v>
      </c>
      <c r="C36" s="839"/>
      <c r="D36" s="839"/>
      <c r="E36" s="839"/>
      <c r="F36" s="839"/>
      <c r="G36" s="839"/>
      <c r="H36" s="840"/>
      <c r="I36" s="276"/>
      <c r="J36" s="277"/>
      <c r="K36" s="278">
        <f>VLOOKUP(A36,EQUIPOS!A6:D163,4,FALSE)</f>
        <v>6396.5</v>
      </c>
      <c r="L36" s="279"/>
      <c r="M36" s="280">
        <v>2.5</v>
      </c>
      <c r="N36" s="281">
        <f>K36/M36</f>
        <v>2558.6</v>
      </c>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0.05</v>
      </c>
      <c r="N41" s="353">
        <f>N76*M41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3324.6080780914999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535</v>
      </c>
      <c r="B48" s="48"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A49" t="s">
        <v>845</v>
      </c>
      <c r="B49" s="48" t="str">
        <f>VLOOKUP(A49,MATERIALES!A5:D373,3,FALSE)</f>
        <v>Agua</v>
      </c>
      <c r="C49" s="290"/>
      <c r="D49" s="290"/>
      <c r="E49" s="290"/>
      <c r="F49" s="290"/>
      <c r="G49" s="290"/>
      <c r="H49" s="290"/>
      <c r="I49" s="277"/>
      <c r="J49" s="233" t="str">
        <f>VLOOKUP(A49,MATERIALES!A5:D373,2,FALSE)</f>
        <v>lt</v>
      </c>
      <c r="K49" s="291">
        <v>24</v>
      </c>
      <c r="L49" s="276"/>
      <c r="M49" s="411">
        <f>VLOOKUP(A49,MATERIALES!A5:D396,4,FALSE)</f>
        <v>43.428869999999996</v>
      </c>
      <c r="N49" s="281">
        <f>K49*M49</f>
        <v>1042.29288</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67319.267453333319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1348</v>
      </c>
      <c r="B59" s="51" t="str">
        <f>VLOOKUP(A59,TRANSPORTE!A5:D104,3,FALSE)</f>
        <v>Transporte de material de subbase</v>
      </c>
      <c r="C59" s="326"/>
      <c r="D59" s="326"/>
      <c r="E59" s="326"/>
      <c r="F59" s="326"/>
      <c r="G59" s="326"/>
      <c r="H59" s="320" t="s">
        <v>339</v>
      </c>
      <c r="I59" s="288">
        <v>1.3</v>
      </c>
      <c r="J59" s="295">
        <v>1</v>
      </c>
      <c r="K59" s="288">
        <f>I59*J59</f>
        <v>1.3</v>
      </c>
      <c r="L59" s="829">
        <f>VLOOKUP(A59,TRANSPORTE!A5:D123,4,FALSE)</f>
        <v>1460.4695945866667</v>
      </c>
      <c r="M59" s="830"/>
      <c r="N59" s="296">
        <f>K59*L59</f>
        <v>1898.6104729626668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1898.6104729626668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20</v>
      </c>
      <c r="N70" s="404">
        <f>K70/M70</f>
        <v>5106.7205206099998</v>
      </c>
      <c r="O70" s="111"/>
    </row>
    <row r="71" spans="1:15">
      <c r="A71" t="s">
        <v>11</v>
      </c>
      <c r="B71" s="54" t="str">
        <f>VLOOKUP(A71,'MANO DE OBRA'!A8:D69,3,FALSE)</f>
        <v>Obrero (4)</v>
      </c>
      <c r="C71" s="52"/>
      <c r="D71" s="52"/>
      <c r="E71" s="52"/>
      <c r="F71" s="52"/>
      <c r="G71" s="52"/>
      <c r="H71" s="52"/>
      <c r="I71" s="301">
        <f>K71/J71*100</f>
        <v>110415.578824</v>
      </c>
      <c r="J71" s="302">
        <v>185</v>
      </c>
      <c r="K71" s="303">
        <f>VLOOKUP(A71,'MANO DE OBRA'!A8:D100,4,FALSE)</f>
        <v>204268.8208244</v>
      </c>
      <c r="L71" s="55"/>
      <c r="M71" s="308">
        <v>20</v>
      </c>
      <c r="N71" s="404">
        <f>K71/M71</f>
        <v>10213.44104122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15320.161561829998</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87862.647566217493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17572.529513243499</v>
      </c>
      <c r="M83" s="860"/>
      <c r="N83" s="56"/>
    </row>
    <row r="84" spans="1:14">
      <c r="B84" s="94" t="s">
        <v>1057</v>
      </c>
      <c r="C84" s="95"/>
      <c r="D84" s="95"/>
      <c r="E84" s="95"/>
      <c r="F84" s="95"/>
      <c r="G84" s="95"/>
      <c r="H84" s="95"/>
      <c r="I84" s="92"/>
      <c r="J84" s="93"/>
      <c r="K84" s="313">
        <v>0.05</v>
      </c>
      <c r="L84" s="859">
        <f>N78*K84</f>
        <v>4393.1323783108746</v>
      </c>
      <c r="M84" s="860"/>
      <c r="N84" s="56"/>
    </row>
    <row r="85" spans="1:14" ht="15" thickBot="1">
      <c r="B85" s="96" t="s">
        <v>1058</v>
      </c>
      <c r="C85" s="97"/>
      <c r="D85" s="97"/>
      <c r="E85" s="97"/>
      <c r="F85" s="97"/>
      <c r="G85" s="97"/>
      <c r="H85" s="97"/>
      <c r="I85" s="98"/>
      <c r="J85" s="99"/>
      <c r="K85" s="314">
        <v>0.05</v>
      </c>
      <c r="L85" s="861">
        <f>N78*K85</f>
        <v>4393.1323783108746</v>
      </c>
      <c r="M85" s="862"/>
      <c r="N85" s="56"/>
    </row>
    <row r="86" spans="1:14" ht="15" thickBot="1">
      <c r="B86" s="825" t="s">
        <v>1037</v>
      </c>
      <c r="C86" s="826"/>
      <c r="D86" s="826"/>
      <c r="E86" s="826"/>
      <c r="F86" s="826"/>
      <c r="G86" s="826"/>
      <c r="H86" s="826"/>
      <c r="I86" s="826"/>
      <c r="J86" s="826"/>
      <c r="K86" s="826"/>
      <c r="L86" s="826"/>
      <c r="M86" s="827"/>
      <c r="N86" s="57">
        <f>L83+L84+L85</f>
        <v>26358.794269865248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114221.44183608274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1570</v>
      </c>
      <c r="C31" s="86" t="s">
        <v>1571</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162</v>
      </c>
      <c r="B36" s="838" t="str">
        <f>VLOOKUP(A36,EQUIPOS!A6:D154,3,FALSE)</f>
        <v>Compactador manual (SALTARIN) Peso de operación (Kg.) 52, Fuerza de impacto por golpe (KN) 12.</v>
      </c>
      <c r="C36" s="839"/>
      <c r="D36" s="839"/>
      <c r="E36" s="839"/>
      <c r="F36" s="839"/>
      <c r="G36" s="839"/>
      <c r="H36" s="840"/>
      <c r="I36" s="276"/>
      <c r="J36" s="277"/>
      <c r="K36" s="278">
        <f>VLOOKUP(A36,EQUIPOS!A6:D163,4,FALSE)</f>
        <v>6396.5</v>
      </c>
      <c r="L36" s="279"/>
      <c r="M36" s="280">
        <v>2.5</v>
      </c>
      <c r="N36" s="281">
        <f>K36/M36</f>
        <v>2558.6</v>
      </c>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0.05</v>
      </c>
      <c r="N41" s="353">
        <f>N76*M41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3324.6080780914999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537</v>
      </c>
      <c r="B48" s="48"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A49" t="s">
        <v>845</v>
      </c>
      <c r="B49" s="48" t="str">
        <f>VLOOKUP(A49,MATERIALES!A5:D373,3,FALSE)</f>
        <v>Agua</v>
      </c>
      <c r="C49" s="290"/>
      <c r="D49" s="290"/>
      <c r="E49" s="290"/>
      <c r="F49" s="290"/>
      <c r="G49" s="290"/>
      <c r="H49" s="290"/>
      <c r="I49" s="277"/>
      <c r="J49" s="233" t="str">
        <f>VLOOKUP(A49,MATERIALES!A5:D373,2,FALSE)</f>
        <v>lt</v>
      </c>
      <c r="K49" s="291">
        <v>24</v>
      </c>
      <c r="L49" s="276"/>
      <c r="M49" s="411">
        <f>VLOOKUP(A49,MATERIALES!A5:D396,4,FALSE)</f>
        <v>43.428869999999996</v>
      </c>
      <c r="N49" s="281">
        <f>K49*M49</f>
        <v>1042.29288</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67319.267453333319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1348</v>
      </c>
      <c r="B59" s="51" t="str">
        <f>VLOOKUP(A59,TRANSPORTE!A5:D104,3,FALSE)</f>
        <v>Transporte de material de subbase</v>
      </c>
      <c r="C59" s="326"/>
      <c r="D59" s="326"/>
      <c r="E59" s="326"/>
      <c r="F59" s="326"/>
      <c r="G59" s="326"/>
      <c r="H59" s="320" t="s">
        <v>339</v>
      </c>
      <c r="I59" s="288">
        <v>1.3</v>
      </c>
      <c r="J59" s="295">
        <v>1</v>
      </c>
      <c r="K59" s="288">
        <f>I59*J59</f>
        <v>1.3</v>
      </c>
      <c r="L59" s="829">
        <f>VLOOKUP(A59,TRANSPORTE!A5:D123,4,FALSE)</f>
        <v>1460.4695945866667</v>
      </c>
      <c r="M59" s="830"/>
      <c r="N59" s="296">
        <f>K59*L59</f>
        <v>1898.6104729626668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1898.6104729626668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20</v>
      </c>
      <c r="N70" s="404">
        <f>K70/M70</f>
        <v>5106.7205206099998</v>
      </c>
      <c r="O70" s="111"/>
    </row>
    <row r="71" spans="1:15">
      <c r="A71" t="s">
        <v>11</v>
      </c>
      <c r="B71" s="54" t="str">
        <f>VLOOKUP(A71,'MANO DE OBRA'!A8:D69,3,FALSE)</f>
        <v>Obrero (4)</v>
      </c>
      <c r="C71" s="52"/>
      <c r="D71" s="52"/>
      <c r="E71" s="52"/>
      <c r="F71" s="52"/>
      <c r="G71" s="52"/>
      <c r="H71" s="52"/>
      <c r="I71" s="301">
        <f>K71/J71*100</f>
        <v>110415.578824</v>
      </c>
      <c r="J71" s="302">
        <v>185</v>
      </c>
      <c r="K71" s="303">
        <f>VLOOKUP(A71,'MANO DE OBRA'!A8:D100,4,FALSE)</f>
        <v>204268.8208244</v>
      </c>
      <c r="L71" s="55"/>
      <c r="M71" s="308">
        <v>20</v>
      </c>
      <c r="N71" s="404">
        <f>K71/M71</f>
        <v>10213.44104122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31" t="s">
        <v>1037</v>
      </c>
      <c r="C76" s="832"/>
      <c r="D76" s="832"/>
      <c r="E76" s="832"/>
      <c r="F76" s="832"/>
      <c r="G76" s="832"/>
      <c r="H76" s="832"/>
      <c r="I76" s="832"/>
      <c r="J76" s="832"/>
      <c r="K76" s="832"/>
      <c r="L76" s="832"/>
      <c r="M76" s="833"/>
      <c r="N76" s="469">
        <f>SUM(N70:N75)</f>
        <v>15320.161561829998</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87862.647566217493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17572.529513243499</v>
      </c>
      <c r="M83" s="860"/>
      <c r="N83" s="56"/>
    </row>
    <row r="84" spans="1:14">
      <c r="B84" s="94" t="s">
        <v>1057</v>
      </c>
      <c r="C84" s="95"/>
      <c r="D84" s="95"/>
      <c r="E84" s="95"/>
      <c r="F84" s="95"/>
      <c r="G84" s="95"/>
      <c r="H84" s="95"/>
      <c r="I84" s="92"/>
      <c r="J84" s="93"/>
      <c r="K84" s="313">
        <v>0.05</v>
      </c>
      <c r="L84" s="859">
        <f>N78*K84</f>
        <v>4393.1323783108746</v>
      </c>
      <c r="M84" s="860"/>
      <c r="N84" s="56"/>
    </row>
    <row r="85" spans="1:14" ht="15" thickBot="1">
      <c r="B85" s="96" t="s">
        <v>1058</v>
      </c>
      <c r="C85" s="97"/>
      <c r="D85" s="97"/>
      <c r="E85" s="97"/>
      <c r="F85" s="97"/>
      <c r="G85" s="97"/>
      <c r="H85" s="97"/>
      <c r="I85" s="98"/>
      <c r="J85" s="99"/>
      <c r="K85" s="314">
        <v>0.05</v>
      </c>
      <c r="L85" s="861">
        <f>N78*K85</f>
        <v>4393.1323783108746</v>
      </c>
      <c r="M85" s="862"/>
      <c r="N85" s="56"/>
    </row>
    <row r="86" spans="1:14" ht="15" thickBot="1">
      <c r="B86" s="825" t="s">
        <v>1037</v>
      </c>
      <c r="C86" s="826"/>
      <c r="D86" s="826"/>
      <c r="E86" s="826"/>
      <c r="F86" s="826"/>
      <c r="G86" s="826"/>
      <c r="H86" s="826"/>
      <c r="I86" s="826"/>
      <c r="J86" s="826"/>
      <c r="K86" s="826"/>
      <c r="L86" s="826"/>
      <c r="M86" s="827"/>
      <c r="N86" s="57">
        <f>L83+L84+L85</f>
        <v>26358.794269865248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114221.44183608274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1572</v>
      </c>
      <c r="C31" s="86" t="s">
        <v>1573</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162</v>
      </c>
      <c r="B36" s="838" t="str">
        <f>VLOOKUP(A36,EQUIPOS!A6:D154,3,FALSE)</f>
        <v>Compactador manual (SALTARIN) Peso de operación (Kg.) 52, Fuerza de impacto por golpe (KN) 12.</v>
      </c>
      <c r="C36" s="839"/>
      <c r="D36" s="839"/>
      <c r="E36" s="839"/>
      <c r="F36" s="839"/>
      <c r="G36" s="839"/>
      <c r="H36" s="840"/>
      <c r="I36" s="276"/>
      <c r="J36" s="277"/>
      <c r="K36" s="278">
        <f>VLOOKUP(A36,EQUIPOS!A6:D163,4,FALSE)</f>
        <v>6396.5</v>
      </c>
      <c r="L36" s="279"/>
      <c r="M36" s="280">
        <v>2.5</v>
      </c>
      <c r="N36" s="281">
        <f>K36/M36</f>
        <v>2558.6</v>
      </c>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0.05</v>
      </c>
      <c r="N41" s="353">
        <f>N76*M41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3324.6080780914999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539</v>
      </c>
      <c r="B48" s="48"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57820.714975000003</v>
      </c>
      <c r="N48" s="281">
        <f>K48*M48</f>
        <v>75166.929467500013</v>
      </c>
    </row>
    <row r="49" spans="1:14">
      <c r="A49" t="s">
        <v>845</v>
      </c>
      <c r="B49" s="48" t="str">
        <f>VLOOKUP(A49,MATERIALES!A5:D373,3,FALSE)</f>
        <v>Agua</v>
      </c>
      <c r="C49" s="290"/>
      <c r="D49" s="290"/>
      <c r="E49" s="290"/>
      <c r="F49" s="290"/>
      <c r="G49" s="290"/>
      <c r="H49" s="290"/>
      <c r="I49" s="277"/>
      <c r="J49" s="233" t="str">
        <f>VLOOKUP(A49,MATERIALES!A5:D373,2,FALSE)</f>
        <v>lt</v>
      </c>
      <c r="K49" s="291">
        <v>24</v>
      </c>
      <c r="L49" s="276"/>
      <c r="M49" s="411">
        <f>VLOOKUP(A49,MATERIALES!A5:D396,4,FALSE)</f>
        <v>43.428869999999996</v>
      </c>
      <c r="N49" s="281">
        <f>K49*M49</f>
        <v>1042.29288</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76209.222347500006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1348</v>
      </c>
      <c r="B59" s="51" t="str">
        <f>VLOOKUP(A59,TRANSPORTE!A5:D104,3,FALSE)</f>
        <v>Transporte de material de subbase</v>
      </c>
      <c r="C59" s="326"/>
      <c r="D59" s="326"/>
      <c r="E59" s="326"/>
      <c r="F59" s="326"/>
      <c r="G59" s="326"/>
      <c r="H59" s="320" t="s">
        <v>339</v>
      </c>
      <c r="I59" s="288">
        <v>1.3</v>
      </c>
      <c r="J59" s="295">
        <v>1</v>
      </c>
      <c r="K59" s="288">
        <f>I59*J59</f>
        <v>1.3</v>
      </c>
      <c r="L59" s="829">
        <f>VLOOKUP(A59,TRANSPORTE!A5:D123,4,FALSE)</f>
        <v>1460.4695945866667</v>
      </c>
      <c r="M59" s="830"/>
      <c r="N59" s="296">
        <f>K59*L59</f>
        <v>1898.6104729626668</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1898.6104729626668</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20</v>
      </c>
      <c r="N70" s="404">
        <f>K70/M70</f>
        <v>5106.7205206099998</v>
      </c>
      <c r="O70" s="111"/>
    </row>
    <row r="71" spans="1:15">
      <c r="A71" t="s">
        <v>11</v>
      </c>
      <c r="B71" s="54" t="str">
        <f>VLOOKUP(A71,'MANO DE OBRA'!A8:D69,3,FALSE)</f>
        <v>Obrero (4)</v>
      </c>
      <c r="C71" s="52"/>
      <c r="D71" s="52"/>
      <c r="E71" s="52"/>
      <c r="F71" s="52"/>
      <c r="G71" s="52"/>
      <c r="H71" s="52"/>
      <c r="I71" s="301">
        <f>K71/J71*100</f>
        <v>110415.578824</v>
      </c>
      <c r="J71" s="302">
        <v>185</v>
      </c>
      <c r="K71" s="303">
        <f>VLOOKUP(A71,'MANO DE OBRA'!A8:D100,4,FALSE)</f>
        <v>204268.8208244</v>
      </c>
      <c r="L71" s="55"/>
      <c r="M71" s="308">
        <v>20</v>
      </c>
      <c r="N71" s="404">
        <f>K71/M71</f>
        <v>10213.44104122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15320.161561829998</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96752.602460384165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19350.520492076834</v>
      </c>
      <c r="M83" s="860"/>
      <c r="N83" s="56"/>
    </row>
    <row r="84" spans="1:14">
      <c r="B84" s="94" t="s">
        <v>1057</v>
      </c>
      <c r="C84" s="95"/>
      <c r="D84" s="95"/>
      <c r="E84" s="95"/>
      <c r="F84" s="95"/>
      <c r="G84" s="95"/>
      <c r="H84" s="95"/>
      <c r="I84" s="92"/>
      <c r="J84" s="93"/>
      <c r="K84" s="313">
        <v>0.05</v>
      </c>
      <c r="L84" s="859">
        <f>N78*K84</f>
        <v>4837.6301230192084</v>
      </c>
      <c r="M84" s="860"/>
      <c r="N84" s="56"/>
    </row>
    <row r="85" spans="1:14" ht="15" thickBot="1">
      <c r="B85" s="96" t="s">
        <v>1058</v>
      </c>
      <c r="C85" s="97"/>
      <c r="D85" s="97"/>
      <c r="E85" s="97"/>
      <c r="F85" s="97"/>
      <c r="G85" s="97"/>
      <c r="H85" s="97"/>
      <c r="I85" s="98"/>
      <c r="J85" s="99"/>
      <c r="K85" s="314">
        <v>0.05</v>
      </c>
      <c r="L85" s="861">
        <f>N78*K85</f>
        <v>4837.6301230192084</v>
      </c>
      <c r="M85" s="862"/>
      <c r="N85" s="56"/>
    </row>
    <row r="86" spans="1:14" ht="15" thickBot="1">
      <c r="B86" s="825" t="s">
        <v>1037</v>
      </c>
      <c r="C86" s="826"/>
      <c r="D86" s="826"/>
      <c r="E86" s="826"/>
      <c r="F86" s="826"/>
      <c r="G86" s="826"/>
      <c r="H86" s="826"/>
      <c r="I86" s="826"/>
      <c r="J86" s="826"/>
      <c r="K86" s="826"/>
      <c r="L86" s="826"/>
      <c r="M86" s="827"/>
      <c r="N86" s="57">
        <f>L83+L84+L85</f>
        <v>29025.780738115249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125778.38319849942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1117</v>
      </c>
      <c r="C31" s="86" t="s">
        <v>1574</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30</v>
      </c>
      <c r="N36" s="281">
        <f>K36/M36</f>
        <v>3462.2451999999998</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30</v>
      </c>
      <c r="N37" s="281">
        <f>K37/M37</f>
        <v>4230.5666666666666</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30</v>
      </c>
      <c r="N38" s="281">
        <f>K38/M38</f>
        <v>4220.358933333333</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8.5112008676833337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11921.682000867684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535</v>
      </c>
      <c r="B48" s="48"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50982.288133333328</v>
      </c>
      <c r="N48" s="281">
        <f>K48*M48</f>
        <v>63727.860166666658</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63727.860166666658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1.25</v>
      </c>
      <c r="J59" s="295">
        <v>1</v>
      </c>
      <c r="K59" s="288">
        <f>I59*J59</f>
        <v>1.25</v>
      </c>
      <c r="L59" s="829">
        <f>VLOOKUP(A59,TRANSPORTE!A5:D123,4,FALSE)</f>
        <v>1590.70439188</v>
      </c>
      <c r="M59" s="830"/>
      <c r="N59" s="296">
        <f>K59*L59</f>
        <v>1988.38048985</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1988.38048985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240</v>
      </c>
      <c r="N70" s="404">
        <f>K70/M70</f>
        <v>425.56004338416665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240</v>
      </c>
      <c r="N71" s="404">
        <f>K71/M71</f>
        <v>425.56004338416665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851.12008676833329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78489.04274415267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15697.808548830535</v>
      </c>
      <c r="M83" s="860"/>
      <c r="N83" s="56"/>
    </row>
    <row r="84" spans="1:14">
      <c r="B84" s="94" t="s">
        <v>1057</v>
      </c>
      <c r="C84" s="95"/>
      <c r="D84" s="95"/>
      <c r="E84" s="95"/>
      <c r="F84" s="95"/>
      <c r="G84" s="95"/>
      <c r="H84" s="95"/>
      <c r="I84" s="92"/>
      <c r="J84" s="93"/>
      <c r="K84" s="313">
        <v>0.05</v>
      </c>
      <c r="L84" s="859">
        <f>N78*K84</f>
        <v>3924.4521372076338</v>
      </c>
      <c r="M84" s="860"/>
      <c r="N84" s="56"/>
    </row>
    <row r="85" spans="1:14" ht="15" thickBot="1">
      <c r="B85" s="96" t="s">
        <v>1058</v>
      </c>
      <c r="C85" s="97"/>
      <c r="D85" s="97"/>
      <c r="E85" s="97"/>
      <c r="F85" s="97"/>
      <c r="G85" s="97"/>
      <c r="H85" s="97"/>
      <c r="I85" s="98"/>
      <c r="J85" s="99"/>
      <c r="K85" s="314">
        <v>0.05</v>
      </c>
      <c r="L85" s="861">
        <f>N78*K85</f>
        <v>3924.4521372076338</v>
      </c>
      <c r="M85" s="862"/>
      <c r="N85" s="56"/>
    </row>
    <row r="86" spans="1:14" ht="15" thickBot="1">
      <c r="B86" s="825" t="s">
        <v>1037</v>
      </c>
      <c r="C86" s="826"/>
      <c r="D86" s="826"/>
      <c r="E86" s="826"/>
      <c r="F86" s="826"/>
      <c r="G86" s="826"/>
      <c r="H86" s="826"/>
      <c r="I86" s="826"/>
      <c r="J86" s="826"/>
      <c r="K86" s="826"/>
      <c r="L86" s="826"/>
      <c r="M86" s="827"/>
      <c r="N86" s="57">
        <f>L83+L84+L85</f>
        <v>23546.712823245802</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102035.75556739848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1118</v>
      </c>
      <c r="C31" s="86" t="s">
        <v>1575</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30</v>
      </c>
      <c r="N36" s="281">
        <f>K36/M36</f>
        <v>3462.2451999999998</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30</v>
      </c>
      <c r="N37" s="281">
        <f>K37/M37</f>
        <v>4230.5666666666666</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30</v>
      </c>
      <c r="N38" s="281">
        <f>K38/M38</f>
        <v>4220.358933333333</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8.5112008676833337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11921.682000867684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539</v>
      </c>
      <c r="B48" s="48"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57820.714975000003</v>
      </c>
      <c r="N48" s="281">
        <f>K48*M48</f>
        <v>72275.893718749998</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72275.893718749998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1.25</v>
      </c>
      <c r="J59" s="295">
        <v>1</v>
      </c>
      <c r="K59" s="288">
        <f>I59*J59</f>
        <v>1.25</v>
      </c>
      <c r="L59" s="829">
        <f>VLOOKUP(A59,TRANSPORTE!A5:D123,4,FALSE)</f>
        <v>1590.70439188</v>
      </c>
      <c r="M59" s="830"/>
      <c r="N59" s="296">
        <f>K59*L59</f>
        <v>1988.38048985</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1988.38048985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240</v>
      </c>
      <c r="N70" s="404">
        <f>K70/M70</f>
        <v>425.56004338416665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240</v>
      </c>
      <c r="N71" s="404">
        <f>K71/M71</f>
        <v>425.56004338416665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851.12008676833329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87037.076296236017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17407.415259247206</v>
      </c>
      <c r="M83" s="860"/>
      <c r="N83" s="56"/>
    </row>
    <row r="84" spans="1:14">
      <c r="B84" s="94" t="s">
        <v>1057</v>
      </c>
      <c r="C84" s="95"/>
      <c r="D84" s="95"/>
      <c r="E84" s="95"/>
      <c r="F84" s="95"/>
      <c r="G84" s="95"/>
      <c r="H84" s="95"/>
      <c r="I84" s="92"/>
      <c r="J84" s="93"/>
      <c r="K84" s="313">
        <v>0.05</v>
      </c>
      <c r="L84" s="859">
        <f>N78*K84</f>
        <v>4351.8538148118014</v>
      </c>
      <c r="M84" s="860"/>
      <c r="N84" s="56"/>
    </row>
    <row r="85" spans="1:14" ht="15" thickBot="1">
      <c r="B85" s="96" t="s">
        <v>1058</v>
      </c>
      <c r="C85" s="97"/>
      <c r="D85" s="97"/>
      <c r="E85" s="97"/>
      <c r="F85" s="97"/>
      <c r="G85" s="97"/>
      <c r="H85" s="97"/>
      <c r="I85" s="98"/>
      <c r="J85" s="99"/>
      <c r="K85" s="314">
        <v>0.05</v>
      </c>
      <c r="L85" s="861">
        <f>N78*K85</f>
        <v>4351.8538148118014</v>
      </c>
      <c r="M85" s="862"/>
      <c r="N85" s="56"/>
    </row>
    <row r="86" spans="1:14" ht="15" thickBot="1">
      <c r="B86" s="825" t="s">
        <v>1037</v>
      </c>
      <c r="C86" s="826"/>
      <c r="D86" s="826"/>
      <c r="E86" s="826"/>
      <c r="F86" s="826"/>
      <c r="G86" s="826"/>
      <c r="H86" s="826"/>
      <c r="I86" s="826"/>
      <c r="J86" s="826"/>
      <c r="K86" s="826"/>
      <c r="L86" s="826"/>
      <c r="M86" s="827"/>
      <c r="N86" s="57">
        <f>L83+L84+L85</f>
        <v>26111.12288887081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113148.19918510683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1119</v>
      </c>
      <c r="C31" s="86" t="s">
        <v>1576</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30</v>
      </c>
      <c r="N36" s="281">
        <f>K36/M36</f>
        <v>3462.2451999999998</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30</v>
      </c>
      <c r="N37" s="281">
        <f>K37/M37</f>
        <v>4230.5666666666666</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30</v>
      </c>
      <c r="N38" s="281">
        <f>K38/M38</f>
        <v>4220.358933333333</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8.5112008676833337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11921.682000867684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539</v>
      </c>
      <c r="B48" s="48"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57820.714975000003</v>
      </c>
      <c r="N48" s="281">
        <f>K48*M48</f>
        <v>72275.893718749998</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72275.893718749998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1.25</v>
      </c>
      <c r="J59" s="295">
        <v>1</v>
      </c>
      <c r="K59" s="288">
        <f>I59*J59</f>
        <v>1.25</v>
      </c>
      <c r="L59" s="829">
        <f>VLOOKUP(A59,TRANSPORTE!A5:D123,4,FALSE)</f>
        <v>1590.70439188</v>
      </c>
      <c r="M59" s="830"/>
      <c r="N59" s="296">
        <f>K59*L59</f>
        <v>1988.38048985</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1988.38048985</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240</v>
      </c>
      <c r="N70" s="404">
        <f>K70/M70</f>
        <v>425.56004338416665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240</v>
      </c>
      <c r="N71" s="404">
        <f>K71/M71</f>
        <v>425.56004338416665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851.12008676833329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87037.076296236017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17407.415259247206</v>
      </c>
      <c r="M83" s="860"/>
      <c r="N83" s="56"/>
    </row>
    <row r="84" spans="1:14">
      <c r="B84" s="94" t="s">
        <v>1057</v>
      </c>
      <c r="C84" s="95"/>
      <c r="D84" s="95"/>
      <c r="E84" s="95"/>
      <c r="F84" s="95"/>
      <c r="G84" s="95"/>
      <c r="H84" s="95"/>
      <c r="I84" s="92"/>
      <c r="J84" s="93"/>
      <c r="K84" s="313">
        <v>0.05</v>
      </c>
      <c r="L84" s="859">
        <f>N78*K84</f>
        <v>4351.8538148118014</v>
      </c>
      <c r="M84" s="860"/>
      <c r="N84" s="56"/>
    </row>
    <row r="85" spans="1:14" ht="15" thickBot="1">
      <c r="B85" s="96" t="s">
        <v>1058</v>
      </c>
      <c r="C85" s="97"/>
      <c r="D85" s="97"/>
      <c r="E85" s="97"/>
      <c r="F85" s="97"/>
      <c r="G85" s="97"/>
      <c r="H85" s="97"/>
      <c r="I85" s="98"/>
      <c r="J85" s="99"/>
      <c r="K85" s="314">
        <v>0.05</v>
      </c>
      <c r="L85" s="861">
        <f>N78*K85</f>
        <v>4351.8538148118014</v>
      </c>
      <c r="M85" s="862"/>
      <c r="N85" s="56"/>
    </row>
    <row r="86" spans="1:14" ht="15" thickBot="1">
      <c r="B86" s="825" t="s">
        <v>1037</v>
      </c>
      <c r="C86" s="826"/>
      <c r="D86" s="826"/>
      <c r="E86" s="826"/>
      <c r="F86" s="826"/>
      <c r="G86" s="826"/>
      <c r="H86" s="826"/>
      <c r="I86" s="826"/>
      <c r="J86" s="826"/>
      <c r="K86" s="826"/>
      <c r="L86" s="826"/>
      <c r="M86" s="827"/>
      <c r="N86" s="57">
        <f>L83+L84+L85</f>
        <v>26111.12288887081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113148.19918510683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1577</v>
      </c>
      <c r="C31" s="86" t="s">
        <v>2126</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535</v>
      </c>
      <c r="B48" s="48"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A49" t="s">
        <v>875</v>
      </c>
      <c r="B49" s="48"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470</v>
      </c>
      <c r="N49" s="281">
        <f>K49*M49</f>
        <v>42300</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108576.97457333333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1.3</v>
      </c>
      <c r="J59" s="295">
        <v>1</v>
      </c>
      <c r="K59" s="288">
        <f>I59*J59</f>
        <v>1.3</v>
      </c>
      <c r="L59" s="829">
        <f>VLOOKUP(A59,TRANSPORTE!A5:D123,4,FALSE)</f>
        <v>1590.70439188</v>
      </c>
      <c r="M59" s="830"/>
      <c r="N59" s="296">
        <f>K59*L59</f>
        <v>2067.9157094440002</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2067.9157094440002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118093.10598564579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23618.62119712916</v>
      </c>
      <c r="M83" s="860"/>
      <c r="N83" s="56"/>
    </row>
    <row r="84" spans="1:14">
      <c r="B84" s="94" t="s">
        <v>1057</v>
      </c>
      <c r="C84" s="95"/>
      <c r="D84" s="95"/>
      <c r="E84" s="95"/>
      <c r="F84" s="95"/>
      <c r="G84" s="95"/>
      <c r="H84" s="95"/>
      <c r="I84" s="92"/>
      <c r="J84" s="93"/>
      <c r="K84" s="313">
        <v>0.05</v>
      </c>
      <c r="L84" s="859">
        <f>N78*K84</f>
        <v>5904.6552992822899</v>
      </c>
      <c r="M84" s="860"/>
      <c r="N84" s="56"/>
    </row>
    <row r="85" spans="1:14" ht="15" thickBot="1">
      <c r="B85" s="96" t="s">
        <v>1058</v>
      </c>
      <c r="C85" s="97"/>
      <c r="D85" s="97"/>
      <c r="E85" s="97"/>
      <c r="F85" s="97"/>
      <c r="G85" s="97"/>
      <c r="H85" s="97"/>
      <c r="I85" s="98"/>
      <c r="J85" s="99"/>
      <c r="K85" s="314">
        <v>0.05</v>
      </c>
      <c r="L85" s="861">
        <f>N78*K85</f>
        <v>5904.6552992822899</v>
      </c>
      <c r="M85" s="862"/>
      <c r="N85" s="56"/>
    </row>
    <row r="86" spans="1:14" ht="15" thickBot="1">
      <c r="B86" s="825" t="s">
        <v>1037</v>
      </c>
      <c r="C86" s="826"/>
      <c r="D86" s="826"/>
      <c r="E86" s="826"/>
      <c r="F86" s="826"/>
      <c r="G86" s="826"/>
      <c r="H86" s="826"/>
      <c r="I86" s="826"/>
      <c r="J86" s="826"/>
      <c r="K86" s="826"/>
      <c r="L86" s="826"/>
      <c r="M86" s="827"/>
      <c r="N86" s="57">
        <f>L83+L84+L85</f>
        <v>35427.931795693738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153521.03778133952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1578</v>
      </c>
      <c r="C31" s="86" t="s">
        <v>2127</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537</v>
      </c>
      <c r="B48" s="48"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A49" t="s">
        <v>875</v>
      </c>
      <c r="B49" s="48"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470</v>
      </c>
      <c r="N49" s="281">
        <f>K49*M49</f>
        <v>42300</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108576.97457333333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1.3</v>
      </c>
      <c r="J59" s="295">
        <v>1</v>
      </c>
      <c r="K59" s="288">
        <f>I59*J59</f>
        <v>1.3</v>
      </c>
      <c r="L59" s="829">
        <f>VLOOKUP(A59,TRANSPORTE!A5:D123,4,FALSE)</f>
        <v>1590.70439188</v>
      </c>
      <c r="M59" s="830"/>
      <c r="N59" s="296">
        <f>K59*L59</f>
        <v>2067.9157094440002</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2067.9157094440002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118093.10598564579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23618.62119712916</v>
      </c>
      <c r="M83" s="860"/>
      <c r="N83" s="56"/>
    </row>
    <row r="84" spans="1:14">
      <c r="B84" s="94" t="s">
        <v>1057</v>
      </c>
      <c r="C84" s="95"/>
      <c r="D84" s="95"/>
      <c r="E84" s="95"/>
      <c r="F84" s="95"/>
      <c r="G84" s="95"/>
      <c r="H84" s="95"/>
      <c r="I84" s="92"/>
      <c r="J84" s="93"/>
      <c r="K84" s="313">
        <v>0.05</v>
      </c>
      <c r="L84" s="859">
        <f>N78*K84</f>
        <v>5904.6552992822899</v>
      </c>
      <c r="M84" s="860"/>
      <c r="N84" s="56"/>
    </row>
    <row r="85" spans="1:14" ht="15" thickBot="1">
      <c r="B85" s="96" t="s">
        <v>1058</v>
      </c>
      <c r="C85" s="97"/>
      <c r="D85" s="97"/>
      <c r="E85" s="97"/>
      <c r="F85" s="97"/>
      <c r="G85" s="97"/>
      <c r="H85" s="97"/>
      <c r="I85" s="98"/>
      <c r="J85" s="99"/>
      <c r="K85" s="314">
        <v>0.05</v>
      </c>
      <c r="L85" s="861">
        <f>N78*K85</f>
        <v>5904.6552992822899</v>
      </c>
      <c r="M85" s="862"/>
      <c r="N85" s="56"/>
    </row>
    <row r="86" spans="1:14" ht="15" thickBot="1">
      <c r="B86" s="825" t="s">
        <v>1037</v>
      </c>
      <c r="C86" s="826"/>
      <c r="D86" s="826"/>
      <c r="E86" s="826"/>
      <c r="F86" s="826"/>
      <c r="G86" s="826"/>
      <c r="H86" s="826"/>
      <c r="I86" s="826"/>
      <c r="J86" s="826"/>
      <c r="K86" s="826"/>
      <c r="L86" s="826"/>
      <c r="M86" s="827"/>
      <c r="N86" s="57">
        <f>L83+L84+L85</f>
        <v>35427.931795693738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153521.03778133952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1579</v>
      </c>
      <c r="C31" s="86" t="s">
        <v>1580</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535</v>
      </c>
      <c r="B48" s="48"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A49" t="s">
        <v>875</v>
      </c>
      <c r="B49" s="48"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470</v>
      </c>
      <c r="N49" s="281">
        <f>K49*M49</f>
        <v>42300</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108576.97457333333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1.3</v>
      </c>
      <c r="J59" s="295">
        <v>1</v>
      </c>
      <c r="K59" s="288">
        <f>I59*J59</f>
        <v>1.3</v>
      </c>
      <c r="L59" s="829">
        <f>VLOOKUP(A59,TRANSPORTE!A5:D123,4,FALSE)</f>
        <v>1590.70439188</v>
      </c>
      <c r="M59" s="830"/>
      <c r="N59" s="296">
        <f>K59*L59</f>
        <v>2067.9157094440002</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2067.9157094440002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118093.10598564579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23618.62119712916</v>
      </c>
      <c r="M83" s="860"/>
      <c r="N83" s="56"/>
    </row>
    <row r="84" spans="1:14">
      <c r="B84" s="94" t="s">
        <v>1057</v>
      </c>
      <c r="C84" s="95"/>
      <c r="D84" s="95"/>
      <c r="E84" s="95"/>
      <c r="F84" s="95"/>
      <c r="G84" s="95"/>
      <c r="H84" s="95"/>
      <c r="I84" s="92"/>
      <c r="J84" s="93"/>
      <c r="K84" s="313">
        <v>0.05</v>
      </c>
      <c r="L84" s="859">
        <f>N78*K84</f>
        <v>5904.6552992822899</v>
      </c>
      <c r="M84" s="860"/>
      <c r="N84" s="56"/>
    </row>
    <row r="85" spans="1:14" ht="15" thickBot="1">
      <c r="B85" s="96" t="s">
        <v>1058</v>
      </c>
      <c r="C85" s="97"/>
      <c r="D85" s="97"/>
      <c r="E85" s="97"/>
      <c r="F85" s="97"/>
      <c r="G85" s="97"/>
      <c r="H85" s="97"/>
      <c r="I85" s="98"/>
      <c r="J85" s="99"/>
      <c r="K85" s="314">
        <v>0.05</v>
      </c>
      <c r="L85" s="861">
        <f>N78*K85</f>
        <v>5904.6552992822899</v>
      </c>
      <c r="M85" s="862"/>
      <c r="N85" s="56"/>
    </row>
    <row r="86" spans="1:14" ht="15" thickBot="1">
      <c r="B86" s="825" t="s">
        <v>1037</v>
      </c>
      <c r="C86" s="826"/>
      <c r="D86" s="826"/>
      <c r="E86" s="826"/>
      <c r="F86" s="826"/>
      <c r="G86" s="826"/>
      <c r="H86" s="826"/>
      <c r="I86" s="826"/>
      <c r="J86" s="826"/>
      <c r="K86" s="826"/>
      <c r="L86" s="826"/>
      <c r="M86" s="827"/>
      <c r="N86" s="57">
        <f>L83+L84+L85</f>
        <v>35427.931795693738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153521.03778133952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1581</v>
      </c>
      <c r="C31" s="86" t="s">
        <v>1582</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537</v>
      </c>
      <c r="B48" s="48"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A49" t="s">
        <v>875</v>
      </c>
      <c r="B49" s="48"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470</v>
      </c>
      <c r="N49" s="281">
        <f>K49*M49</f>
        <v>42300</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108576.97457333333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1.3</v>
      </c>
      <c r="J59" s="295">
        <v>1</v>
      </c>
      <c r="K59" s="288">
        <f>I59*J59</f>
        <v>1.3</v>
      </c>
      <c r="L59" s="829">
        <f>VLOOKUP(A59,TRANSPORTE!A5:D123,4,FALSE)</f>
        <v>1590.70439188</v>
      </c>
      <c r="M59" s="830"/>
      <c r="N59" s="296">
        <f>K59*L59</f>
        <v>2067.9157094440002</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2067.9157094440002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118093.10598564579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23618.62119712916</v>
      </c>
      <c r="M83" s="860"/>
      <c r="N83" s="56"/>
    </row>
    <row r="84" spans="1:14">
      <c r="B84" s="94" t="s">
        <v>1057</v>
      </c>
      <c r="C84" s="95"/>
      <c r="D84" s="95"/>
      <c r="E84" s="95"/>
      <c r="F84" s="95"/>
      <c r="G84" s="95"/>
      <c r="H84" s="95"/>
      <c r="I84" s="92"/>
      <c r="J84" s="93"/>
      <c r="K84" s="313">
        <v>0.05</v>
      </c>
      <c r="L84" s="859">
        <f>N78*K84</f>
        <v>5904.6552992822899</v>
      </c>
      <c r="M84" s="860"/>
      <c r="N84" s="56"/>
    </row>
    <row r="85" spans="1:14" ht="15" thickBot="1">
      <c r="B85" s="96" t="s">
        <v>1058</v>
      </c>
      <c r="C85" s="97"/>
      <c r="D85" s="97"/>
      <c r="E85" s="97"/>
      <c r="F85" s="97"/>
      <c r="G85" s="97"/>
      <c r="H85" s="97"/>
      <c r="I85" s="98"/>
      <c r="J85" s="99"/>
      <c r="K85" s="314">
        <v>0.05</v>
      </c>
      <c r="L85" s="861">
        <f>N78*K85</f>
        <v>5904.6552992822899</v>
      </c>
      <c r="M85" s="862"/>
      <c r="N85" s="56"/>
    </row>
    <row r="86" spans="1:14" ht="15" thickBot="1">
      <c r="B86" s="825" t="s">
        <v>1037</v>
      </c>
      <c r="C86" s="826"/>
      <c r="D86" s="826"/>
      <c r="E86" s="826"/>
      <c r="F86" s="826"/>
      <c r="G86" s="826"/>
      <c r="H86" s="826"/>
      <c r="I86" s="826"/>
      <c r="J86" s="826"/>
      <c r="K86" s="826"/>
      <c r="L86" s="826"/>
      <c r="M86" s="827"/>
      <c r="N86" s="57">
        <f>L83+L84+L85</f>
        <v>35427.931795693738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153521.03778133952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1583</v>
      </c>
      <c r="C31" s="86" t="s">
        <v>1584</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535</v>
      </c>
      <c r="B48" s="48"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66276.974573333326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1.3</v>
      </c>
      <c r="J59" s="295">
        <v>1</v>
      </c>
      <c r="K59" s="288">
        <f>I59*J59</f>
        <v>1.3</v>
      </c>
      <c r="L59" s="829">
        <f>VLOOKUP(A59,TRANSPORTE!A5:D123,4,FALSE)</f>
        <v>1590.70439188</v>
      </c>
      <c r="M59" s="830"/>
      <c r="N59" s="296">
        <f>K59*L59</f>
        <v>2067.9157094440002</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2067.9157094440002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75793.105985645787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15158.621197129158</v>
      </c>
      <c r="M83" s="860"/>
      <c r="N83" s="56"/>
    </row>
    <row r="84" spans="1:14">
      <c r="B84" s="94" t="s">
        <v>1057</v>
      </c>
      <c r="C84" s="95"/>
      <c r="D84" s="95"/>
      <c r="E84" s="95"/>
      <c r="F84" s="95"/>
      <c r="G84" s="95"/>
      <c r="H84" s="95"/>
      <c r="I84" s="92"/>
      <c r="J84" s="93"/>
      <c r="K84" s="313">
        <v>0.05</v>
      </c>
      <c r="L84" s="859">
        <f>N78*K84</f>
        <v>3789.6552992822894</v>
      </c>
      <c r="M84" s="860"/>
      <c r="N84" s="56"/>
    </row>
    <row r="85" spans="1:14" ht="15" thickBot="1">
      <c r="B85" s="96" t="s">
        <v>1058</v>
      </c>
      <c r="C85" s="97"/>
      <c r="D85" s="97"/>
      <c r="E85" s="97"/>
      <c r="F85" s="97"/>
      <c r="G85" s="97"/>
      <c r="H85" s="97"/>
      <c r="I85" s="98"/>
      <c r="J85" s="99"/>
      <c r="K85" s="314">
        <v>0.05</v>
      </c>
      <c r="L85" s="861">
        <f>N78*K85</f>
        <v>3789.6552992822894</v>
      </c>
      <c r="M85" s="862"/>
      <c r="N85" s="56"/>
    </row>
    <row r="86" spans="1:14" ht="15" thickBot="1">
      <c r="B86" s="825" t="s">
        <v>1037</v>
      </c>
      <c r="C86" s="826"/>
      <c r="D86" s="826"/>
      <c r="E86" s="826"/>
      <c r="F86" s="826"/>
      <c r="G86" s="826"/>
      <c r="H86" s="826"/>
      <c r="I86" s="826"/>
      <c r="J86" s="826"/>
      <c r="K86" s="826"/>
      <c r="L86" s="826"/>
      <c r="M86" s="827"/>
      <c r="N86" s="57">
        <f>L83+L84+L85</f>
        <v>22737.931795693738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98531.037781339517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1585</v>
      </c>
      <c r="C31" s="86" t="s">
        <v>1586</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537</v>
      </c>
      <c r="B48" s="48"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66276.974573333326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1.3</v>
      </c>
      <c r="J59" s="295">
        <v>1</v>
      </c>
      <c r="K59" s="288">
        <f>I59*J59</f>
        <v>1.3</v>
      </c>
      <c r="L59" s="829">
        <f>VLOOKUP(A59,TRANSPORTE!A5:D123,4,FALSE)</f>
        <v>1590.70439188</v>
      </c>
      <c r="M59" s="830"/>
      <c r="N59" s="296">
        <f>K59*L59</f>
        <v>2067.9157094440002</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2067.9157094440002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75793.105985645787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15158.621197129158</v>
      </c>
      <c r="M83" s="860"/>
      <c r="N83" s="56"/>
    </row>
    <row r="84" spans="1:14">
      <c r="B84" s="94" t="s">
        <v>1057</v>
      </c>
      <c r="C84" s="95"/>
      <c r="D84" s="95"/>
      <c r="E84" s="95"/>
      <c r="F84" s="95"/>
      <c r="G84" s="95"/>
      <c r="H84" s="95"/>
      <c r="I84" s="92"/>
      <c r="J84" s="93"/>
      <c r="K84" s="313">
        <v>0.05</v>
      </c>
      <c r="L84" s="859">
        <f>N78*K84</f>
        <v>3789.6552992822894</v>
      </c>
      <c r="M84" s="860"/>
      <c r="N84" s="56"/>
    </row>
    <row r="85" spans="1:14" ht="15" thickBot="1">
      <c r="B85" s="96" t="s">
        <v>1058</v>
      </c>
      <c r="C85" s="97"/>
      <c r="D85" s="97"/>
      <c r="E85" s="97"/>
      <c r="F85" s="97"/>
      <c r="G85" s="97"/>
      <c r="H85" s="97"/>
      <c r="I85" s="98"/>
      <c r="J85" s="99"/>
      <c r="K85" s="314">
        <v>0.05</v>
      </c>
      <c r="L85" s="861">
        <f>N78*K85</f>
        <v>3789.6552992822894</v>
      </c>
      <c r="M85" s="862"/>
      <c r="N85" s="56"/>
    </row>
    <row r="86" spans="1:14" ht="15" thickBot="1">
      <c r="B86" s="825" t="s">
        <v>1037</v>
      </c>
      <c r="C86" s="826"/>
      <c r="D86" s="826"/>
      <c r="E86" s="826"/>
      <c r="F86" s="826"/>
      <c r="G86" s="826"/>
      <c r="H86" s="826"/>
      <c r="I86" s="826"/>
      <c r="J86" s="826"/>
      <c r="K86" s="826"/>
      <c r="L86" s="826"/>
      <c r="M86" s="827"/>
      <c r="N86" s="57">
        <f>L83+L84+L85</f>
        <v>22737.931795693738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98531.037781339517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1587</v>
      </c>
      <c r="C31" s="86" t="s">
        <v>1588</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535</v>
      </c>
      <c r="B48" s="48"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66276.974573333326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1.3</v>
      </c>
      <c r="J59" s="295">
        <v>1</v>
      </c>
      <c r="K59" s="288">
        <f>I59*J59</f>
        <v>1.3</v>
      </c>
      <c r="L59" s="829">
        <f>VLOOKUP(A59,TRANSPORTE!A5:D123,4,FALSE)</f>
        <v>1590.70439188</v>
      </c>
      <c r="M59" s="830"/>
      <c r="N59" s="296">
        <f>K59*L59</f>
        <v>2067.9157094440002</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2067.9157094440002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75793.105985645787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15158.621197129158</v>
      </c>
      <c r="M83" s="860"/>
      <c r="N83" s="56"/>
    </row>
    <row r="84" spans="1:14">
      <c r="B84" s="94" t="s">
        <v>1057</v>
      </c>
      <c r="C84" s="95"/>
      <c r="D84" s="95"/>
      <c r="E84" s="95"/>
      <c r="F84" s="95"/>
      <c r="G84" s="95"/>
      <c r="H84" s="95"/>
      <c r="I84" s="92"/>
      <c r="J84" s="93"/>
      <c r="K84" s="313">
        <v>0.05</v>
      </c>
      <c r="L84" s="859">
        <f>N78*K84</f>
        <v>3789.6552992822894</v>
      </c>
      <c r="M84" s="860"/>
      <c r="N84" s="56"/>
    </row>
    <row r="85" spans="1:14" ht="15" thickBot="1">
      <c r="B85" s="96" t="s">
        <v>1058</v>
      </c>
      <c r="C85" s="97"/>
      <c r="D85" s="97"/>
      <c r="E85" s="97"/>
      <c r="F85" s="97"/>
      <c r="G85" s="97"/>
      <c r="H85" s="97"/>
      <c r="I85" s="98"/>
      <c r="J85" s="99"/>
      <c r="K85" s="314">
        <v>0.05</v>
      </c>
      <c r="L85" s="861">
        <f>N78*K85</f>
        <v>3789.6552992822894</v>
      </c>
      <c r="M85" s="862"/>
      <c r="N85" s="56"/>
    </row>
    <row r="86" spans="1:14" ht="15" thickBot="1">
      <c r="B86" s="825" t="s">
        <v>1037</v>
      </c>
      <c r="C86" s="826"/>
      <c r="D86" s="826"/>
      <c r="E86" s="826"/>
      <c r="F86" s="826"/>
      <c r="G86" s="826"/>
      <c r="H86" s="826"/>
      <c r="I86" s="826"/>
      <c r="J86" s="826"/>
      <c r="K86" s="826"/>
      <c r="L86" s="826"/>
      <c r="M86" s="827"/>
      <c r="N86" s="57">
        <f>L83+L84+L85</f>
        <v>22737.931795693738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98531.037781339517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1589</v>
      </c>
      <c r="C31" s="86" t="s">
        <v>1590</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537</v>
      </c>
      <c r="B48" s="48"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66276.974573333326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1.3</v>
      </c>
      <c r="J59" s="295">
        <v>1</v>
      </c>
      <c r="K59" s="288">
        <f>I59*J59</f>
        <v>1.3</v>
      </c>
      <c r="L59" s="829">
        <f>VLOOKUP(A59,TRANSPORTE!A5:D123,4,FALSE)</f>
        <v>1590.70439188</v>
      </c>
      <c r="M59" s="830"/>
      <c r="N59" s="296">
        <f>K59*L59</f>
        <v>2067.9157094440002</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2067.9157094440002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75793.105985645787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15158.621197129158</v>
      </c>
      <c r="M83" s="860"/>
      <c r="N83" s="56"/>
    </row>
    <row r="84" spans="1:14">
      <c r="B84" s="94" t="s">
        <v>1057</v>
      </c>
      <c r="C84" s="95"/>
      <c r="D84" s="95"/>
      <c r="E84" s="95"/>
      <c r="F84" s="95"/>
      <c r="G84" s="95"/>
      <c r="H84" s="95"/>
      <c r="I84" s="92"/>
      <c r="J84" s="93"/>
      <c r="K84" s="313">
        <v>0.05</v>
      </c>
      <c r="L84" s="859">
        <f>N78*K84</f>
        <v>3789.6552992822894</v>
      </c>
      <c r="M84" s="860"/>
      <c r="N84" s="56"/>
    </row>
    <row r="85" spans="1:14" ht="15" thickBot="1">
      <c r="B85" s="96" t="s">
        <v>1058</v>
      </c>
      <c r="C85" s="97"/>
      <c r="D85" s="97"/>
      <c r="E85" s="97"/>
      <c r="F85" s="97"/>
      <c r="G85" s="97"/>
      <c r="H85" s="97"/>
      <c r="I85" s="98"/>
      <c r="J85" s="99"/>
      <c r="K85" s="314">
        <v>0.05</v>
      </c>
      <c r="L85" s="861">
        <f>N78*K85</f>
        <v>3789.6552992822894</v>
      </c>
      <c r="M85" s="862"/>
      <c r="N85" s="56"/>
    </row>
    <row r="86" spans="1:14" ht="15" thickBot="1">
      <c r="B86" s="825" t="s">
        <v>1037</v>
      </c>
      <c r="C86" s="826"/>
      <c r="D86" s="826"/>
      <c r="E86" s="826"/>
      <c r="F86" s="826"/>
      <c r="G86" s="826"/>
      <c r="H86" s="826"/>
      <c r="I86" s="826"/>
      <c r="J86" s="826"/>
      <c r="K86" s="826"/>
      <c r="L86" s="826"/>
      <c r="M86" s="827"/>
      <c r="N86" s="57">
        <f>L83+L84+L85</f>
        <v>22737.931795693738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98531.037781339517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1591</v>
      </c>
      <c r="C31" s="86" t="s">
        <v>1592</v>
      </c>
      <c r="D31" s="87"/>
      <c r="E31" s="87"/>
      <c r="F31" s="87"/>
      <c r="G31" s="87"/>
      <c r="H31" s="87"/>
      <c r="I31" s="87"/>
      <c r="J31" s="88"/>
      <c r="K31" s="317"/>
      <c r="L31" s="315" t="s">
        <v>1082</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875</v>
      </c>
      <c r="B48" s="48"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470</v>
      </c>
      <c r="N48" s="281">
        <f>K48*M48</f>
        <v>470</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470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25" t="s">
        <v>1037</v>
      </c>
      <c r="C76" s="826"/>
      <c r="D76" s="826"/>
      <c r="E76" s="826"/>
      <c r="F76" s="826"/>
      <c r="G76" s="826"/>
      <c r="H76" s="826"/>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470</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94</v>
      </c>
      <c r="M83" s="860"/>
      <c r="N83" s="56"/>
    </row>
    <row r="84" spans="1:14">
      <c r="B84" s="94" t="s">
        <v>1057</v>
      </c>
      <c r="C84" s="95"/>
      <c r="D84" s="95"/>
      <c r="E84" s="95"/>
      <c r="F84" s="95"/>
      <c r="G84" s="95"/>
      <c r="H84" s="95"/>
      <c r="I84" s="92"/>
      <c r="J84" s="93"/>
      <c r="K84" s="313">
        <v>0.05</v>
      </c>
      <c r="L84" s="859">
        <f>N78*K84</f>
        <v>23.5</v>
      </c>
      <c r="M84" s="860"/>
      <c r="N84" s="56"/>
    </row>
    <row r="85" spans="1:14" ht="15" thickBot="1">
      <c r="B85" s="96" t="s">
        <v>1058</v>
      </c>
      <c r="C85" s="97"/>
      <c r="D85" s="97"/>
      <c r="E85" s="97"/>
      <c r="F85" s="97"/>
      <c r="G85" s="97"/>
      <c r="H85" s="97"/>
      <c r="I85" s="98"/>
      <c r="J85" s="99"/>
      <c r="K85" s="314">
        <v>0.05</v>
      </c>
      <c r="L85" s="861">
        <f>N78*K85</f>
        <v>23.5</v>
      </c>
      <c r="M85" s="862"/>
      <c r="N85" s="56"/>
    </row>
    <row r="86" spans="1:14" ht="15" thickBot="1">
      <c r="B86" s="825" t="s">
        <v>1037</v>
      </c>
      <c r="C86" s="826"/>
      <c r="D86" s="826"/>
      <c r="E86" s="826"/>
      <c r="F86" s="826"/>
      <c r="G86" s="826"/>
      <c r="H86" s="826"/>
      <c r="I86" s="826"/>
      <c r="J86" s="826"/>
      <c r="K86" s="826"/>
      <c r="L86" s="826"/>
      <c r="M86" s="827"/>
      <c r="N86" s="57">
        <f>L83+L84+L85</f>
        <v>141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611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1593</v>
      </c>
      <c r="C31" s="86" t="s">
        <v>1594</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537</v>
      </c>
      <c r="B48" s="48"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A49" t="s">
        <v>875</v>
      </c>
      <c r="B49" s="48"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470</v>
      </c>
      <c r="N49" s="281">
        <f>K49*M49</f>
        <v>42300</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108576.97457333333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1.3</v>
      </c>
      <c r="J59" s="295">
        <v>1</v>
      </c>
      <c r="K59" s="288">
        <f>I59*J59</f>
        <v>1.3</v>
      </c>
      <c r="L59" s="829">
        <f>VLOOKUP(A59,TRANSPORTE!A5:D123,4,FALSE)</f>
        <v>1590.70439188</v>
      </c>
      <c r="M59" s="830"/>
      <c r="N59" s="296">
        <f>K59*L59</f>
        <v>2067.9157094440002</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2067.9157094440002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118093.10598564579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23618.62119712916</v>
      </c>
      <c r="M83" s="860"/>
      <c r="N83" s="56"/>
    </row>
    <row r="84" spans="1:14">
      <c r="B84" s="94" t="s">
        <v>1057</v>
      </c>
      <c r="C84" s="95"/>
      <c r="D84" s="95"/>
      <c r="E84" s="95"/>
      <c r="F84" s="95"/>
      <c r="G84" s="95"/>
      <c r="H84" s="95"/>
      <c r="I84" s="92"/>
      <c r="J84" s="93"/>
      <c r="K84" s="313">
        <v>0.05</v>
      </c>
      <c r="L84" s="859">
        <f>N78*K84</f>
        <v>5904.6552992822899</v>
      </c>
      <c r="M84" s="860"/>
      <c r="N84" s="56"/>
    </row>
    <row r="85" spans="1:14" ht="15" thickBot="1">
      <c r="B85" s="96" t="s">
        <v>1058</v>
      </c>
      <c r="C85" s="97"/>
      <c r="D85" s="97"/>
      <c r="E85" s="97"/>
      <c r="F85" s="97"/>
      <c r="G85" s="97"/>
      <c r="H85" s="97"/>
      <c r="I85" s="98"/>
      <c r="J85" s="99"/>
      <c r="K85" s="314">
        <v>0.05</v>
      </c>
      <c r="L85" s="861">
        <f>N78*K85</f>
        <v>5904.6552992822899</v>
      </c>
      <c r="M85" s="862"/>
      <c r="N85" s="56"/>
    </row>
    <row r="86" spans="1:14" ht="15" thickBot="1">
      <c r="B86" s="825" t="s">
        <v>1037</v>
      </c>
      <c r="C86" s="826"/>
      <c r="D86" s="826"/>
      <c r="E86" s="826"/>
      <c r="F86" s="826"/>
      <c r="G86" s="826"/>
      <c r="H86" s="826"/>
      <c r="I86" s="826"/>
      <c r="J86" s="826"/>
      <c r="K86" s="826"/>
      <c r="L86" s="826"/>
      <c r="M86" s="827"/>
      <c r="N86" s="57">
        <f>L83+L84+L85</f>
        <v>35427.931795693738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153521.03778133952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1595</v>
      </c>
      <c r="C31" s="86" t="s">
        <v>1596</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537</v>
      </c>
      <c r="B48" s="48"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A49" t="s">
        <v>875</v>
      </c>
      <c r="B49" s="48"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470</v>
      </c>
      <c r="N49" s="281">
        <f>K49*M49</f>
        <v>42300</v>
      </c>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108576.97457333333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1.3</v>
      </c>
      <c r="J59" s="295">
        <v>1</v>
      </c>
      <c r="K59" s="288">
        <f>I59*J59</f>
        <v>1.3</v>
      </c>
      <c r="L59" s="829">
        <f>VLOOKUP(A59,TRANSPORTE!A5:D123,4,FALSE)</f>
        <v>1590.70439188</v>
      </c>
      <c r="M59" s="830"/>
      <c r="N59" s="296">
        <f>K59*L59</f>
        <v>2067.9157094440002</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2067.9157094440002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118093.10598564579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23618.62119712916</v>
      </c>
      <c r="M83" s="860"/>
      <c r="N83" s="56"/>
    </row>
    <row r="84" spans="1:14">
      <c r="B84" s="94" t="s">
        <v>1057</v>
      </c>
      <c r="C84" s="95"/>
      <c r="D84" s="95"/>
      <c r="E84" s="95"/>
      <c r="F84" s="95"/>
      <c r="G84" s="95"/>
      <c r="H84" s="95"/>
      <c r="I84" s="92"/>
      <c r="J84" s="93"/>
      <c r="K84" s="313">
        <v>0.05</v>
      </c>
      <c r="L84" s="859">
        <f>N78*K84</f>
        <v>5904.6552992822899</v>
      </c>
      <c r="M84" s="860"/>
      <c r="N84" s="56"/>
    </row>
    <row r="85" spans="1:14" ht="15" thickBot="1">
      <c r="B85" s="96" t="s">
        <v>1058</v>
      </c>
      <c r="C85" s="97"/>
      <c r="D85" s="97"/>
      <c r="E85" s="97"/>
      <c r="F85" s="97"/>
      <c r="G85" s="97"/>
      <c r="H85" s="97"/>
      <c r="I85" s="98"/>
      <c r="J85" s="99"/>
      <c r="K85" s="314">
        <v>0.05</v>
      </c>
      <c r="L85" s="861">
        <f>N78*K85</f>
        <v>5904.6552992822899</v>
      </c>
      <c r="M85" s="862"/>
      <c r="N85" s="56"/>
    </row>
    <row r="86" spans="1:14" ht="15" thickBot="1">
      <c r="B86" s="825" t="s">
        <v>1037</v>
      </c>
      <c r="C86" s="826"/>
      <c r="D86" s="826"/>
      <c r="E86" s="826"/>
      <c r="F86" s="826"/>
      <c r="G86" s="826"/>
      <c r="H86" s="826"/>
      <c r="I86" s="826"/>
      <c r="J86" s="826"/>
      <c r="K86" s="826"/>
      <c r="L86" s="826"/>
      <c r="M86" s="827"/>
      <c r="N86" s="57">
        <f>L83+L84+L85</f>
        <v>35427.931795693738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153521.03778133952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1597</v>
      </c>
      <c r="C31" s="86" t="s">
        <v>1598</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537</v>
      </c>
      <c r="B48" s="48"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66276.974573333326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1.3</v>
      </c>
      <c r="J59" s="295">
        <v>1</v>
      </c>
      <c r="K59" s="288">
        <f>I59*J59</f>
        <v>1.3</v>
      </c>
      <c r="L59" s="829">
        <f>VLOOKUP(A59,TRANSPORTE!A5:D123,4,FALSE)</f>
        <v>1590.70439188</v>
      </c>
      <c r="M59" s="830"/>
      <c r="N59" s="296">
        <f>K59*L59</f>
        <v>2067.9157094440002</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2067.9157094440002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75793.105985645787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15158.621197129158</v>
      </c>
      <c r="M83" s="860"/>
      <c r="N83" s="56"/>
    </row>
    <row r="84" spans="1:14">
      <c r="B84" s="94" t="s">
        <v>1057</v>
      </c>
      <c r="C84" s="95"/>
      <c r="D84" s="95"/>
      <c r="E84" s="95"/>
      <c r="F84" s="95"/>
      <c r="G84" s="95"/>
      <c r="H84" s="95"/>
      <c r="I84" s="92"/>
      <c r="J84" s="93"/>
      <c r="K84" s="313">
        <v>0.05</v>
      </c>
      <c r="L84" s="859">
        <f>N78*K84</f>
        <v>3789.6552992822894</v>
      </c>
      <c r="M84" s="860"/>
      <c r="N84" s="56"/>
    </row>
    <row r="85" spans="1:14" ht="15" thickBot="1">
      <c r="B85" s="96" t="s">
        <v>1058</v>
      </c>
      <c r="C85" s="97"/>
      <c r="D85" s="97"/>
      <c r="E85" s="97"/>
      <c r="F85" s="97"/>
      <c r="G85" s="97"/>
      <c r="H85" s="97"/>
      <c r="I85" s="98"/>
      <c r="J85" s="99"/>
      <c r="K85" s="314">
        <v>0.05</v>
      </c>
      <c r="L85" s="861">
        <f>N78*K85</f>
        <v>3789.6552992822894</v>
      </c>
      <c r="M85" s="862"/>
      <c r="N85" s="56"/>
    </row>
    <row r="86" spans="1:14" ht="15" thickBot="1">
      <c r="B86" s="825" t="s">
        <v>1037</v>
      </c>
      <c r="C86" s="826"/>
      <c r="D86" s="826"/>
      <c r="E86" s="826"/>
      <c r="F86" s="826"/>
      <c r="G86" s="826"/>
      <c r="H86" s="826"/>
      <c r="I86" s="826"/>
      <c r="J86" s="826"/>
      <c r="K86" s="826"/>
      <c r="L86" s="826"/>
      <c r="M86" s="827"/>
      <c r="N86" s="57">
        <f>L83+L84+L85</f>
        <v>22737.931795693738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98531.037781339517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1599</v>
      </c>
      <c r="C31" s="86" t="s">
        <v>1600</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45</v>
      </c>
      <c r="N36" s="281">
        <f>K36/M36</f>
        <v>1241.1777777777777</v>
      </c>
    </row>
    <row r="37" spans="1:14">
      <c r="A37" s="118" t="s">
        <v>271</v>
      </c>
      <c r="B37" s="838" t="str">
        <f>VLOOKUP(A37,EQUIPOS!A7:D154,3,FALSE)</f>
        <v>Motoniveladora, potencia 140 HP, ancho de cuchilla 3,66 m, peso 11 ton.</v>
      </c>
      <c r="C37" s="839"/>
      <c r="D37" s="839"/>
      <c r="E37" s="839"/>
      <c r="F37" s="839"/>
      <c r="G37" s="839"/>
      <c r="H37" s="840"/>
      <c r="I37" s="276"/>
      <c r="J37" s="277"/>
      <c r="K37" s="278">
        <f>VLOOKUP(A37,EQUIPOS!A7:D164,4,FALSE)</f>
        <v>126917</v>
      </c>
      <c r="L37" s="279"/>
      <c r="M37" s="280">
        <v>45</v>
      </c>
      <c r="N37" s="281">
        <f>K37/M37</f>
        <v>2820.3777777777777</v>
      </c>
    </row>
    <row r="38" spans="1:14">
      <c r="A38" t="s">
        <v>365</v>
      </c>
      <c r="B38" s="838" t="str">
        <f>VLOOKUP(A38,EQUIPOS!A8:D154,3,FALSE)</f>
        <v xml:space="preserve">Vibrocompatador, potencia 153 HP, peso 10 Ton. </v>
      </c>
      <c r="C38" s="839"/>
      <c r="D38" s="839"/>
      <c r="E38" s="839"/>
      <c r="F38" s="839"/>
      <c r="G38" s="839"/>
      <c r="H38" s="840"/>
      <c r="I38" s="276"/>
      <c r="J38" s="277"/>
      <c r="K38" s="278">
        <f>VLOOKUP(A38,EQUIPOS!A8:D165,4,FALSE)</f>
        <v>126610.768</v>
      </c>
      <c r="L38" s="279"/>
      <c r="M38" s="280">
        <v>45</v>
      </c>
      <c r="N38" s="281">
        <f>K38/M38</f>
        <v>2813.572622222222</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5.6741339117888892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6880.8023116895665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537</v>
      </c>
      <c r="B48" s="48"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50982.288133333328</v>
      </c>
      <c r="N48" s="281">
        <f>K48*M48</f>
        <v>66276.974573333326</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66276.974573333326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1338</v>
      </c>
      <c r="B59" s="51" t="str">
        <f>VLOOKUP(A59,TRANSPORTE!A5:D104,3,FALSE)</f>
        <v>Transporte de Material de Base</v>
      </c>
      <c r="C59" s="326"/>
      <c r="D59" s="326"/>
      <c r="E59" s="326"/>
      <c r="F59" s="326"/>
      <c r="G59" s="326"/>
      <c r="H59" s="320" t="s">
        <v>339</v>
      </c>
      <c r="I59" s="288">
        <v>1.3</v>
      </c>
      <c r="J59" s="295">
        <v>1</v>
      </c>
      <c r="K59" s="288">
        <f>I59*J59</f>
        <v>1.3</v>
      </c>
      <c r="L59" s="829">
        <f>VLOOKUP(A59,TRANSPORTE!A5:D123,4,FALSE)</f>
        <v>1590.70439188</v>
      </c>
      <c r="M59" s="830"/>
      <c r="N59" s="296">
        <f>K59*L59</f>
        <v>2067.9157094440002</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2067.9157094440002</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30</v>
      </c>
      <c r="B70" s="54" t="str">
        <f>VLOOKUP(A70,'MANO DE OBRA'!A8:D68,3,FALSE)</f>
        <v>Oficial</v>
      </c>
      <c r="C70" s="52"/>
      <c r="D70" s="52"/>
      <c r="E70" s="52"/>
      <c r="F70" s="52"/>
      <c r="G70" s="52"/>
      <c r="H70" s="52"/>
      <c r="I70" s="301">
        <f>K70/J70*100</f>
        <v>55207.789411999998</v>
      </c>
      <c r="J70" s="302">
        <v>185</v>
      </c>
      <c r="K70" s="303">
        <f>VLOOKUP(A70,'MANO DE OBRA'!A8:D99,4,FALSE)</f>
        <v>102134.4104122</v>
      </c>
      <c r="L70" s="55"/>
      <c r="M70" s="304">
        <v>360</v>
      </c>
      <c r="N70" s="404">
        <f>K70/M70</f>
        <v>283.70669558944445</v>
      </c>
      <c r="O70" s="111"/>
    </row>
    <row r="71" spans="1:15">
      <c r="A71" t="s">
        <v>7</v>
      </c>
      <c r="B71" s="54" t="str">
        <f>VLOOKUP(A71,'MANO DE OBRA'!A8:D69,3,FALSE)</f>
        <v>Obrero (2)</v>
      </c>
      <c r="C71" s="52"/>
      <c r="D71" s="52"/>
      <c r="E71" s="52"/>
      <c r="F71" s="52"/>
      <c r="G71" s="52"/>
      <c r="H71" s="52"/>
      <c r="I71" s="301">
        <f>K71/J71*100</f>
        <v>55207.789411999998</v>
      </c>
      <c r="J71" s="302">
        <v>185</v>
      </c>
      <c r="K71" s="303">
        <f>VLOOKUP(A71,'MANO DE OBRA'!A8:D100,4,FALSE)</f>
        <v>102134.4104122</v>
      </c>
      <c r="L71" s="55"/>
      <c r="M71" s="308">
        <v>360</v>
      </c>
      <c r="N71" s="404">
        <f>K71/M71</f>
        <v>283.70669558944445</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25" t="s">
        <v>1037</v>
      </c>
      <c r="C76" s="826"/>
      <c r="D76" s="826"/>
      <c r="E76" s="826"/>
      <c r="F76" s="826"/>
      <c r="G76" s="826"/>
      <c r="H76" s="826"/>
      <c r="I76" s="832"/>
      <c r="J76" s="832"/>
      <c r="K76" s="832"/>
      <c r="L76" s="832"/>
      <c r="M76" s="833"/>
      <c r="N76" s="469">
        <f>SUM(N70:N75)</f>
        <v>567.4133911788889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75793.105985645787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15158.621197129158</v>
      </c>
      <c r="M83" s="860"/>
      <c r="N83" s="56"/>
    </row>
    <row r="84" spans="1:14">
      <c r="B84" s="94" t="s">
        <v>1057</v>
      </c>
      <c r="C84" s="95"/>
      <c r="D84" s="95"/>
      <c r="E84" s="95"/>
      <c r="F84" s="95"/>
      <c r="G84" s="95"/>
      <c r="H84" s="95"/>
      <c r="I84" s="92"/>
      <c r="J84" s="93"/>
      <c r="K84" s="313">
        <v>0.05</v>
      </c>
      <c r="L84" s="859">
        <f>N78*K84</f>
        <v>3789.6552992822894</v>
      </c>
      <c r="M84" s="860"/>
      <c r="N84" s="56"/>
    </row>
    <row r="85" spans="1:14" ht="15" thickBot="1">
      <c r="B85" s="96" t="s">
        <v>1058</v>
      </c>
      <c r="C85" s="97"/>
      <c r="D85" s="97"/>
      <c r="E85" s="97"/>
      <c r="F85" s="97"/>
      <c r="G85" s="97"/>
      <c r="H85" s="97"/>
      <c r="I85" s="98"/>
      <c r="J85" s="99"/>
      <c r="K85" s="314">
        <v>0.05</v>
      </c>
      <c r="L85" s="861">
        <f>N78*K85</f>
        <v>3789.6552992822894</v>
      </c>
      <c r="M85" s="862"/>
      <c r="N85" s="56"/>
    </row>
    <row r="86" spans="1:14" ht="15" thickBot="1">
      <c r="B86" s="825" t="s">
        <v>1037</v>
      </c>
      <c r="C86" s="826"/>
      <c r="D86" s="826"/>
      <c r="E86" s="826"/>
      <c r="F86" s="826"/>
      <c r="G86" s="826"/>
      <c r="H86" s="826"/>
      <c r="I86" s="826"/>
      <c r="J86" s="826"/>
      <c r="K86" s="826"/>
      <c r="L86" s="826"/>
      <c r="M86" s="827"/>
      <c r="N86" s="57">
        <f>L83+L84+L85</f>
        <v>22737.931795693738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98531.037781339517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1601</v>
      </c>
      <c r="C31" s="86" t="s">
        <v>1602</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875</v>
      </c>
      <c r="B48" s="48"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470</v>
      </c>
      <c r="N48" s="281">
        <f>K48*M48</f>
        <v>470</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470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25" t="s">
        <v>1037</v>
      </c>
      <c r="C76" s="826"/>
      <c r="D76" s="826"/>
      <c r="E76" s="826"/>
      <c r="F76" s="826"/>
      <c r="G76" s="826"/>
      <c r="H76" s="826"/>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470</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94</v>
      </c>
      <c r="M83" s="860"/>
      <c r="N83" s="56"/>
    </row>
    <row r="84" spans="1:14">
      <c r="B84" s="94" t="s">
        <v>1057</v>
      </c>
      <c r="C84" s="95"/>
      <c r="D84" s="95"/>
      <c r="E84" s="95"/>
      <c r="F84" s="95"/>
      <c r="G84" s="95"/>
      <c r="H84" s="95"/>
      <c r="I84" s="92"/>
      <c r="J84" s="93"/>
      <c r="K84" s="313">
        <v>0.05</v>
      </c>
      <c r="L84" s="859">
        <f>N78*K84</f>
        <v>23.5</v>
      </c>
      <c r="M84" s="860"/>
      <c r="N84" s="56"/>
    </row>
    <row r="85" spans="1:14" ht="15" thickBot="1">
      <c r="B85" s="96" t="s">
        <v>1058</v>
      </c>
      <c r="C85" s="97"/>
      <c r="D85" s="97"/>
      <c r="E85" s="97"/>
      <c r="F85" s="97"/>
      <c r="G85" s="97"/>
      <c r="H85" s="97"/>
      <c r="I85" s="98"/>
      <c r="J85" s="99"/>
      <c r="K85" s="314">
        <v>0.05</v>
      </c>
      <c r="L85" s="861">
        <f>N78*K85</f>
        <v>23.5</v>
      </c>
      <c r="M85" s="862"/>
      <c r="N85" s="56"/>
    </row>
    <row r="86" spans="1:14" ht="15" thickBot="1">
      <c r="B86" s="825" t="s">
        <v>1037</v>
      </c>
      <c r="C86" s="826"/>
      <c r="D86" s="826"/>
      <c r="E86" s="826"/>
      <c r="F86" s="826"/>
      <c r="G86" s="826"/>
      <c r="H86" s="826"/>
      <c r="I86" s="826"/>
      <c r="J86" s="826"/>
      <c r="K86" s="826"/>
      <c r="L86" s="826"/>
      <c r="M86" s="827"/>
      <c r="N86" s="57">
        <f>L83+L84+L85</f>
        <v>141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611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461"/>
      <c r="L30" s="836" t="s">
        <v>1029</v>
      </c>
      <c r="M30" s="837"/>
      <c r="N30" s="76" t="s">
        <v>1030</v>
      </c>
    </row>
    <row r="31" spans="1:14" ht="15" thickBot="1">
      <c r="A31" t="s">
        <v>1928</v>
      </c>
      <c r="B31" s="85" t="s">
        <v>1605</v>
      </c>
      <c r="C31" s="86" t="s">
        <v>1603</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882</v>
      </c>
      <c r="B48" s="48"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1389.7238399999999</v>
      </c>
      <c r="N48" s="281">
        <f>K48*M48</f>
        <v>1389.7238399999999</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1389.7238399999999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1389.7238399999999</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277.94476800000001</v>
      </c>
      <c r="M83" s="860"/>
      <c r="N83" s="56"/>
    </row>
    <row r="84" spans="1:14">
      <c r="B84" s="94" t="s">
        <v>1057</v>
      </c>
      <c r="C84" s="95"/>
      <c r="D84" s="95"/>
      <c r="E84" s="95"/>
      <c r="F84" s="95"/>
      <c r="G84" s="95"/>
      <c r="H84" s="95"/>
      <c r="I84" s="92"/>
      <c r="J84" s="93"/>
      <c r="K84" s="313">
        <v>0.05</v>
      </c>
      <c r="L84" s="859">
        <f>N78*K84</f>
        <v>69.486192000000003</v>
      </c>
      <c r="M84" s="860"/>
      <c r="N84" s="56"/>
    </row>
    <row r="85" spans="1:14" ht="15" thickBot="1">
      <c r="B85" s="96" t="s">
        <v>1058</v>
      </c>
      <c r="C85" s="97"/>
      <c r="D85" s="97"/>
      <c r="E85" s="97"/>
      <c r="F85" s="97"/>
      <c r="G85" s="97"/>
      <c r="H85" s="97"/>
      <c r="I85" s="98"/>
      <c r="J85" s="99"/>
      <c r="K85" s="314">
        <v>0.05</v>
      </c>
      <c r="L85" s="861">
        <f>N78*K85</f>
        <v>69.486192000000003</v>
      </c>
      <c r="M85" s="862"/>
      <c r="N85" s="56"/>
    </row>
    <row r="86" spans="1:14" ht="15" thickBot="1">
      <c r="B86" s="825" t="s">
        <v>1037</v>
      </c>
      <c r="C86" s="826"/>
      <c r="D86" s="826"/>
      <c r="E86" s="826"/>
      <c r="F86" s="826"/>
      <c r="G86" s="826"/>
      <c r="H86" s="826"/>
      <c r="I86" s="826"/>
      <c r="J86" s="826"/>
      <c r="K86" s="826"/>
      <c r="L86" s="826"/>
      <c r="M86" s="827"/>
      <c r="N86" s="57">
        <f>L83+L84+L85</f>
        <v>416.91715200000004</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1806.6409919999999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1606</v>
      </c>
      <c r="C31" s="86" t="s">
        <v>1613</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877</v>
      </c>
      <c r="B48" s="48"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2206.4278675</v>
      </c>
      <c r="N48" s="281">
        <f>K48*M48</f>
        <v>2206.4278675</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2206.4278675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2206.4278675</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441.28557350000005</v>
      </c>
      <c r="M83" s="860"/>
      <c r="N83" s="56"/>
    </row>
    <row r="84" spans="1:14">
      <c r="B84" s="94" t="s">
        <v>1057</v>
      </c>
      <c r="C84" s="95"/>
      <c r="D84" s="95"/>
      <c r="E84" s="95"/>
      <c r="F84" s="95"/>
      <c r="G84" s="95"/>
      <c r="H84" s="95"/>
      <c r="I84" s="92"/>
      <c r="J84" s="93"/>
      <c r="K84" s="313">
        <v>0.05</v>
      </c>
      <c r="L84" s="859">
        <f>N78*K84</f>
        <v>110.32139337500001</v>
      </c>
      <c r="M84" s="860"/>
      <c r="N84" s="56"/>
    </row>
    <row r="85" spans="1:14" ht="15" thickBot="1">
      <c r="B85" s="96" t="s">
        <v>1058</v>
      </c>
      <c r="C85" s="97"/>
      <c r="D85" s="97"/>
      <c r="E85" s="97"/>
      <c r="F85" s="97"/>
      <c r="G85" s="97"/>
      <c r="H85" s="97"/>
      <c r="I85" s="98"/>
      <c r="J85" s="99"/>
      <c r="K85" s="314">
        <v>0.05</v>
      </c>
      <c r="L85" s="861">
        <f>N78*K85</f>
        <v>110.32139337500001</v>
      </c>
      <c r="M85" s="862"/>
      <c r="N85" s="56"/>
    </row>
    <row r="86" spans="1:14" ht="15" thickBot="1">
      <c r="B86" s="825" t="s">
        <v>1037</v>
      </c>
      <c r="C86" s="826"/>
      <c r="D86" s="826"/>
      <c r="E86" s="826"/>
      <c r="F86" s="826"/>
      <c r="G86" s="826"/>
      <c r="H86" s="826"/>
      <c r="I86" s="826"/>
      <c r="J86" s="826"/>
      <c r="K86" s="826"/>
      <c r="L86" s="826"/>
      <c r="M86" s="827"/>
      <c r="N86" s="57">
        <f>L83+L84+L85</f>
        <v>661.9283602500002</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2868.3562277500005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1608</v>
      </c>
      <c r="C31" s="86" t="s">
        <v>1607</v>
      </c>
      <c r="D31" s="87"/>
      <c r="E31" s="87"/>
      <c r="F31" s="87"/>
      <c r="G31" s="87"/>
      <c r="H31" s="87"/>
      <c r="I31" s="87"/>
      <c r="J31" s="88"/>
      <c r="K31" s="317"/>
      <c r="L31" s="315" t="s">
        <v>1082</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880</v>
      </c>
      <c r="B48" s="48"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1748.0120175</v>
      </c>
      <c r="N48" s="281">
        <f>K48*M48</f>
        <v>1748.0120175</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1748.0120175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1748.0120175</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349.60240350000004</v>
      </c>
      <c r="M83" s="860"/>
      <c r="N83" s="56"/>
    </row>
    <row r="84" spans="1:14">
      <c r="B84" s="94" t="s">
        <v>1057</v>
      </c>
      <c r="C84" s="95"/>
      <c r="D84" s="95"/>
      <c r="E84" s="95"/>
      <c r="F84" s="95"/>
      <c r="G84" s="95"/>
      <c r="H84" s="95"/>
      <c r="I84" s="92"/>
      <c r="J84" s="93"/>
      <c r="K84" s="313">
        <v>0.05</v>
      </c>
      <c r="L84" s="859">
        <f>N78*K84</f>
        <v>87.400600875000009</v>
      </c>
      <c r="M84" s="860"/>
      <c r="N84" s="56"/>
    </row>
    <row r="85" spans="1:14" ht="15" thickBot="1">
      <c r="B85" s="96" t="s">
        <v>1058</v>
      </c>
      <c r="C85" s="97"/>
      <c r="D85" s="97"/>
      <c r="E85" s="97"/>
      <c r="F85" s="97"/>
      <c r="G85" s="97"/>
      <c r="H85" s="97"/>
      <c r="I85" s="98"/>
      <c r="J85" s="99"/>
      <c r="K85" s="314">
        <v>0.05</v>
      </c>
      <c r="L85" s="861">
        <f>N78*K85</f>
        <v>87.400600875000009</v>
      </c>
      <c r="M85" s="862"/>
      <c r="N85" s="56"/>
    </row>
    <row r="86" spans="1:14" ht="15" thickBot="1">
      <c r="B86" s="825" t="s">
        <v>1037</v>
      </c>
      <c r="C86" s="826"/>
      <c r="D86" s="826"/>
      <c r="E86" s="826"/>
      <c r="F86" s="826"/>
      <c r="G86" s="826"/>
      <c r="H86" s="826"/>
      <c r="I86" s="826"/>
      <c r="J86" s="826"/>
      <c r="K86" s="826"/>
      <c r="L86" s="826"/>
      <c r="M86" s="827"/>
      <c r="N86" s="57">
        <f>L83+L84+L85</f>
        <v>524.40360525000006</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2272.4156227499998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1610</v>
      </c>
      <c r="C31" s="86" t="s">
        <v>1614</v>
      </c>
      <c r="D31" s="87"/>
      <c r="E31" s="87"/>
      <c r="F31" s="87"/>
      <c r="G31" s="87"/>
      <c r="H31" s="87"/>
      <c r="I31" s="87"/>
      <c r="J31" s="88"/>
      <c r="K31" s="317"/>
      <c r="L31" s="315" t="s">
        <v>1547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928</v>
      </c>
      <c r="B48" s="48"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2731.1933799999997</v>
      </c>
      <c r="N48" s="281">
        <f>K48*M48</f>
        <v>2731.1933799999997</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2731.1933799999997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2731.1933799999997</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546.23867599999994</v>
      </c>
      <c r="M83" s="860"/>
      <c r="N83" s="56"/>
    </row>
    <row r="84" spans="1:14">
      <c r="B84" s="94" t="s">
        <v>1057</v>
      </c>
      <c r="C84" s="95"/>
      <c r="D84" s="95"/>
      <c r="E84" s="95"/>
      <c r="F84" s="95"/>
      <c r="G84" s="95"/>
      <c r="H84" s="95"/>
      <c r="I84" s="92"/>
      <c r="J84" s="93"/>
      <c r="K84" s="313">
        <v>0.05</v>
      </c>
      <c r="L84" s="859">
        <f>N78*K84</f>
        <v>136.55966899999999</v>
      </c>
      <c r="M84" s="860"/>
      <c r="N84" s="56"/>
    </row>
    <row r="85" spans="1:14" ht="15" thickBot="1">
      <c r="B85" s="96" t="s">
        <v>1058</v>
      </c>
      <c r="C85" s="97"/>
      <c r="D85" s="97"/>
      <c r="E85" s="97"/>
      <c r="F85" s="97"/>
      <c r="G85" s="97"/>
      <c r="H85" s="97"/>
      <c r="I85" s="98"/>
      <c r="J85" s="99"/>
      <c r="K85" s="314">
        <v>0.05</v>
      </c>
      <c r="L85" s="861">
        <f>N78*K85</f>
        <v>136.55966899999999</v>
      </c>
      <c r="M85" s="862"/>
      <c r="N85" s="56"/>
    </row>
    <row r="86" spans="1:14" ht="15" thickBot="1">
      <c r="B86" s="825" t="s">
        <v>1037</v>
      </c>
      <c r="C86" s="826"/>
      <c r="D86" s="826"/>
      <c r="E86" s="826"/>
      <c r="F86" s="826"/>
      <c r="G86" s="826"/>
      <c r="H86" s="826"/>
      <c r="I86" s="826"/>
      <c r="J86" s="826"/>
      <c r="K86" s="826"/>
      <c r="L86" s="826"/>
      <c r="M86" s="827"/>
      <c r="N86" s="57">
        <f>L83+L84+L85</f>
        <v>819.35801399999991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3550.5513939999996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1120</v>
      </c>
      <c r="C31" s="86" t="s">
        <v>1615</v>
      </c>
      <c r="D31" s="87"/>
      <c r="E31" s="87"/>
      <c r="F31" s="87"/>
      <c r="G31" s="87"/>
      <c r="H31" s="87"/>
      <c r="I31" s="87"/>
      <c r="J31" s="88"/>
      <c r="K31" s="317"/>
      <c r="L31" s="315" t="s">
        <v>1547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939</v>
      </c>
      <c r="B48" s="48"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2941</v>
      </c>
      <c r="N48" s="281">
        <f>K48*M48</f>
        <v>2941</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2941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2941</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588.20000000000005</v>
      </c>
      <c r="M83" s="860"/>
      <c r="N83" s="56"/>
    </row>
    <row r="84" spans="1:14">
      <c r="B84" s="94" t="s">
        <v>1057</v>
      </c>
      <c r="C84" s="95"/>
      <c r="D84" s="95"/>
      <c r="E84" s="95"/>
      <c r="F84" s="95"/>
      <c r="G84" s="95"/>
      <c r="H84" s="95"/>
      <c r="I84" s="92"/>
      <c r="J84" s="93"/>
      <c r="K84" s="313">
        <v>0.05</v>
      </c>
      <c r="L84" s="859">
        <f>N78*K84</f>
        <v>147.05000000000001</v>
      </c>
      <c r="M84" s="860"/>
      <c r="N84" s="56"/>
    </row>
    <row r="85" spans="1:14" ht="15" thickBot="1">
      <c r="B85" s="96" t="s">
        <v>1058</v>
      </c>
      <c r="C85" s="97"/>
      <c r="D85" s="97"/>
      <c r="E85" s="97"/>
      <c r="F85" s="97"/>
      <c r="G85" s="97"/>
      <c r="H85" s="97"/>
      <c r="I85" s="98"/>
      <c r="J85" s="99"/>
      <c r="K85" s="314">
        <v>0.05</v>
      </c>
      <c r="L85" s="861">
        <f>N78*K85</f>
        <v>147.05000000000001</v>
      </c>
      <c r="M85" s="862"/>
      <c r="N85" s="56"/>
    </row>
    <row r="86" spans="1:14" ht="15" thickBot="1">
      <c r="B86" s="825" t="s">
        <v>1037</v>
      </c>
      <c r="C86" s="826"/>
      <c r="D86" s="826"/>
      <c r="E86" s="826"/>
      <c r="F86" s="826"/>
      <c r="G86" s="826"/>
      <c r="H86" s="826"/>
      <c r="I86" s="826"/>
      <c r="J86" s="826"/>
      <c r="K86" s="826"/>
      <c r="L86" s="826"/>
      <c r="M86" s="827"/>
      <c r="N86" s="57">
        <f>L83+L84+L85</f>
        <v>882.3</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3823.3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1121</v>
      </c>
      <c r="C31" s="86" t="s">
        <v>1616</v>
      </c>
      <c r="D31" s="87"/>
      <c r="E31" s="87"/>
      <c r="F31" s="87"/>
      <c r="G31" s="87"/>
      <c r="H31" s="87"/>
      <c r="I31" s="87"/>
      <c r="J31" s="88"/>
      <c r="K31" s="317"/>
      <c r="L31" s="315" t="s">
        <v>1547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926</v>
      </c>
      <c r="B48" s="48"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3099.1324175</v>
      </c>
      <c r="N48" s="281">
        <f>K48*M48</f>
        <v>3099.1324175</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3099.1324175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3099.1324175</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619.82648349999999</v>
      </c>
      <c r="M83" s="860"/>
      <c r="N83" s="56"/>
    </row>
    <row r="84" spans="1:14">
      <c r="B84" s="94" t="s">
        <v>1057</v>
      </c>
      <c r="C84" s="95"/>
      <c r="D84" s="95"/>
      <c r="E84" s="95"/>
      <c r="F84" s="95"/>
      <c r="G84" s="95"/>
      <c r="H84" s="95"/>
      <c r="I84" s="92"/>
      <c r="J84" s="93"/>
      <c r="K84" s="313">
        <v>0.05</v>
      </c>
      <c r="L84" s="859">
        <f>N78*K84</f>
        <v>154.956620875</v>
      </c>
      <c r="M84" s="860"/>
      <c r="N84" s="56"/>
    </row>
    <row r="85" spans="1:14" ht="15" thickBot="1">
      <c r="B85" s="96" t="s">
        <v>1058</v>
      </c>
      <c r="C85" s="97"/>
      <c r="D85" s="97"/>
      <c r="E85" s="97"/>
      <c r="F85" s="97"/>
      <c r="G85" s="97"/>
      <c r="H85" s="97"/>
      <c r="I85" s="98"/>
      <c r="J85" s="99"/>
      <c r="K85" s="314">
        <v>0.05</v>
      </c>
      <c r="L85" s="861">
        <f>N78*K85</f>
        <v>154.956620875</v>
      </c>
      <c r="M85" s="862"/>
      <c r="N85" s="56"/>
    </row>
    <row r="86" spans="1:14" ht="15" thickBot="1">
      <c r="B86" s="825" t="s">
        <v>1037</v>
      </c>
      <c r="C86" s="826"/>
      <c r="D86" s="826"/>
      <c r="E86" s="826"/>
      <c r="F86" s="826"/>
      <c r="G86" s="826"/>
      <c r="H86" s="826"/>
      <c r="I86" s="826"/>
      <c r="J86" s="826"/>
      <c r="K86" s="826"/>
      <c r="L86" s="826"/>
      <c r="M86" s="827"/>
      <c r="N86" s="57">
        <f>L83+L84+L85</f>
        <v>929.73972524999999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4028.87214275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1611</v>
      </c>
      <c r="C31" s="86" t="s">
        <v>1617</v>
      </c>
      <c r="D31" s="87"/>
      <c r="E31" s="87"/>
      <c r="F31" s="87"/>
      <c r="G31" s="87"/>
      <c r="H31" s="87"/>
      <c r="I31" s="87"/>
      <c r="J31" s="88"/>
      <c r="K31" s="317"/>
      <c r="L31" s="315" t="s">
        <v>1547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924</v>
      </c>
      <c r="B48" s="48"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2184.7134325000002</v>
      </c>
      <c r="N48" s="281">
        <f>K48*M48</f>
        <v>2184.7134325000002</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2184.7134325000002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2184.7134325000002</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436.94268650000004</v>
      </c>
      <c r="M83" s="860"/>
      <c r="N83" s="56"/>
    </row>
    <row r="84" spans="1:14">
      <c r="B84" s="94" t="s">
        <v>1057</v>
      </c>
      <c r="C84" s="95"/>
      <c r="D84" s="95"/>
      <c r="E84" s="95"/>
      <c r="F84" s="95"/>
      <c r="G84" s="95"/>
      <c r="H84" s="95"/>
      <c r="I84" s="92"/>
      <c r="J84" s="93"/>
      <c r="K84" s="313">
        <v>0.05</v>
      </c>
      <c r="L84" s="859">
        <f>N78*K84</f>
        <v>109.23567162500001</v>
      </c>
      <c r="M84" s="860"/>
      <c r="N84" s="56"/>
    </row>
    <row r="85" spans="1:14" ht="15" thickBot="1">
      <c r="B85" s="96" t="s">
        <v>1058</v>
      </c>
      <c r="C85" s="97"/>
      <c r="D85" s="97"/>
      <c r="E85" s="97"/>
      <c r="F85" s="97"/>
      <c r="G85" s="97"/>
      <c r="H85" s="97"/>
      <c r="I85" s="98"/>
      <c r="J85" s="99"/>
      <c r="K85" s="314">
        <v>0.05</v>
      </c>
      <c r="L85" s="861">
        <f>N78*K85</f>
        <v>109.23567162500001</v>
      </c>
      <c r="M85" s="862"/>
      <c r="N85" s="56"/>
    </row>
    <row r="86" spans="1:14" ht="15" thickBot="1">
      <c r="B86" s="825" t="s">
        <v>1037</v>
      </c>
      <c r="C86" s="826"/>
      <c r="D86" s="826"/>
      <c r="E86" s="826"/>
      <c r="F86" s="826"/>
      <c r="G86" s="826"/>
      <c r="H86" s="826"/>
      <c r="I86" s="826"/>
      <c r="J86" s="826"/>
      <c r="K86" s="826"/>
      <c r="L86" s="826"/>
      <c r="M86" s="827"/>
      <c r="N86" s="57">
        <f>L83+L84+L85</f>
        <v>655.41402975000005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2840.1274622500005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1618</v>
      </c>
      <c r="C31" s="86" t="s">
        <v>1619</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889</v>
      </c>
      <c r="B48" s="48"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3195.6410175000001</v>
      </c>
      <c r="N48" s="281">
        <f>K48*M48</f>
        <v>3195.6410175000001</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3195.6410175000001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457"/>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3195.6410175000001</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639.12820350000004</v>
      </c>
      <c r="M83" s="860"/>
      <c r="N83" s="56"/>
    </row>
    <row r="84" spans="1:14">
      <c r="B84" s="94" t="s">
        <v>1057</v>
      </c>
      <c r="C84" s="95"/>
      <c r="D84" s="95"/>
      <c r="E84" s="95"/>
      <c r="F84" s="95"/>
      <c r="G84" s="95"/>
      <c r="H84" s="95"/>
      <c r="I84" s="92"/>
      <c r="J84" s="93"/>
      <c r="K84" s="313">
        <v>0.05</v>
      </c>
      <c r="L84" s="859">
        <f>N78*K84</f>
        <v>159.78205087500001</v>
      </c>
      <c r="M84" s="860"/>
      <c r="N84" s="56"/>
    </row>
    <row r="85" spans="1:14" ht="15" thickBot="1">
      <c r="B85" s="96" t="s">
        <v>1058</v>
      </c>
      <c r="C85" s="97"/>
      <c r="D85" s="97"/>
      <c r="E85" s="97"/>
      <c r="F85" s="97"/>
      <c r="G85" s="97"/>
      <c r="H85" s="97"/>
      <c r="I85" s="98"/>
      <c r="J85" s="99"/>
      <c r="K85" s="314">
        <v>0.05</v>
      </c>
      <c r="L85" s="861">
        <f>N78*K85</f>
        <v>159.78205087500001</v>
      </c>
      <c r="M85" s="862"/>
      <c r="N85" s="56"/>
    </row>
    <row r="86" spans="1:14" ht="15" thickBot="1">
      <c r="B86" s="825" t="s">
        <v>1037</v>
      </c>
      <c r="C86" s="826"/>
      <c r="D86" s="826"/>
      <c r="E86" s="826"/>
      <c r="F86" s="826"/>
      <c r="G86" s="826"/>
      <c r="H86" s="826"/>
      <c r="I86" s="826"/>
      <c r="J86" s="826"/>
      <c r="K86" s="826"/>
      <c r="L86" s="826"/>
      <c r="M86" s="827"/>
      <c r="N86" s="57">
        <f>L83+L84+L85</f>
        <v>958.69230525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4154.3333227499998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1620</v>
      </c>
      <c r="C31" s="86" t="s">
        <v>1621</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891</v>
      </c>
      <c r="B48" s="48"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3754.1845400000002</v>
      </c>
      <c r="N48" s="281">
        <f>K48*M48</f>
        <v>3754.1845400000002</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3754.1845400000002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25" t="s">
        <v>1037</v>
      </c>
      <c r="C76" s="826"/>
      <c r="D76" s="826"/>
      <c r="E76" s="826"/>
      <c r="F76" s="826"/>
      <c r="G76" s="826"/>
      <c r="H76" s="826"/>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3754.1845400000002</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750.83690800000011</v>
      </c>
      <c r="M83" s="860"/>
      <c r="N83" s="56"/>
    </row>
    <row r="84" spans="1:14">
      <c r="B84" s="94" t="s">
        <v>1057</v>
      </c>
      <c r="C84" s="95"/>
      <c r="D84" s="95"/>
      <c r="E84" s="95"/>
      <c r="F84" s="95"/>
      <c r="G84" s="95"/>
      <c r="H84" s="95"/>
      <c r="I84" s="92"/>
      <c r="J84" s="93"/>
      <c r="K84" s="313">
        <v>0.05</v>
      </c>
      <c r="L84" s="859">
        <f>N78*K84</f>
        <v>187.70922700000003</v>
      </c>
      <c r="M84" s="860"/>
      <c r="N84" s="56"/>
    </row>
    <row r="85" spans="1:14" ht="15" thickBot="1">
      <c r="B85" s="96" t="s">
        <v>1058</v>
      </c>
      <c r="C85" s="97"/>
      <c r="D85" s="97"/>
      <c r="E85" s="97"/>
      <c r="F85" s="97"/>
      <c r="G85" s="97"/>
      <c r="H85" s="97"/>
      <c r="I85" s="98"/>
      <c r="J85" s="99"/>
      <c r="K85" s="314">
        <v>0.05</v>
      </c>
      <c r="L85" s="861">
        <f>N78*K85</f>
        <v>187.70922700000003</v>
      </c>
      <c r="M85" s="862"/>
      <c r="N85" s="56"/>
    </row>
    <row r="86" spans="1:14" ht="15" thickBot="1">
      <c r="B86" s="825" t="s">
        <v>1037</v>
      </c>
      <c r="C86" s="826"/>
      <c r="D86" s="826"/>
      <c r="E86" s="826"/>
      <c r="F86" s="826"/>
      <c r="G86" s="826"/>
      <c r="H86" s="826"/>
      <c r="I86" s="826"/>
      <c r="J86" s="826"/>
      <c r="K86" s="826"/>
      <c r="L86" s="826"/>
      <c r="M86" s="827"/>
      <c r="N86" s="57">
        <f>L83+L84+L85</f>
        <v>1126.2553620000001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4880.4399020000001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1622</v>
      </c>
      <c r="C31" s="86" t="s">
        <v>1623</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892</v>
      </c>
      <c r="B48" s="48"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3263.1970375000001</v>
      </c>
      <c r="N48" s="281">
        <f>K48*M48</f>
        <v>3263.1970375000001</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3263.1970375000001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3263.1970375000001</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652.63940750000006</v>
      </c>
      <c r="M83" s="860"/>
      <c r="N83" s="56"/>
    </row>
    <row r="84" spans="1:14">
      <c r="B84" s="94" t="s">
        <v>1057</v>
      </c>
      <c r="C84" s="95"/>
      <c r="D84" s="95"/>
      <c r="E84" s="95"/>
      <c r="F84" s="95"/>
      <c r="G84" s="95"/>
      <c r="H84" s="95"/>
      <c r="I84" s="92"/>
      <c r="J84" s="93"/>
      <c r="K84" s="313">
        <v>0.05</v>
      </c>
      <c r="L84" s="859">
        <f>N78*K84</f>
        <v>163.15985187500002</v>
      </c>
      <c r="M84" s="860"/>
      <c r="N84" s="56"/>
    </row>
    <row r="85" spans="1:14" ht="15" thickBot="1">
      <c r="B85" s="96" t="s">
        <v>1058</v>
      </c>
      <c r="C85" s="97"/>
      <c r="D85" s="97"/>
      <c r="E85" s="97"/>
      <c r="F85" s="97"/>
      <c r="G85" s="97"/>
      <c r="H85" s="97"/>
      <c r="I85" s="98"/>
      <c r="J85" s="99"/>
      <c r="K85" s="314">
        <v>0.05</v>
      </c>
      <c r="L85" s="861">
        <f>N78*K85</f>
        <v>163.15985187500002</v>
      </c>
      <c r="M85" s="862"/>
      <c r="N85" s="56"/>
    </row>
    <row r="86" spans="1:14" ht="15" thickBot="1">
      <c r="B86" s="825" t="s">
        <v>1037</v>
      </c>
      <c r="C86" s="826"/>
      <c r="D86" s="826"/>
      <c r="E86" s="826"/>
      <c r="F86" s="826"/>
      <c r="G86" s="826"/>
      <c r="H86" s="826"/>
      <c r="I86" s="826"/>
      <c r="J86" s="826"/>
      <c r="K86" s="826"/>
      <c r="L86" s="826"/>
      <c r="M86" s="827"/>
      <c r="N86" s="57">
        <f>L83+L84+L85</f>
        <v>978.95911124999998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4242.1561487500003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1122</v>
      </c>
      <c r="C31" s="86" t="s">
        <v>1624</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884</v>
      </c>
      <c r="B48" s="48"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3754.1845400000002</v>
      </c>
      <c r="N48" s="281">
        <f>K48*M48</f>
        <v>3754.1845400000002</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3754.1845400000002</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3754.1845400000002</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750.83690800000011</v>
      </c>
      <c r="M83" s="860"/>
      <c r="N83" s="56"/>
    </row>
    <row r="84" spans="1:14">
      <c r="B84" s="94" t="s">
        <v>1057</v>
      </c>
      <c r="C84" s="95"/>
      <c r="D84" s="95"/>
      <c r="E84" s="95"/>
      <c r="F84" s="95"/>
      <c r="G84" s="95"/>
      <c r="H84" s="95"/>
      <c r="I84" s="92"/>
      <c r="J84" s="93"/>
      <c r="K84" s="313">
        <v>0.05</v>
      </c>
      <c r="L84" s="859">
        <f>N78*K84</f>
        <v>187.70922700000003</v>
      </c>
      <c r="M84" s="860"/>
      <c r="N84" s="56"/>
    </row>
    <row r="85" spans="1:14" ht="15" thickBot="1">
      <c r="B85" s="96" t="s">
        <v>1058</v>
      </c>
      <c r="C85" s="97"/>
      <c r="D85" s="97"/>
      <c r="E85" s="97"/>
      <c r="F85" s="97"/>
      <c r="G85" s="97"/>
      <c r="H85" s="97"/>
      <c r="I85" s="98"/>
      <c r="J85" s="99"/>
      <c r="K85" s="314">
        <v>0.05</v>
      </c>
      <c r="L85" s="861">
        <f>N78*K85</f>
        <v>187.70922700000003</v>
      </c>
      <c r="M85" s="862"/>
      <c r="N85" s="56"/>
    </row>
    <row r="86" spans="1:14" ht="15" thickBot="1">
      <c r="B86" s="825" t="s">
        <v>1037</v>
      </c>
      <c r="C86" s="826"/>
      <c r="D86" s="826"/>
      <c r="E86" s="826"/>
      <c r="F86" s="826"/>
      <c r="G86" s="826"/>
      <c r="H86" s="826"/>
      <c r="I86" s="826"/>
      <c r="J86" s="826"/>
      <c r="K86" s="826"/>
      <c r="L86" s="826"/>
      <c r="M86" s="827"/>
      <c r="N86" s="57">
        <f>L83+L84+L85</f>
        <v>1126.2553620000001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4880.4399020000001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1123</v>
      </c>
      <c r="C31" s="86" t="s">
        <v>1625</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885</v>
      </c>
      <c r="B48" s="48"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3481.5477449999998</v>
      </c>
      <c r="N48" s="281">
        <f>K48*M48</f>
        <v>3481.5477449999998</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3481.5477449999998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3481.5477449999998</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696.30954900000006</v>
      </c>
      <c r="M83" s="860"/>
      <c r="N83" s="56"/>
    </row>
    <row r="84" spans="1:14">
      <c r="B84" s="94" t="s">
        <v>1057</v>
      </c>
      <c r="C84" s="95"/>
      <c r="D84" s="95"/>
      <c r="E84" s="95"/>
      <c r="F84" s="95"/>
      <c r="G84" s="95"/>
      <c r="H84" s="95"/>
      <c r="I84" s="92"/>
      <c r="J84" s="93"/>
      <c r="K84" s="313">
        <v>0.05</v>
      </c>
      <c r="L84" s="859">
        <f>N78*K84</f>
        <v>174.07738725000002</v>
      </c>
      <c r="M84" s="860"/>
      <c r="N84" s="56"/>
    </row>
    <row r="85" spans="1:14" ht="15" thickBot="1">
      <c r="B85" s="96" t="s">
        <v>1058</v>
      </c>
      <c r="C85" s="97"/>
      <c r="D85" s="97"/>
      <c r="E85" s="97"/>
      <c r="F85" s="97"/>
      <c r="G85" s="97"/>
      <c r="H85" s="97"/>
      <c r="I85" s="98"/>
      <c r="J85" s="99"/>
      <c r="K85" s="314">
        <v>0.05</v>
      </c>
      <c r="L85" s="861">
        <f>N78*K85</f>
        <v>174.07738725000002</v>
      </c>
      <c r="M85" s="862"/>
      <c r="N85" s="56"/>
    </row>
    <row r="86" spans="1:14" ht="15" thickBot="1">
      <c r="B86" s="825" t="s">
        <v>1037</v>
      </c>
      <c r="C86" s="826"/>
      <c r="D86" s="826"/>
      <c r="E86" s="826"/>
      <c r="F86" s="826"/>
      <c r="G86" s="826"/>
      <c r="H86" s="826"/>
      <c r="I86" s="826"/>
      <c r="J86" s="826"/>
      <c r="K86" s="826"/>
      <c r="L86" s="826"/>
      <c r="M86" s="827"/>
      <c r="N86" s="57">
        <f>L83+L84+L85</f>
        <v>1044.4643235000001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4526.0120685000002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1124</v>
      </c>
      <c r="C31" s="86" t="s">
        <v>1626</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885</v>
      </c>
      <c r="B48" s="48"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3481.5477449999998</v>
      </c>
      <c r="N48" s="281">
        <f>K48*M48</f>
        <v>3481.5477449999998</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3481.5477449999998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3481.5477449999998</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696.30954900000006</v>
      </c>
      <c r="M83" s="860"/>
      <c r="N83" s="56"/>
    </row>
    <row r="84" spans="1:14">
      <c r="B84" s="94" t="s">
        <v>1057</v>
      </c>
      <c r="C84" s="95"/>
      <c r="D84" s="95"/>
      <c r="E84" s="95"/>
      <c r="F84" s="95"/>
      <c r="G84" s="95"/>
      <c r="H84" s="95"/>
      <c r="I84" s="92"/>
      <c r="J84" s="93"/>
      <c r="K84" s="313">
        <v>0.05</v>
      </c>
      <c r="L84" s="859">
        <f>N78*K84</f>
        <v>174.07738725000002</v>
      </c>
      <c r="M84" s="860"/>
      <c r="N84" s="56"/>
    </row>
    <row r="85" spans="1:14" ht="15" thickBot="1">
      <c r="B85" s="96" t="s">
        <v>1058</v>
      </c>
      <c r="C85" s="97"/>
      <c r="D85" s="97"/>
      <c r="E85" s="97"/>
      <c r="F85" s="97"/>
      <c r="G85" s="97"/>
      <c r="H85" s="97"/>
      <c r="I85" s="98"/>
      <c r="J85" s="99"/>
      <c r="K85" s="314">
        <v>0.05</v>
      </c>
      <c r="L85" s="861">
        <f>N78*K85</f>
        <v>174.07738725000002</v>
      </c>
      <c r="M85" s="862"/>
      <c r="N85" s="56"/>
    </row>
    <row r="86" spans="1:14" ht="15" thickBot="1">
      <c r="B86" s="825" t="s">
        <v>1037</v>
      </c>
      <c r="C86" s="826"/>
      <c r="D86" s="826"/>
      <c r="E86" s="826"/>
      <c r="F86" s="826"/>
      <c r="G86" s="826"/>
      <c r="H86" s="826"/>
      <c r="I86" s="826"/>
      <c r="J86" s="826"/>
      <c r="K86" s="826"/>
      <c r="L86" s="826"/>
      <c r="M86" s="827"/>
      <c r="N86" s="57">
        <f>L83+L84+L85</f>
        <v>1044.4643235000001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4526.0120685000002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1125</v>
      </c>
      <c r="C31" s="86" t="s">
        <v>1627</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886</v>
      </c>
      <c r="B48" s="48"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4642.0636599999998</v>
      </c>
      <c r="N48" s="281">
        <f>K48*M48</f>
        <v>4642.0636599999998</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4642.0636599999998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4642.0636599999998</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928.41273200000001</v>
      </c>
      <c r="M83" s="860"/>
      <c r="N83" s="56"/>
    </row>
    <row r="84" spans="1:14">
      <c r="B84" s="94" t="s">
        <v>1057</v>
      </c>
      <c r="C84" s="95"/>
      <c r="D84" s="95"/>
      <c r="E84" s="95"/>
      <c r="F84" s="95"/>
      <c r="G84" s="95"/>
      <c r="H84" s="95"/>
      <c r="I84" s="92"/>
      <c r="J84" s="93"/>
      <c r="K84" s="313">
        <v>0.05</v>
      </c>
      <c r="L84" s="859">
        <f>N78*K84</f>
        <v>232.103183</v>
      </c>
      <c r="M84" s="860"/>
      <c r="N84" s="56"/>
    </row>
    <row r="85" spans="1:14" ht="15" thickBot="1">
      <c r="B85" s="96" t="s">
        <v>1058</v>
      </c>
      <c r="C85" s="97"/>
      <c r="D85" s="97"/>
      <c r="E85" s="97"/>
      <c r="F85" s="97"/>
      <c r="G85" s="97"/>
      <c r="H85" s="97"/>
      <c r="I85" s="98"/>
      <c r="J85" s="99"/>
      <c r="K85" s="314">
        <v>0.05</v>
      </c>
      <c r="L85" s="861">
        <f>N78*K85</f>
        <v>232.103183</v>
      </c>
      <c r="M85" s="862"/>
      <c r="N85" s="56"/>
    </row>
    <row r="86" spans="1:14" ht="15" thickBot="1">
      <c r="B86" s="825" t="s">
        <v>1037</v>
      </c>
      <c r="C86" s="826"/>
      <c r="D86" s="826"/>
      <c r="E86" s="826"/>
      <c r="F86" s="826"/>
      <c r="G86" s="826"/>
      <c r="H86" s="826"/>
      <c r="I86" s="826"/>
      <c r="J86" s="826"/>
      <c r="K86" s="826"/>
      <c r="L86" s="826"/>
      <c r="M86" s="827"/>
      <c r="N86" s="57">
        <f>L83+L84+L85</f>
        <v>1392.6190979999999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6034.6827579999999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1126</v>
      </c>
      <c r="C31" s="86" t="s">
        <v>1628</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887</v>
      </c>
      <c r="B48" s="48"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4642.0636599999998</v>
      </c>
      <c r="N48" s="281">
        <f>K48*M48</f>
        <v>4642.0636599999998</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4642.0636599999998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4642.0636599999998</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928.41273200000001</v>
      </c>
      <c r="M83" s="860"/>
      <c r="N83" s="56"/>
    </row>
    <row r="84" spans="1:14">
      <c r="B84" s="94" t="s">
        <v>1057</v>
      </c>
      <c r="C84" s="95"/>
      <c r="D84" s="95"/>
      <c r="E84" s="95"/>
      <c r="F84" s="95"/>
      <c r="G84" s="95"/>
      <c r="H84" s="95"/>
      <c r="I84" s="92"/>
      <c r="J84" s="93"/>
      <c r="K84" s="313">
        <v>0.05</v>
      </c>
      <c r="L84" s="859">
        <f>N78*K84</f>
        <v>232.103183</v>
      </c>
      <c r="M84" s="860"/>
      <c r="N84" s="56"/>
    </row>
    <row r="85" spans="1:14" ht="15" thickBot="1">
      <c r="B85" s="96" t="s">
        <v>1058</v>
      </c>
      <c r="C85" s="97"/>
      <c r="D85" s="97"/>
      <c r="E85" s="97"/>
      <c r="F85" s="97"/>
      <c r="G85" s="97"/>
      <c r="H85" s="97"/>
      <c r="I85" s="98"/>
      <c r="J85" s="99"/>
      <c r="K85" s="314">
        <v>0.05</v>
      </c>
      <c r="L85" s="861">
        <f>N78*K85</f>
        <v>232.103183</v>
      </c>
      <c r="M85" s="862"/>
      <c r="N85" s="56"/>
    </row>
    <row r="86" spans="1:14" ht="15" thickBot="1">
      <c r="B86" s="825" t="s">
        <v>1037</v>
      </c>
      <c r="C86" s="826"/>
      <c r="D86" s="826"/>
      <c r="E86" s="826"/>
      <c r="F86" s="826"/>
      <c r="G86" s="826"/>
      <c r="H86" s="826"/>
      <c r="I86" s="826"/>
      <c r="J86" s="826"/>
      <c r="K86" s="826"/>
      <c r="L86" s="826"/>
      <c r="M86" s="827"/>
      <c r="N86" s="57">
        <f>L83+L84+L85</f>
        <v>1392.6190979999999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6034.6827579999999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1629</v>
      </c>
      <c r="C31" s="86" t="s">
        <v>1630</v>
      </c>
      <c r="D31" s="87"/>
      <c r="E31" s="87"/>
      <c r="F31" s="87"/>
      <c r="G31" s="87"/>
      <c r="H31" s="87"/>
      <c r="I31" s="87"/>
      <c r="J31" s="88"/>
      <c r="K31" s="31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888</v>
      </c>
      <c r="B48" s="48"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4642.0636599999998</v>
      </c>
      <c r="N48" s="281">
        <f>K48*M48</f>
        <v>4642.0636599999998</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4642.0636599999998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4642.0636599999998</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928.41273200000001</v>
      </c>
      <c r="M83" s="860"/>
      <c r="N83" s="56"/>
    </row>
    <row r="84" spans="1:14">
      <c r="B84" s="94" t="s">
        <v>1057</v>
      </c>
      <c r="C84" s="95"/>
      <c r="D84" s="95"/>
      <c r="E84" s="95"/>
      <c r="F84" s="95"/>
      <c r="G84" s="95"/>
      <c r="H84" s="95"/>
      <c r="I84" s="92"/>
      <c r="J84" s="93"/>
      <c r="K84" s="313">
        <v>0.05</v>
      </c>
      <c r="L84" s="859">
        <f>N78*K84</f>
        <v>232.103183</v>
      </c>
      <c r="M84" s="860"/>
      <c r="N84" s="56"/>
    </row>
    <row r="85" spans="1:14" ht="15" thickBot="1">
      <c r="B85" s="96" t="s">
        <v>1058</v>
      </c>
      <c r="C85" s="97"/>
      <c r="D85" s="97"/>
      <c r="E85" s="97"/>
      <c r="F85" s="97"/>
      <c r="G85" s="97"/>
      <c r="H85" s="97"/>
      <c r="I85" s="98"/>
      <c r="J85" s="99"/>
      <c r="K85" s="314">
        <v>0.05</v>
      </c>
      <c r="L85" s="861">
        <f>N78*K85</f>
        <v>232.103183</v>
      </c>
      <c r="M85" s="862"/>
      <c r="N85" s="56"/>
    </row>
    <row r="86" spans="1:14" ht="15" thickBot="1">
      <c r="B86" s="825" t="s">
        <v>1037</v>
      </c>
      <c r="C86" s="826"/>
      <c r="D86" s="826"/>
      <c r="E86" s="826"/>
      <c r="F86" s="826"/>
      <c r="G86" s="826"/>
      <c r="H86" s="826"/>
      <c r="I86" s="826"/>
      <c r="J86" s="826"/>
      <c r="K86" s="826"/>
      <c r="L86" s="826"/>
      <c r="M86" s="827"/>
      <c r="N86" s="57">
        <f>L83+L84+L85</f>
        <v>1392.6190979999999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6034.6827579999999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1127</v>
      </c>
      <c r="C31" s="86" t="s">
        <v>1631</v>
      </c>
      <c r="D31" s="87"/>
      <c r="E31" s="87"/>
      <c r="F31" s="87"/>
      <c r="G31" s="87"/>
      <c r="H31" s="87"/>
      <c r="I31" s="87"/>
      <c r="J31" s="88"/>
      <c r="K31" s="317"/>
      <c r="L31" s="315" t="s">
        <v>1547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940</v>
      </c>
      <c r="B48" s="48"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2731.1933799999997</v>
      </c>
      <c r="N48" s="281">
        <f>K48*M48</f>
        <v>2731.1933799999997</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2731.1933799999997</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2731.1933799999997</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546.23867599999994</v>
      </c>
      <c r="M83" s="860"/>
      <c r="N83" s="56"/>
    </row>
    <row r="84" spans="1:14">
      <c r="B84" s="94" t="s">
        <v>1057</v>
      </c>
      <c r="C84" s="95"/>
      <c r="D84" s="95"/>
      <c r="E84" s="95"/>
      <c r="F84" s="95"/>
      <c r="G84" s="95"/>
      <c r="H84" s="95"/>
      <c r="I84" s="92"/>
      <c r="J84" s="93"/>
      <c r="K84" s="313">
        <v>0.05</v>
      </c>
      <c r="L84" s="859">
        <f>N78*K84</f>
        <v>136.55966899999999</v>
      </c>
      <c r="M84" s="860"/>
      <c r="N84" s="56"/>
    </row>
    <row r="85" spans="1:14" ht="15" thickBot="1">
      <c r="B85" s="96" t="s">
        <v>1058</v>
      </c>
      <c r="C85" s="97"/>
      <c r="D85" s="97"/>
      <c r="E85" s="97"/>
      <c r="F85" s="97"/>
      <c r="G85" s="97"/>
      <c r="H85" s="97"/>
      <c r="I85" s="98"/>
      <c r="J85" s="99"/>
      <c r="K85" s="314">
        <v>0.05</v>
      </c>
      <c r="L85" s="861">
        <f>N78*K85</f>
        <v>136.55966899999999</v>
      </c>
      <c r="M85" s="862"/>
      <c r="N85" s="56"/>
    </row>
    <row r="86" spans="1:14" ht="15" thickBot="1">
      <c r="B86" s="825" t="s">
        <v>1037</v>
      </c>
      <c r="C86" s="826"/>
      <c r="D86" s="826"/>
      <c r="E86" s="826"/>
      <c r="F86" s="826"/>
      <c r="G86" s="826"/>
      <c r="H86" s="826"/>
      <c r="I86" s="826"/>
      <c r="J86" s="826"/>
      <c r="K86" s="826"/>
      <c r="L86" s="826"/>
      <c r="M86" s="827"/>
      <c r="N86" s="57">
        <f>L83+L84+L85</f>
        <v>819.35801399999991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3550.5513939999996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1128</v>
      </c>
      <c r="C31" s="86" t="s">
        <v>1632</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500</v>
      </c>
      <c r="N36" s="281">
        <f>K36/M36</f>
        <v>207.734712</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500</v>
      </c>
      <c r="N37" s="281">
        <f>K37/M37</f>
        <v>165.92328000000001</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N75*M41</f>
        <v>0.51067205206099997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374.16866405206105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920</v>
      </c>
      <c r="B48" s="48"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3268.5</v>
      </c>
      <c r="N48" s="281">
        <f>K48*M48</f>
        <v>3268.5</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3268.5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319"/>
      <c r="H64" s="53"/>
      <c r="I64" s="131"/>
      <c r="J64" s="131"/>
      <c r="K64" s="131"/>
      <c r="L64" s="814"/>
      <c r="M64" s="815"/>
      <c r="N64" s="132"/>
    </row>
    <row r="65" spans="1:14" ht="15" thickBot="1">
      <c r="B65" s="831" t="s">
        <v>1037</v>
      </c>
      <c r="C65" s="832"/>
      <c r="D65" s="832"/>
      <c r="E65" s="832"/>
      <c r="F65" s="832"/>
      <c r="G65" s="832"/>
      <c r="H65" s="832"/>
      <c r="I65" s="832"/>
      <c r="J65" s="832"/>
      <c r="K65" s="832"/>
      <c r="L65" s="832"/>
      <c r="M65" s="833"/>
      <c r="N65" s="109"/>
    </row>
    <row r="66" spans="1:14">
      <c r="B66" s="38"/>
      <c r="C66" s="39"/>
      <c r="D66" s="39"/>
      <c r="E66" s="39"/>
      <c r="F66" s="39"/>
      <c r="G66" s="39"/>
      <c r="H66" s="39"/>
      <c r="I66" s="39"/>
      <c r="J66" s="39"/>
      <c r="K66" s="39"/>
      <c r="L66" s="39"/>
      <c r="M66" s="39"/>
      <c r="N66" s="40"/>
    </row>
    <row r="67" spans="1:14">
      <c r="B67" s="69" t="s">
        <v>1046</v>
      </c>
      <c r="C67" s="70"/>
      <c r="D67" s="70"/>
      <c r="E67" s="70"/>
      <c r="F67" s="70"/>
      <c r="G67" s="70"/>
      <c r="H67" s="70"/>
      <c r="I67" s="70"/>
      <c r="J67" s="70"/>
      <c r="K67" s="70"/>
      <c r="L67" s="70"/>
      <c r="M67" s="70"/>
      <c r="N67" s="71"/>
    </row>
    <row r="68" spans="1:14" ht="15" thickBot="1">
      <c r="B68" s="73"/>
      <c r="C68" s="66"/>
      <c r="D68" s="66"/>
      <c r="E68" s="66"/>
      <c r="F68" s="66"/>
      <c r="G68" s="66"/>
      <c r="H68" s="66"/>
      <c r="I68" s="66"/>
      <c r="J68" s="66"/>
      <c r="K68" s="66"/>
      <c r="L68" s="66"/>
      <c r="M68" s="66"/>
      <c r="N68" s="68"/>
    </row>
    <row r="69" spans="1:14" ht="26.4">
      <c r="B69" s="851" t="s">
        <v>1047</v>
      </c>
      <c r="C69" s="852"/>
      <c r="D69" s="852"/>
      <c r="E69" s="852"/>
      <c r="F69" s="852"/>
      <c r="G69" s="852"/>
      <c r="H69" s="852"/>
      <c r="I69" s="78" t="s">
        <v>1048</v>
      </c>
      <c r="J69" s="80" t="s">
        <v>1493</v>
      </c>
      <c r="K69" s="79" t="s">
        <v>1050</v>
      </c>
      <c r="L69" s="853" t="s">
        <v>1034</v>
      </c>
      <c r="M69" s="854"/>
      <c r="N69" s="103" t="s">
        <v>1035</v>
      </c>
    </row>
    <row r="70" spans="1:14">
      <c r="A70" t="s">
        <v>11</v>
      </c>
      <c r="B70" s="54" t="str">
        <f>VLOOKUP(A70,'MANO DE OBRA'!A8:D69,3,FALSE)</f>
        <v>Obrero (4)</v>
      </c>
      <c r="C70" s="52"/>
      <c r="D70" s="52"/>
      <c r="E70" s="52"/>
      <c r="F70" s="52"/>
      <c r="G70" s="52"/>
      <c r="H70" s="52"/>
      <c r="I70" s="301">
        <f>K70/J70*100</f>
        <v>110415.578824</v>
      </c>
      <c r="J70" s="302">
        <v>185</v>
      </c>
      <c r="K70" s="303">
        <f>VLOOKUP(A70,'MANO DE OBRA'!A8:D100,4,FALSE)</f>
        <v>204268.8208244</v>
      </c>
      <c r="L70" s="55"/>
      <c r="M70" s="308">
        <v>4000</v>
      </c>
      <c r="N70" s="404">
        <f>K70/M70</f>
        <v>51.067205206099999</v>
      </c>
    </row>
    <row r="71" spans="1:14">
      <c r="B71" s="54"/>
      <c r="C71" s="52"/>
      <c r="D71" s="52"/>
      <c r="E71" s="52"/>
      <c r="F71" s="52"/>
      <c r="G71" s="52"/>
      <c r="H71" s="52"/>
      <c r="I71" s="288"/>
      <c r="J71" s="306"/>
      <c r="K71" s="307"/>
      <c r="L71" s="55"/>
      <c r="M71" s="309"/>
      <c r="N71" s="305"/>
    </row>
    <row r="72" spans="1:14">
      <c r="B72" s="54"/>
      <c r="C72" s="52"/>
      <c r="D72" s="52"/>
      <c r="E72" s="52"/>
      <c r="F72" s="52"/>
      <c r="G72" s="52"/>
      <c r="H72" s="52"/>
      <c r="I72" s="288"/>
      <c r="J72" s="306"/>
      <c r="K72" s="307"/>
      <c r="L72" s="327"/>
      <c r="M72" s="309"/>
      <c r="N72" s="305"/>
    </row>
    <row r="73" spans="1:14">
      <c r="B73" s="54"/>
      <c r="C73" s="52"/>
      <c r="D73" s="52"/>
      <c r="E73" s="52"/>
      <c r="F73" s="52"/>
      <c r="G73" s="52"/>
      <c r="H73" s="52"/>
      <c r="I73" s="288"/>
      <c r="J73" s="306"/>
      <c r="K73" s="307"/>
      <c r="L73" s="327"/>
      <c r="M73" s="309"/>
      <c r="N73" s="305"/>
    </row>
    <row r="74" spans="1:14" ht="15" thickBot="1">
      <c r="B74" s="812"/>
      <c r="C74" s="813"/>
      <c r="D74" s="813"/>
      <c r="E74" s="813"/>
      <c r="F74" s="813"/>
      <c r="G74" s="813"/>
      <c r="H74" s="813"/>
      <c r="I74" s="131"/>
      <c r="J74" s="131"/>
      <c r="K74" s="131"/>
      <c r="L74" s="913"/>
      <c r="M74" s="913"/>
      <c r="N74" s="50"/>
    </row>
    <row r="75" spans="1:14" ht="15" thickBot="1">
      <c r="B75" s="831" t="s">
        <v>1037</v>
      </c>
      <c r="C75" s="832"/>
      <c r="D75" s="832"/>
      <c r="E75" s="832"/>
      <c r="F75" s="832"/>
      <c r="G75" s="832"/>
      <c r="H75" s="832"/>
      <c r="I75" s="832"/>
      <c r="J75" s="832"/>
      <c r="K75" s="832"/>
      <c r="L75" s="832"/>
      <c r="M75" s="833"/>
      <c r="N75" s="310">
        <f>SUM(N70:N74)</f>
        <v>51.067205206099999</v>
      </c>
    </row>
    <row r="76" spans="1:14" ht="15" thickBot="1">
      <c r="B76" s="38"/>
      <c r="C76" s="39"/>
      <c r="D76" s="39"/>
      <c r="E76" s="39"/>
      <c r="F76" s="39"/>
      <c r="G76" s="39"/>
      <c r="H76" s="39"/>
      <c r="I76" s="39"/>
      <c r="J76" s="39"/>
      <c r="K76" s="39"/>
      <c r="L76" s="39"/>
      <c r="M76" s="39"/>
      <c r="N76" s="40"/>
    </row>
    <row r="77" spans="1:14" ht="15" thickBot="1">
      <c r="B77" s="825" t="s">
        <v>1051</v>
      </c>
      <c r="C77" s="826"/>
      <c r="D77" s="826"/>
      <c r="E77" s="826"/>
      <c r="F77" s="826"/>
      <c r="G77" s="826"/>
      <c r="H77" s="826"/>
      <c r="I77" s="826"/>
      <c r="J77" s="826"/>
      <c r="K77" s="826"/>
      <c r="L77" s="826"/>
      <c r="M77" s="827"/>
      <c r="N77" s="104">
        <f>N43+N54+N65+N75</f>
        <v>3693.7358692581611</v>
      </c>
    </row>
    <row r="78" spans="1:14">
      <c r="B78" s="38"/>
      <c r="C78" s="39"/>
      <c r="D78" s="39"/>
      <c r="E78" s="39"/>
      <c r="F78" s="39"/>
      <c r="G78" s="39"/>
      <c r="H78" s="39"/>
      <c r="I78" s="39"/>
      <c r="J78" s="39"/>
      <c r="K78" s="39"/>
      <c r="L78" s="39"/>
      <c r="M78" s="39"/>
      <c r="N78" s="40"/>
    </row>
    <row r="79" spans="1:14">
      <c r="B79" s="69" t="s">
        <v>1052</v>
      </c>
      <c r="C79" s="70"/>
      <c r="D79" s="70"/>
      <c r="E79" s="70"/>
      <c r="F79" s="70"/>
      <c r="G79" s="70"/>
      <c r="H79" s="70"/>
      <c r="I79" s="70"/>
      <c r="J79" s="70"/>
      <c r="K79" s="70"/>
      <c r="L79" s="70"/>
      <c r="M79" s="70"/>
      <c r="N79" s="71"/>
    </row>
    <row r="80" spans="1:14"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738.74717385163228</v>
      </c>
      <c r="M82" s="860"/>
      <c r="N82" s="56"/>
    </row>
    <row r="83" spans="1:14">
      <c r="B83" s="94" t="s">
        <v>1057</v>
      </c>
      <c r="C83" s="95"/>
      <c r="D83" s="95"/>
      <c r="E83" s="95"/>
      <c r="F83" s="95"/>
      <c r="G83" s="95"/>
      <c r="H83" s="95"/>
      <c r="I83" s="92"/>
      <c r="J83" s="93"/>
      <c r="K83" s="313">
        <v>0.05</v>
      </c>
      <c r="L83" s="859">
        <f>N77*K83</f>
        <v>184.68679346290807</v>
      </c>
      <c r="M83" s="860"/>
      <c r="N83" s="56"/>
    </row>
    <row r="84" spans="1:14" ht="15" thickBot="1">
      <c r="B84" s="96" t="s">
        <v>1058</v>
      </c>
      <c r="C84" s="97"/>
      <c r="D84" s="97"/>
      <c r="E84" s="97"/>
      <c r="F84" s="97"/>
      <c r="G84" s="97"/>
      <c r="H84" s="97"/>
      <c r="I84" s="98"/>
      <c r="J84" s="99"/>
      <c r="K84" s="314">
        <v>0.05</v>
      </c>
      <c r="L84" s="861">
        <f>N77*K84</f>
        <v>184.68679346290807</v>
      </c>
      <c r="M84" s="862"/>
      <c r="N84" s="56"/>
    </row>
    <row r="85" spans="1:14" ht="15" thickBot="1">
      <c r="B85" s="825" t="s">
        <v>1037</v>
      </c>
      <c r="C85" s="826"/>
      <c r="D85" s="826"/>
      <c r="E85" s="826"/>
      <c r="F85" s="826"/>
      <c r="G85" s="826"/>
      <c r="H85" s="826"/>
      <c r="I85" s="826"/>
      <c r="J85" s="826"/>
      <c r="K85" s="826"/>
      <c r="L85" s="826"/>
      <c r="M85" s="827"/>
      <c r="N85" s="57">
        <f>L82+L83+L84</f>
        <v>1108.1207607774484</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4801.8566300356097</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 thickBot="1">
      <c r="B96" s="21"/>
      <c r="C96" s="17"/>
      <c r="D96" s="17"/>
      <c r="E96" s="17"/>
      <c r="F96" s="17" t="s">
        <v>1064</v>
      </c>
      <c r="G96" s="17"/>
      <c r="H96" s="17"/>
      <c r="I96" s="17"/>
      <c r="J96" s="17"/>
      <c r="K96" s="17"/>
      <c r="L96" s="17"/>
      <c r="M96" s="17"/>
      <c r="N96" s="22"/>
    </row>
    <row r="97" spans="2:14">
      <c r="B97" s="236" t="s">
        <v>2321</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2322</v>
      </c>
      <c r="C103" s="36"/>
      <c r="D103" s="36"/>
      <c r="E103" s="36"/>
      <c r="F103" s="36"/>
      <c r="G103" s="36"/>
      <c r="H103" s="36"/>
      <c r="I103" s="36"/>
      <c r="J103" s="36"/>
      <c r="K103" s="36"/>
      <c r="L103" s="36"/>
      <c r="M103" s="36"/>
      <c r="N103" s="37"/>
    </row>
    <row r="104" spans="2:14" ht="15" customHeight="1">
      <c r="B104" s="863" t="s">
        <v>2323</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2324</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02"/>
      <c r="K117" s="802"/>
      <c r="L117" s="802"/>
      <c r="M117" s="802"/>
      <c r="N117" s="803"/>
    </row>
    <row r="118" spans="2:14" ht="15" thickBot="1">
      <c r="B118" s="270" t="s">
        <v>2326</v>
      </c>
      <c r="C118" s="402"/>
      <c r="D118" s="402"/>
      <c r="E118" s="62"/>
      <c r="F118" s="62"/>
      <c r="G118" s="62"/>
      <c r="H118" s="62"/>
      <c r="I118" s="62"/>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1129</v>
      </c>
      <c r="C31" s="86" t="s">
        <v>1633</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500</v>
      </c>
      <c r="N36" s="281">
        <f>K36/M36</f>
        <v>207.734712</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500</v>
      </c>
      <c r="N37" s="281">
        <f>K37/M37</f>
        <v>165.92328000000001</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0.51067205206099997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374.16866405206105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922</v>
      </c>
      <c r="B48" s="48"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2379.2101825</v>
      </c>
      <c r="N48" s="281">
        <f>K48*M48</f>
        <v>2379.2101825</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2379.2101825</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4000</v>
      </c>
      <c r="N70" s="404">
        <f>K70/M70</f>
        <v>51.067205206099999</v>
      </c>
      <c r="O70" s="111"/>
    </row>
    <row r="71" spans="1:15">
      <c r="B71" s="54"/>
      <c r="C71" s="52"/>
      <c r="D71" s="52"/>
      <c r="E71" s="52"/>
      <c r="F71" s="52"/>
      <c r="G71" s="52"/>
      <c r="H71" s="52"/>
      <c r="I71" s="301"/>
      <c r="J71" s="302"/>
      <c r="K71" s="303"/>
      <c r="L71" s="55"/>
      <c r="M71" s="308"/>
      <c r="N71" s="404"/>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51.067205206099999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2804.446051758161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560.88921035163219</v>
      </c>
      <c r="M83" s="860"/>
      <c r="N83" s="56"/>
    </row>
    <row r="84" spans="1:14">
      <c r="B84" s="94" t="s">
        <v>1057</v>
      </c>
      <c r="C84" s="95"/>
      <c r="D84" s="95"/>
      <c r="E84" s="95"/>
      <c r="F84" s="95"/>
      <c r="G84" s="95"/>
      <c r="H84" s="95"/>
      <c r="I84" s="92"/>
      <c r="J84" s="93"/>
      <c r="K84" s="313">
        <v>0.05</v>
      </c>
      <c r="L84" s="859">
        <f>N78*K84</f>
        <v>140.22230258790805</v>
      </c>
      <c r="M84" s="860"/>
      <c r="N84" s="56"/>
    </row>
    <row r="85" spans="1:14" ht="15" thickBot="1">
      <c r="B85" s="96" t="s">
        <v>1058</v>
      </c>
      <c r="C85" s="97"/>
      <c r="D85" s="97"/>
      <c r="E85" s="97"/>
      <c r="F85" s="97"/>
      <c r="G85" s="97"/>
      <c r="H85" s="97"/>
      <c r="I85" s="98"/>
      <c r="J85" s="99"/>
      <c r="K85" s="314">
        <v>0.05</v>
      </c>
      <c r="L85" s="861">
        <f>N78*K85</f>
        <v>140.22230258790805</v>
      </c>
      <c r="M85" s="862"/>
      <c r="N85" s="56"/>
    </row>
    <row r="86" spans="1:14" ht="15" thickBot="1">
      <c r="B86" s="825" t="s">
        <v>1037</v>
      </c>
      <c r="C86" s="826"/>
      <c r="D86" s="826"/>
      <c r="E86" s="826"/>
      <c r="F86" s="826"/>
      <c r="G86" s="826"/>
      <c r="H86" s="826"/>
      <c r="I86" s="826"/>
      <c r="J86" s="826"/>
      <c r="K86" s="826"/>
      <c r="L86" s="826"/>
      <c r="M86" s="827"/>
      <c r="N86" s="57">
        <f>L83+L84+L85</f>
        <v>841.33381552744834</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3645.7798672856093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1634</v>
      </c>
      <c r="C31" s="86" t="s">
        <v>1635</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500</v>
      </c>
      <c r="N36" s="281">
        <f>K36/M36</f>
        <v>207.734712</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500</v>
      </c>
      <c r="N37" s="281">
        <f>K37/M37</f>
        <v>165.92328000000001</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0.51067205206099997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374.16866405206105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863</v>
      </c>
      <c r="B48" s="48"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4642.0636599999998</v>
      </c>
      <c r="N48" s="281">
        <f>K48*M48</f>
        <v>1392.6190979999999</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1392.6190979999999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4000</v>
      </c>
      <c r="N70" s="404">
        <f>K70/M70</f>
        <v>51.067205206099999</v>
      </c>
      <c r="O70" s="111"/>
    </row>
    <row r="71" spans="1:15">
      <c r="B71" s="54"/>
      <c r="C71" s="52"/>
      <c r="D71" s="52"/>
      <c r="E71" s="52"/>
      <c r="F71" s="52"/>
      <c r="G71" s="52"/>
      <c r="H71" s="52"/>
      <c r="I71" s="301"/>
      <c r="J71" s="302"/>
      <c r="K71" s="303"/>
      <c r="L71" s="55"/>
      <c r="M71" s="308"/>
      <c r="N71" s="404"/>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51.067205206099999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1817.854967258161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363.57099345163221</v>
      </c>
      <c r="M83" s="860"/>
      <c r="N83" s="56"/>
    </row>
    <row r="84" spans="1:14">
      <c r="B84" s="94" t="s">
        <v>1057</v>
      </c>
      <c r="C84" s="95"/>
      <c r="D84" s="95"/>
      <c r="E84" s="95"/>
      <c r="F84" s="95"/>
      <c r="G84" s="95"/>
      <c r="H84" s="95"/>
      <c r="I84" s="92"/>
      <c r="J84" s="93"/>
      <c r="K84" s="313">
        <v>0.05</v>
      </c>
      <c r="L84" s="859">
        <f>N78*K84</f>
        <v>90.892748362908051</v>
      </c>
      <c r="M84" s="860"/>
      <c r="N84" s="56"/>
    </row>
    <row r="85" spans="1:14" ht="15" thickBot="1">
      <c r="B85" s="96" t="s">
        <v>1058</v>
      </c>
      <c r="C85" s="97"/>
      <c r="D85" s="97"/>
      <c r="E85" s="97"/>
      <c r="F85" s="97"/>
      <c r="G85" s="97"/>
      <c r="H85" s="97"/>
      <c r="I85" s="98"/>
      <c r="J85" s="99"/>
      <c r="K85" s="314">
        <v>0.05</v>
      </c>
      <c r="L85" s="861">
        <f>N78*K85</f>
        <v>90.892748362908051</v>
      </c>
      <c r="M85" s="862"/>
      <c r="N85" s="56"/>
    </row>
    <row r="86" spans="1:14" ht="15" thickBot="1">
      <c r="B86" s="825" t="s">
        <v>1037</v>
      </c>
      <c r="C86" s="826"/>
      <c r="D86" s="826"/>
      <c r="E86" s="826"/>
      <c r="F86" s="826"/>
      <c r="G86" s="826"/>
      <c r="H86" s="826"/>
      <c r="I86" s="826"/>
      <c r="J86" s="826"/>
      <c r="K86" s="826"/>
      <c r="L86" s="826"/>
      <c r="M86" s="827"/>
      <c r="N86" s="57">
        <f>L83+L84+L85</f>
        <v>545.35649017744834</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2363.2114574356092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1130</v>
      </c>
      <c r="C31" s="86" t="s">
        <v>1292</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955" t="str">
        <f>VLOOKUP(A36,EQUIPOS!A6:D154,3,FALSE)</f>
        <v>Carrotanque Irrigador de asfalto, 1000 GALONES DE CAPACIDAD</v>
      </c>
      <c r="C36" s="956"/>
      <c r="D36" s="956"/>
      <c r="E36" s="956"/>
      <c r="F36" s="956"/>
      <c r="G36" s="956"/>
      <c r="H36" s="957"/>
      <c r="I36" s="276"/>
      <c r="J36" s="277"/>
      <c r="K36" s="278">
        <f>VLOOKUP(A36,EQUIPOS!A6:D163,4,FALSE)</f>
        <v>103867.356</v>
      </c>
      <c r="L36" s="279"/>
      <c r="M36" s="280">
        <v>500</v>
      </c>
      <c r="N36" s="281">
        <f>K36/M36</f>
        <v>207.734712</v>
      </c>
    </row>
    <row r="37" spans="1:14">
      <c r="A37" s="118" t="s">
        <v>176</v>
      </c>
      <c r="B37" s="955" t="str">
        <f>VLOOKUP(A37,EQUIPOS!A7:D154,3,FALSE)</f>
        <v xml:space="preserve">Compresor (barrido y soplado)
</v>
      </c>
      <c r="C37" s="956"/>
      <c r="D37" s="956"/>
      <c r="E37" s="956"/>
      <c r="F37" s="956"/>
      <c r="G37" s="956"/>
      <c r="H37" s="957"/>
      <c r="I37" s="276"/>
      <c r="J37" s="277"/>
      <c r="K37" s="278">
        <f>VLOOKUP(A37,EQUIPOS!A7:D164,4,FALSE)</f>
        <v>82961.64</v>
      </c>
      <c r="L37" s="279"/>
      <c r="M37" s="280">
        <v>500</v>
      </c>
      <c r="N37" s="281">
        <f>K37/M37</f>
        <v>165.92328000000001</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0.51067205206099997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374.16866405206105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932</v>
      </c>
      <c r="B48" s="48"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2153.3481375000001</v>
      </c>
      <c r="N48" s="281">
        <f>K48*M48</f>
        <v>969.00666187500008</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969.00666187500008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4000</v>
      </c>
      <c r="N70" s="404">
        <f>K70/M70</f>
        <v>51.067205206099999</v>
      </c>
      <c r="O70" s="111"/>
    </row>
    <row r="71" spans="1:15">
      <c r="B71" s="54"/>
      <c r="C71" s="52"/>
      <c r="D71" s="52"/>
      <c r="E71" s="52"/>
      <c r="F71" s="52"/>
      <c r="G71" s="52"/>
      <c r="H71" s="52"/>
      <c r="I71" s="301"/>
      <c r="J71" s="302"/>
      <c r="K71" s="303"/>
      <c r="L71" s="55"/>
      <c r="M71" s="308"/>
      <c r="N71" s="404"/>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51.067205206099999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1394.242531133161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278.8485062266322</v>
      </c>
      <c r="M83" s="860"/>
      <c r="N83" s="56"/>
    </row>
    <row r="84" spans="1:14">
      <c r="B84" s="94" t="s">
        <v>1057</v>
      </c>
      <c r="C84" s="95"/>
      <c r="D84" s="95"/>
      <c r="E84" s="95"/>
      <c r="F84" s="95"/>
      <c r="G84" s="95"/>
      <c r="H84" s="95"/>
      <c r="I84" s="92"/>
      <c r="J84" s="93"/>
      <c r="K84" s="313">
        <v>0.05</v>
      </c>
      <c r="L84" s="859">
        <f>N78*K84</f>
        <v>69.712126556658049</v>
      </c>
      <c r="M84" s="860"/>
      <c r="N84" s="56"/>
    </row>
    <row r="85" spans="1:14" ht="15" thickBot="1">
      <c r="B85" s="96" t="s">
        <v>1058</v>
      </c>
      <c r="C85" s="97"/>
      <c r="D85" s="97"/>
      <c r="E85" s="97"/>
      <c r="F85" s="97"/>
      <c r="G85" s="97"/>
      <c r="H85" s="97"/>
      <c r="I85" s="98"/>
      <c r="J85" s="99"/>
      <c r="K85" s="314">
        <v>0.05</v>
      </c>
      <c r="L85" s="861">
        <f>N78*K85</f>
        <v>69.712126556658049</v>
      </c>
      <c r="M85" s="862"/>
      <c r="N85" s="56"/>
    </row>
    <row r="86" spans="1:14" ht="15" thickBot="1">
      <c r="B86" s="825" t="s">
        <v>1037</v>
      </c>
      <c r="C86" s="826"/>
      <c r="D86" s="826"/>
      <c r="E86" s="826"/>
      <c r="F86" s="826"/>
      <c r="G86" s="826"/>
      <c r="H86" s="826"/>
      <c r="I86" s="826"/>
      <c r="J86" s="826"/>
      <c r="K86" s="826"/>
      <c r="L86" s="826"/>
      <c r="M86" s="827"/>
      <c r="N86" s="57">
        <f>L83+L84+L85</f>
        <v>418.27275933994832</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1812.5152904731094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1131</v>
      </c>
      <c r="C31" s="86" t="s">
        <v>1636</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215"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500</v>
      </c>
      <c r="N36" s="281">
        <f>K36/M36</f>
        <v>207.734712</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500</v>
      </c>
      <c r="N37" s="281">
        <f>K37/M37</f>
        <v>165.92328000000001</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0.51067205206099997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374.16866405206105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934</v>
      </c>
      <c r="B48" s="48"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3113.6087075</v>
      </c>
      <c r="N48" s="281">
        <f>K48*M48</f>
        <v>1401.1239183750001</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1401.1239183750001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4000</v>
      </c>
      <c r="N70" s="404">
        <f>K70/M70</f>
        <v>51.067205206099999</v>
      </c>
      <c r="O70" s="111"/>
    </row>
    <row r="71" spans="1:15">
      <c r="B71" s="54"/>
      <c r="C71" s="52"/>
      <c r="D71" s="52"/>
      <c r="E71" s="52"/>
      <c r="F71" s="52"/>
      <c r="G71" s="52"/>
      <c r="H71" s="52"/>
      <c r="I71" s="301"/>
      <c r="J71" s="302"/>
      <c r="K71" s="303"/>
      <c r="L71" s="55"/>
      <c r="M71" s="308"/>
      <c r="N71" s="404"/>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51.067205206099999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1826.3597876331612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365.27195752663226</v>
      </c>
      <c r="M83" s="860"/>
      <c r="N83" s="56"/>
    </row>
    <row r="84" spans="1:14">
      <c r="B84" s="94" t="s">
        <v>1057</v>
      </c>
      <c r="C84" s="95"/>
      <c r="D84" s="95"/>
      <c r="E84" s="95"/>
      <c r="F84" s="95"/>
      <c r="G84" s="95"/>
      <c r="H84" s="95"/>
      <c r="I84" s="92"/>
      <c r="J84" s="93"/>
      <c r="K84" s="313">
        <v>0.05</v>
      </c>
      <c r="L84" s="859">
        <f>N78*K84</f>
        <v>91.317989381658066</v>
      </c>
      <c r="M84" s="860"/>
      <c r="N84" s="56"/>
    </row>
    <row r="85" spans="1:14" ht="15" thickBot="1">
      <c r="B85" s="96" t="s">
        <v>1058</v>
      </c>
      <c r="C85" s="97"/>
      <c r="D85" s="97"/>
      <c r="E85" s="97"/>
      <c r="F85" s="97"/>
      <c r="G85" s="97"/>
      <c r="H85" s="97"/>
      <c r="I85" s="98"/>
      <c r="J85" s="99"/>
      <c r="K85" s="314">
        <v>0.05</v>
      </c>
      <c r="L85" s="861">
        <f>N78*K85</f>
        <v>91.317989381658066</v>
      </c>
      <c r="M85" s="862"/>
      <c r="N85" s="56"/>
    </row>
    <row r="86" spans="1:14" ht="15" thickBot="1">
      <c r="B86" s="825" t="s">
        <v>1037</v>
      </c>
      <c r="C86" s="826"/>
      <c r="D86" s="826"/>
      <c r="E86" s="826"/>
      <c r="F86" s="826"/>
      <c r="G86" s="826"/>
      <c r="H86" s="826"/>
      <c r="I86" s="826"/>
      <c r="J86" s="826"/>
      <c r="K86" s="826"/>
      <c r="L86" s="826"/>
      <c r="M86" s="827"/>
      <c r="N86" s="57">
        <f>L83+L84+L85</f>
        <v>547.90793628994845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2374.2677239231098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1132</v>
      </c>
      <c r="C31" s="86" t="s">
        <v>1637</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500</v>
      </c>
      <c r="N36" s="281">
        <f>K36/M36</f>
        <v>207.734712</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500</v>
      </c>
      <c r="N37" s="281">
        <f>K37/M37</f>
        <v>165.92328000000001</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0.51067205206099997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374.16866405206105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930</v>
      </c>
      <c r="B48" s="48"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2552.65247</v>
      </c>
      <c r="N48" s="281">
        <f>K48*M48</f>
        <v>1148.6936115000001</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1148.6936115000001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4000</v>
      </c>
      <c r="N70" s="404">
        <f>K70/M70</f>
        <v>51.067205206099999</v>
      </c>
      <c r="O70" s="111"/>
    </row>
    <row r="71" spans="1:15">
      <c r="B71" s="54"/>
      <c r="C71" s="52"/>
      <c r="D71" s="52"/>
      <c r="E71" s="52"/>
      <c r="F71" s="52"/>
      <c r="G71" s="52"/>
      <c r="H71" s="52"/>
      <c r="I71" s="301"/>
      <c r="J71" s="302"/>
      <c r="K71" s="303"/>
      <c r="L71" s="55"/>
      <c r="M71" s="308"/>
      <c r="N71" s="404"/>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51.067205206099999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1573.9294807581612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314.78589615163224</v>
      </c>
      <c r="M83" s="860"/>
      <c r="N83" s="56"/>
    </row>
    <row r="84" spans="1:14">
      <c r="B84" s="94" t="s">
        <v>1057</v>
      </c>
      <c r="C84" s="95"/>
      <c r="D84" s="95"/>
      <c r="E84" s="95"/>
      <c r="F84" s="95"/>
      <c r="G84" s="95"/>
      <c r="H84" s="95"/>
      <c r="I84" s="92"/>
      <c r="J84" s="93"/>
      <c r="K84" s="313">
        <v>0.05</v>
      </c>
      <c r="L84" s="859">
        <f>N78*K84</f>
        <v>78.696474037908061</v>
      </c>
      <c r="M84" s="860"/>
      <c r="N84" s="56"/>
    </row>
    <row r="85" spans="1:14" ht="15" thickBot="1">
      <c r="B85" s="96" t="s">
        <v>1058</v>
      </c>
      <c r="C85" s="97"/>
      <c r="D85" s="97"/>
      <c r="E85" s="97"/>
      <c r="F85" s="97"/>
      <c r="G85" s="97"/>
      <c r="H85" s="97"/>
      <c r="I85" s="98"/>
      <c r="J85" s="99"/>
      <c r="K85" s="314">
        <v>0.05</v>
      </c>
      <c r="L85" s="861">
        <f>N78*K85</f>
        <v>78.696474037908061</v>
      </c>
      <c r="M85" s="862"/>
      <c r="N85" s="56"/>
    </row>
    <row r="86" spans="1:14" ht="15" thickBot="1">
      <c r="B86" s="825" t="s">
        <v>1037</v>
      </c>
      <c r="C86" s="826"/>
      <c r="D86" s="826"/>
      <c r="E86" s="826"/>
      <c r="F86" s="826"/>
      <c r="G86" s="826"/>
      <c r="H86" s="826"/>
      <c r="I86" s="826"/>
      <c r="J86" s="826"/>
      <c r="K86" s="826"/>
      <c r="L86" s="826"/>
      <c r="M86" s="827"/>
      <c r="N86" s="57">
        <f>L83+L84+L85</f>
        <v>472.17884422744834</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2046.1083249856094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1133</v>
      </c>
      <c r="C31" s="86" t="s">
        <v>1638</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500</v>
      </c>
      <c r="N36" s="281">
        <f>K36/M36</f>
        <v>207.734712</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500</v>
      </c>
      <c r="N37" s="281">
        <f>K37/M37</f>
        <v>165.92328000000001</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0.51067205206099997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374.16866405206105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936</v>
      </c>
      <c r="B48" s="48"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2512.8426724999999</v>
      </c>
      <c r="N48" s="281">
        <f>K48*M48</f>
        <v>1130.7792026249999</v>
      </c>
    </row>
    <row r="49" spans="1:14">
      <c r="B49" s="48"/>
      <c r="C49" s="290"/>
      <c r="D49" s="290"/>
      <c r="E49" s="290"/>
      <c r="F49" s="290"/>
      <c r="G49" s="290"/>
      <c r="H49" s="290"/>
      <c r="I49" s="277"/>
      <c r="J49" s="233"/>
      <c r="K49" s="291"/>
      <c r="L49" s="276"/>
      <c r="M49" s="411"/>
      <c r="N49" s="281"/>
    </row>
    <row r="50" spans="1:14">
      <c r="A50" s="113"/>
      <c r="B50" s="48"/>
      <c r="C50" s="290"/>
      <c r="D50" s="290"/>
      <c r="E50" s="290"/>
      <c r="F50" s="290"/>
      <c r="G50" s="290"/>
      <c r="H50" s="290"/>
      <c r="I50" s="277"/>
      <c r="J50" s="233"/>
      <c r="K50" s="291"/>
      <c r="L50" s="276"/>
      <c r="M50" s="292"/>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1130.7792026249999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318"/>
      <c r="C64" s="319"/>
      <c r="D64" s="319"/>
      <c r="E64" s="319"/>
      <c r="F64" s="319"/>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4000</v>
      </c>
      <c r="N70" s="404">
        <f>K70/M70</f>
        <v>51.067205206099999</v>
      </c>
      <c r="O70" s="111"/>
    </row>
    <row r="71" spans="1:15">
      <c r="B71" s="54"/>
      <c r="C71" s="52"/>
      <c r="D71" s="52"/>
      <c r="E71" s="52"/>
      <c r="F71" s="52"/>
      <c r="G71" s="52"/>
      <c r="H71" s="52"/>
      <c r="I71" s="301"/>
      <c r="J71" s="302"/>
      <c r="K71" s="303"/>
      <c r="L71" s="55"/>
      <c r="M71" s="308"/>
      <c r="N71" s="404"/>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51.067205206099999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1556.015071883161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311.20301437663221</v>
      </c>
      <c r="M83" s="860"/>
      <c r="N83" s="56"/>
    </row>
    <row r="84" spans="1:14">
      <c r="B84" s="94" t="s">
        <v>1057</v>
      </c>
      <c r="C84" s="95"/>
      <c r="D84" s="95"/>
      <c r="E84" s="95"/>
      <c r="F84" s="95"/>
      <c r="G84" s="95"/>
      <c r="H84" s="95"/>
      <c r="I84" s="92"/>
      <c r="J84" s="93"/>
      <c r="K84" s="313">
        <v>0.05</v>
      </c>
      <c r="L84" s="859">
        <f>N78*K84</f>
        <v>77.800753594158053</v>
      </c>
      <c r="M84" s="860"/>
      <c r="N84" s="56"/>
    </row>
    <row r="85" spans="1:14" ht="15" thickBot="1">
      <c r="B85" s="96" t="s">
        <v>1058</v>
      </c>
      <c r="C85" s="97"/>
      <c r="D85" s="97"/>
      <c r="E85" s="97"/>
      <c r="F85" s="97"/>
      <c r="G85" s="97"/>
      <c r="H85" s="97"/>
      <c r="I85" s="98"/>
      <c r="J85" s="99"/>
      <c r="K85" s="314">
        <v>0.05</v>
      </c>
      <c r="L85" s="861">
        <f>N78*K85</f>
        <v>77.800753594158053</v>
      </c>
      <c r="M85" s="862"/>
      <c r="N85" s="56"/>
    </row>
    <row r="86" spans="1:14" ht="15" thickBot="1">
      <c r="B86" s="825" t="s">
        <v>1037</v>
      </c>
      <c r="C86" s="826"/>
      <c r="D86" s="826"/>
      <c r="E86" s="826"/>
      <c r="F86" s="826"/>
      <c r="G86" s="826"/>
      <c r="H86" s="826"/>
      <c r="I86" s="826"/>
      <c r="J86" s="826"/>
      <c r="K86" s="826"/>
      <c r="L86" s="826"/>
      <c r="M86" s="827"/>
      <c r="N86" s="57">
        <f>L83+L84+L85</f>
        <v>466.80452156494829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2022.8195934481093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1639</v>
      </c>
      <c r="C31" s="86" t="s">
        <v>1640</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400</v>
      </c>
      <c r="N36" s="281">
        <f>K36/M36</f>
        <v>259.66838999999999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400</v>
      </c>
      <c r="N37" s="281">
        <f>K37/M37</f>
        <v>236.79532</v>
      </c>
    </row>
    <row r="38" spans="1:14">
      <c r="A38" t="s">
        <v>176</v>
      </c>
      <c r="B38" s="838" t="str">
        <f>VLOOKUP(A38,EQUIPOS!A8:D154,3,FALSE)</f>
        <v xml:space="preserve">Compresor (barrido y soplado)
</v>
      </c>
      <c r="C38" s="839"/>
      <c r="D38" s="839"/>
      <c r="E38" s="839"/>
      <c r="F38" s="839"/>
      <c r="G38" s="839"/>
      <c r="H38" s="840"/>
      <c r="I38" s="276"/>
      <c r="J38" s="277"/>
      <c r="K38" s="278">
        <f>VLOOKUP(A38,EQUIPOS!A8:D165,4,FALSE)</f>
        <v>82961.64</v>
      </c>
      <c r="L38" s="279"/>
      <c r="M38" s="280">
        <v>400</v>
      </c>
      <c r="N38" s="281">
        <f>K38/M38</f>
        <v>207.4041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8">
        <f>VLOOKUP(A39,EQUIPOS!A9:D166,4,FALSE)</f>
        <v>16874.907999999999</v>
      </c>
      <c r="L39" s="842">
        <v>400</v>
      </c>
      <c r="M39" s="843"/>
      <c r="N39" s="281">
        <f>K39/L39</f>
        <v>42.187269999999998</v>
      </c>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N75*M41</f>
        <v>0.957510097614375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747.01259009761441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934</v>
      </c>
      <c r="B48" s="48"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3113.6087075</v>
      </c>
      <c r="N48" s="281">
        <f>K48*M48</f>
        <v>5697.903934725</v>
      </c>
    </row>
    <row r="49" spans="1:14">
      <c r="A49" s="113" t="s">
        <v>831</v>
      </c>
      <c r="B49" s="48"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64169.774497499995</v>
      </c>
      <c r="N49" s="281">
        <f>K49*M49</f>
        <v>1219.2257154524998</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6917.1296501774996</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1401</v>
      </c>
      <c r="B58" s="51" t="str">
        <f>VLOOKUP(A58,TRANSPORTE!A5:D117,3,FALSE)</f>
        <v>Transporte de agregados pétreos</v>
      </c>
      <c r="C58" s="326"/>
      <c r="D58" s="326"/>
      <c r="E58" s="326"/>
      <c r="F58" s="326"/>
      <c r="G58" s="326"/>
      <c r="H58" s="320" t="s">
        <v>1551</v>
      </c>
      <c r="I58" s="288">
        <v>1.9E-2</v>
      </c>
      <c r="J58" s="295">
        <v>1</v>
      </c>
      <c r="K58" s="288">
        <f>I58*J58</f>
        <v>1.9E-2</v>
      </c>
      <c r="L58" s="829">
        <f>VLOOKUP(A58,TRANSPORTE!A5:D117,4,FALSE)</f>
        <v>1552</v>
      </c>
      <c r="M58" s="830"/>
      <c r="N58" s="296">
        <f>K58*L58</f>
        <v>29.488</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29.488</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301">
        <f>K69/J69*100</f>
        <v>55207.789411999998</v>
      </c>
      <c r="J69" s="302">
        <v>185</v>
      </c>
      <c r="K69" s="303">
        <f>VLOOKUP(A69,'MANO DE OBRA'!A8:D99,4,FALSE)</f>
        <v>102134.4104122</v>
      </c>
      <c r="L69" s="55"/>
      <c r="M69" s="304">
        <v>3200</v>
      </c>
      <c r="N69" s="404">
        <f>K69/M69</f>
        <v>31.917003253812499</v>
      </c>
      <c r="O69" s="111"/>
    </row>
    <row r="70" spans="1:15">
      <c r="A70" t="s">
        <v>11</v>
      </c>
      <c r="B70" s="54" t="str">
        <f>VLOOKUP(A70,'MANO DE OBRA'!A8:D69,3,FALSE)</f>
        <v>Obrero (4)</v>
      </c>
      <c r="C70" s="52"/>
      <c r="D70" s="52"/>
      <c r="E70" s="52"/>
      <c r="F70" s="52"/>
      <c r="G70" s="52"/>
      <c r="H70" s="52"/>
      <c r="I70" s="301">
        <f>K70/J70*100</f>
        <v>110415.578824</v>
      </c>
      <c r="J70" s="302">
        <v>185</v>
      </c>
      <c r="K70" s="303">
        <f>VLOOKUP(A70,'MANO DE OBRA'!A8:D100,4,FALSE)</f>
        <v>204268.8208244</v>
      </c>
      <c r="L70" s="55"/>
      <c r="M70" s="308">
        <v>3200</v>
      </c>
      <c r="N70" s="404">
        <f>K70/M70</f>
        <v>63.834006507624999</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95.751009761437501</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7789.381250036552</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1557.8762500073105</v>
      </c>
      <c r="M82" s="860"/>
      <c r="N82" s="56"/>
    </row>
    <row r="83" spans="1:14">
      <c r="B83" s="94" t="s">
        <v>1057</v>
      </c>
      <c r="C83" s="95"/>
      <c r="D83" s="95"/>
      <c r="E83" s="95"/>
      <c r="F83" s="95"/>
      <c r="G83" s="95"/>
      <c r="H83" s="95"/>
      <c r="I83" s="92"/>
      <c r="J83" s="93"/>
      <c r="K83" s="313">
        <v>0.05</v>
      </c>
      <c r="L83" s="859">
        <f>N77*K83</f>
        <v>389.46906250182764</v>
      </c>
      <c r="M83" s="860"/>
      <c r="N83" s="56"/>
    </row>
    <row r="84" spans="1:14" ht="15" thickBot="1">
      <c r="B84" s="96" t="s">
        <v>1058</v>
      </c>
      <c r="C84" s="97"/>
      <c r="D84" s="97"/>
      <c r="E84" s="97"/>
      <c r="F84" s="97"/>
      <c r="G84" s="97"/>
      <c r="H84" s="97"/>
      <c r="I84" s="98"/>
      <c r="J84" s="99"/>
      <c r="K84" s="314">
        <v>0.05</v>
      </c>
      <c r="L84" s="861">
        <f>N77*K84</f>
        <v>389.46906250182764</v>
      </c>
      <c r="M84" s="862"/>
      <c r="N84" s="56"/>
    </row>
    <row r="85" spans="1:14" ht="15" thickBot="1">
      <c r="B85" s="825" t="s">
        <v>1037</v>
      </c>
      <c r="C85" s="826"/>
      <c r="D85" s="826"/>
      <c r="E85" s="826"/>
      <c r="F85" s="826"/>
      <c r="G85" s="826"/>
      <c r="H85" s="826"/>
      <c r="I85" s="826"/>
      <c r="J85" s="826"/>
      <c r="K85" s="826"/>
      <c r="L85" s="826"/>
      <c r="M85" s="827"/>
      <c r="N85" s="57">
        <f>L82+L83+L84</f>
        <v>2336.8143750109657</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10126.195625047518</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 thickBot="1">
      <c r="B96" s="21"/>
      <c r="C96" s="17"/>
      <c r="D96" s="17"/>
      <c r="E96" s="17"/>
      <c r="F96" s="17" t="s">
        <v>1064</v>
      </c>
      <c r="G96" s="17"/>
      <c r="H96" s="17"/>
      <c r="I96" s="17"/>
      <c r="J96" s="17"/>
      <c r="K96" s="17"/>
      <c r="L96" s="17"/>
      <c r="M96" s="17"/>
      <c r="N96" s="22"/>
    </row>
    <row r="97" spans="2:14">
      <c r="B97" s="236" t="s">
        <v>2321</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2322</v>
      </c>
      <c r="C103" s="36"/>
      <c r="D103" s="36"/>
      <c r="E103" s="36"/>
      <c r="F103" s="36"/>
      <c r="G103" s="36"/>
      <c r="H103" s="36"/>
      <c r="I103" s="36"/>
      <c r="J103" s="36"/>
      <c r="K103" s="36"/>
      <c r="L103" s="36"/>
      <c r="M103" s="36"/>
      <c r="N103" s="37"/>
    </row>
    <row r="104" spans="2:14" ht="15" customHeight="1">
      <c r="B104" s="863" t="s">
        <v>2323</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2324</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02"/>
      <c r="K117" s="802"/>
      <c r="L117" s="802"/>
      <c r="M117" s="802"/>
      <c r="N117" s="803"/>
    </row>
    <row r="118" spans="2:14" ht="15" thickBot="1">
      <c r="B118" s="270" t="s">
        <v>2326</v>
      </c>
      <c r="C118" s="402"/>
      <c r="D118" s="402"/>
      <c r="E118" s="62"/>
      <c r="F118" s="62"/>
      <c r="G118" s="62"/>
      <c r="H118" s="62"/>
      <c r="I118" s="62"/>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1641</v>
      </c>
      <c r="C31" s="86" t="s">
        <v>1642</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400</v>
      </c>
      <c r="N36" s="281">
        <f>K36/M36</f>
        <v>259.66838999999999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400</v>
      </c>
      <c r="N37" s="281">
        <f>K37/M37</f>
        <v>236.79532</v>
      </c>
    </row>
    <row r="38" spans="1:14">
      <c r="A38" t="s">
        <v>176</v>
      </c>
      <c r="B38" s="838" t="str">
        <f>VLOOKUP(A38,EQUIPOS!A8:D154,3,FALSE)</f>
        <v xml:space="preserve">Compresor (barrido y soplado)
</v>
      </c>
      <c r="C38" s="839"/>
      <c r="D38" s="839"/>
      <c r="E38" s="839"/>
      <c r="F38" s="839"/>
      <c r="G38" s="839"/>
      <c r="H38" s="840"/>
      <c r="I38" s="276"/>
      <c r="J38" s="277"/>
      <c r="K38" s="278">
        <f>VLOOKUP(A38,EQUIPOS!A8:D165,4,FALSE)</f>
        <v>82961.64</v>
      </c>
      <c r="L38" s="279"/>
      <c r="M38" s="280">
        <v>400</v>
      </c>
      <c r="N38" s="281">
        <f>K38/M38</f>
        <v>207.4041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8">
        <f>VLOOKUP(A39,EQUIPOS!A9:D166,4,FALSE)</f>
        <v>16874.907999999999</v>
      </c>
      <c r="L39" s="842">
        <v>400</v>
      </c>
      <c r="M39" s="843"/>
      <c r="N39" s="281">
        <f>K39/L39</f>
        <v>42.187269999999998</v>
      </c>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0.957510097614375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747.01259009761441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934</v>
      </c>
      <c r="B48" s="48"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3113.6087075</v>
      </c>
      <c r="N48" s="281">
        <f>K48*M48</f>
        <v>4670.4130612500003</v>
      </c>
    </row>
    <row r="49" spans="1:14">
      <c r="A49" s="113" t="s">
        <v>831</v>
      </c>
      <c r="B49" s="48"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64169.774497499995</v>
      </c>
      <c r="N49" s="281">
        <f>K49*M49</f>
        <v>834.20706846749988</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5504.6201297175003</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1401</v>
      </c>
      <c r="B58" s="51" t="str">
        <f>VLOOKUP(A58,TRANSPORTE!A5:D117,3,FALSE)</f>
        <v>Transporte de agregados pétreos</v>
      </c>
      <c r="C58" s="326"/>
      <c r="D58" s="326"/>
      <c r="E58" s="326"/>
      <c r="F58" s="326"/>
      <c r="G58" s="326"/>
      <c r="H58" s="320" t="s">
        <v>1551</v>
      </c>
      <c r="I58" s="288">
        <v>1.2999999999999999E-2</v>
      </c>
      <c r="J58" s="295">
        <v>1</v>
      </c>
      <c r="K58" s="288">
        <f>I58*J58</f>
        <v>1.2999999999999999E-2</v>
      </c>
      <c r="L58" s="829">
        <f>VLOOKUP(A58,TRANSPORTE!A5:D117,4,FALSE)</f>
        <v>1552</v>
      </c>
      <c r="M58" s="830"/>
      <c r="N58" s="296">
        <f>K58*L58</f>
        <v>20.175999999999998</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318"/>
      <c r="C63" s="319"/>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20.175999999999998</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301">
        <f>K69/J69*100</f>
        <v>55207.789411999998</v>
      </c>
      <c r="J69" s="302">
        <v>185</v>
      </c>
      <c r="K69" s="303">
        <f>VLOOKUP(A69,'MANO DE OBRA'!A8:D99,4,FALSE)</f>
        <v>102134.4104122</v>
      </c>
      <c r="L69" s="55"/>
      <c r="M69" s="304">
        <v>3200</v>
      </c>
      <c r="N69" s="404">
        <f>K69/M69</f>
        <v>31.917003253812499</v>
      </c>
      <c r="O69" s="111"/>
    </row>
    <row r="70" spans="1:15">
      <c r="A70" t="s">
        <v>11</v>
      </c>
      <c r="B70" s="54" t="str">
        <f>VLOOKUP(A70,'MANO DE OBRA'!A8:D69,3,FALSE)</f>
        <v>Obrero (4)</v>
      </c>
      <c r="C70" s="52"/>
      <c r="D70" s="52"/>
      <c r="E70" s="52"/>
      <c r="F70" s="52"/>
      <c r="G70" s="52"/>
      <c r="H70" s="52"/>
      <c r="I70" s="301">
        <f>K70/J70*100</f>
        <v>110415.578824</v>
      </c>
      <c r="J70" s="302">
        <v>185</v>
      </c>
      <c r="K70" s="303">
        <f>VLOOKUP(A70,'MANO DE OBRA'!A8:D100,4,FALSE)</f>
        <v>204268.8208244</v>
      </c>
      <c r="L70" s="55"/>
      <c r="M70" s="308">
        <v>3200</v>
      </c>
      <c r="N70" s="404">
        <f>K70/M70</f>
        <v>63.834006507624999</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SUM(N69:N75)</f>
        <v>95.751009761437501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6367.5597295765529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1273.5119459153107</v>
      </c>
      <c r="M83" s="860"/>
      <c r="N83" s="56"/>
    </row>
    <row r="84" spans="1:14">
      <c r="B84" s="94" t="s">
        <v>1057</v>
      </c>
      <c r="C84" s="95"/>
      <c r="D84" s="95"/>
      <c r="E84" s="95"/>
      <c r="F84" s="95"/>
      <c r="G84" s="95"/>
      <c r="H84" s="95"/>
      <c r="I84" s="92"/>
      <c r="J84" s="93"/>
      <c r="K84" s="313">
        <v>0.05</v>
      </c>
      <c r="L84" s="859">
        <f>N78*K84</f>
        <v>318.37798647882767</v>
      </c>
      <c r="M84" s="860"/>
      <c r="N84" s="56"/>
    </row>
    <row r="85" spans="1:14" ht="15" thickBot="1">
      <c r="B85" s="96" t="s">
        <v>1058</v>
      </c>
      <c r="C85" s="97"/>
      <c r="D85" s="97"/>
      <c r="E85" s="97"/>
      <c r="F85" s="97"/>
      <c r="G85" s="97"/>
      <c r="H85" s="97"/>
      <c r="I85" s="98"/>
      <c r="J85" s="99"/>
      <c r="K85" s="314">
        <v>0.05</v>
      </c>
      <c r="L85" s="861">
        <f>N78*K85</f>
        <v>318.37798647882767</v>
      </c>
      <c r="M85" s="862"/>
      <c r="N85" s="56"/>
    </row>
    <row r="86" spans="1:14" ht="15" thickBot="1">
      <c r="B86" s="825" t="s">
        <v>1037</v>
      </c>
      <c r="C86" s="826"/>
      <c r="D86" s="826"/>
      <c r="E86" s="826"/>
      <c r="F86" s="826"/>
      <c r="G86" s="826"/>
      <c r="H86" s="826"/>
      <c r="I86" s="826"/>
      <c r="J86" s="826"/>
      <c r="K86" s="826"/>
      <c r="L86" s="826"/>
      <c r="M86" s="827"/>
      <c r="N86" s="57">
        <f>L83+L84+L85</f>
        <v>1910.2679188729658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8277.8276484495182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1643</v>
      </c>
      <c r="C31" s="86" t="s">
        <v>1644</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400</v>
      </c>
      <c r="N36" s="281">
        <f>K36/M36</f>
        <v>259.66838999999999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400</v>
      </c>
      <c r="N37" s="281">
        <f>K37/M37</f>
        <v>236.79532</v>
      </c>
    </row>
    <row r="38" spans="1:14">
      <c r="A38" t="s">
        <v>176</v>
      </c>
      <c r="B38" s="838" t="str">
        <f>VLOOKUP(A38,EQUIPOS!A8:D154,3,FALSE)</f>
        <v xml:space="preserve">Compresor (barrido y soplado)
</v>
      </c>
      <c r="C38" s="839"/>
      <c r="D38" s="839"/>
      <c r="E38" s="839"/>
      <c r="F38" s="839"/>
      <c r="G38" s="839"/>
      <c r="H38" s="840"/>
      <c r="I38" s="276"/>
      <c r="J38" s="277"/>
      <c r="K38" s="278">
        <f>VLOOKUP(A38,EQUIPOS!A8:D165,4,FALSE)</f>
        <v>82961.64</v>
      </c>
      <c r="L38" s="279"/>
      <c r="M38" s="280">
        <v>400</v>
      </c>
      <c r="N38" s="281">
        <f>K38/M38</f>
        <v>207.4041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8">
        <f>VLOOKUP(A39,EQUIPOS!A9:D166,4,FALSE)</f>
        <v>16874.907999999999</v>
      </c>
      <c r="L39" s="842">
        <v>400</v>
      </c>
      <c r="M39" s="843"/>
      <c r="N39" s="281">
        <f>K39/L39</f>
        <v>42.187269999999998</v>
      </c>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0.957510097614375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747.01259009761441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934</v>
      </c>
      <c r="B48" s="48"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3113.6087075</v>
      </c>
      <c r="N48" s="281">
        <f>K48*M48</f>
        <v>5697.903934725</v>
      </c>
    </row>
    <row r="49" spans="1:14">
      <c r="A49" s="113" t="s">
        <v>831</v>
      </c>
      <c r="B49" s="48"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64169.774497499995</v>
      </c>
      <c r="N49" s="281">
        <f>K49*M49</f>
        <v>1219.2257154524998</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6917.1296501774996</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1401</v>
      </c>
      <c r="B58" s="51" t="str">
        <f>VLOOKUP(A58,TRANSPORTE!A5:D117,3,FALSE)</f>
        <v>Transporte de agregados pétreos</v>
      </c>
      <c r="C58" s="326"/>
      <c r="D58" s="326"/>
      <c r="E58" s="326"/>
      <c r="F58" s="326"/>
      <c r="G58" s="326"/>
      <c r="H58" s="320" t="s">
        <v>1551</v>
      </c>
      <c r="I58" s="288">
        <v>1.9E-2</v>
      </c>
      <c r="J58" s="295">
        <v>1</v>
      </c>
      <c r="K58" s="288">
        <f>I58*J58</f>
        <v>1.9E-2</v>
      </c>
      <c r="L58" s="829">
        <f>VLOOKUP(A58,TRANSPORTE!A5:D117,4,FALSE)</f>
        <v>1552</v>
      </c>
      <c r="M58" s="830"/>
      <c r="N58" s="296">
        <f>K58*L58</f>
        <v>29.488</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29.488</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301">
        <f>K69/J69*100</f>
        <v>55207.789411999998</v>
      </c>
      <c r="J69" s="302">
        <v>185</v>
      </c>
      <c r="K69" s="303">
        <f>VLOOKUP(A69,'MANO DE OBRA'!A8:D99,4,FALSE)</f>
        <v>102134.4104122</v>
      </c>
      <c r="L69" s="55"/>
      <c r="M69" s="475">
        <v>3200</v>
      </c>
      <c r="N69" s="404">
        <f>K69/M69</f>
        <v>31.917003253812499</v>
      </c>
      <c r="O69" s="111"/>
    </row>
    <row r="70" spans="1:15">
      <c r="A70" t="s">
        <v>11</v>
      </c>
      <c r="B70" s="54" t="str">
        <f>VLOOKUP(A70,'MANO DE OBRA'!A8:D69,3,FALSE)</f>
        <v>Obrero (4)</v>
      </c>
      <c r="C70" s="52"/>
      <c r="D70" s="52"/>
      <c r="E70" s="52"/>
      <c r="F70" s="52"/>
      <c r="G70" s="52"/>
      <c r="H70" s="52"/>
      <c r="I70" s="301">
        <f>K70/J70*100</f>
        <v>110415.578824</v>
      </c>
      <c r="J70" s="302">
        <v>185</v>
      </c>
      <c r="K70" s="303">
        <f>VLOOKUP(A70,'MANO DE OBRA'!A8:D100,4,FALSE)</f>
        <v>204268.8208244</v>
      </c>
      <c r="L70" s="55"/>
      <c r="M70" s="476">
        <v>3200</v>
      </c>
      <c r="N70" s="404">
        <f>K70/M70</f>
        <v>63.834006507624999</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SUM(N69:N75)</f>
        <v>95.751009761437501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7789.381250036552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1557.8762500073105</v>
      </c>
      <c r="M83" s="860"/>
      <c r="N83" s="56"/>
    </row>
    <row r="84" spans="1:14">
      <c r="B84" s="94" t="s">
        <v>1057</v>
      </c>
      <c r="C84" s="95"/>
      <c r="D84" s="95"/>
      <c r="E84" s="95"/>
      <c r="F84" s="95"/>
      <c r="G84" s="95"/>
      <c r="H84" s="95"/>
      <c r="I84" s="92"/>
      <c r="J84" s="93"/>
      <c r="K84" s="313">
        <v>0.05</v>
      </c>
      <c r="L84" s="859">
        <f>N78*K84</f>
        <v>389.46906250182764</v>
      </c>
      <c r="M84" s="860"/>
      <c r="N84" s="56"/>
    </row>
    <row r="85" spans="1:14" ht="15" thickBot="1">
      <c r="B85" s="96" t="s">
        <v>1058</v>
      </c>
      <c r="C85" s="97"/>
      <c r="D85" s="97"/>
      <c r="E85" s="97"/>
      <c r="F85" s="97"/>
      <c r="G85" s="97"/>
      <c r="H85" s="97"/>
      <c r="I85" s="98"/>
      <c r="J85" s="99"/>
      <c r="K85" s="314">
        <v>0.05</v>
      </c>
      <c r="L85" s="861">
        <f>N78*K85</f>
        <v>389.46906250182764</v>
      </c>
      <c r="M85" s="862"/>
      <c r="N85" s="56"/>
    </row>
    <row r="86" spans="1:14" ht="15" thickBot="1">
      <c r="B86" s="825" t="s">
        <v>1037</v>
      </c>
      <c r="C86" s="826"/>
      <c r="D86" s="826"/>
      <c r="E86" s="826"/>
      <c r="F86" s="826"/>
      <c r="G86" s="826"/>
      <c r="H86" s="826"/>
      <c r="I86" s="826"/>
      <c r="J86" s="826"/>
      <c r="K86" s="826"/>
      <c r="L86" s="826"/>
      <c r="M86" s="827"/>
      <c r="N86" s="57">
        <f>L83+L84+L85</f>
        <v>2336.8143750109657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10126.195625047518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1645</v>
      </c>
      <c r="C31" s="86" t="s">
        <v>2164</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400</v>
      </c>
      <c r="N36" s="281">
        <f>K36/M36</f>
        <v>259.66838999999999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400</v>
      </c>
      <c r="N37" s="281">
        <f>K37/M37</f>
        <v>236.79532</v>
      </c>
    </row>
    <row r="38" spans="1:14">
      <c r="A38" t="s">
        <v>176</v>
      </c>
      <c r="B38" s="838" t="str">
        <f>VLOOKUP(A38,EQUIPOS!A8:D154,3,FALSE)</f>
        <v xml:space="preserve">Compresor (barrido y soplado)
</v>
      </c>
      <c r="C38" s="839"/>
      <c r="D38" s="839"/>
      <c r="E38" s="839"/>
      <c r="F38" s="839"/>
      <c r="G38" s="839"/>
      <c r="H38" s="840"/>
      <c r="I38" s="276"/>
      <c r="J38" s="277"/>
      <c r="K38" s="278">
        <f>VLOOKUP(A38,EQUIPOS!A8:D165,4,FALSE)</f>
        <v>82961.64</v>
      </c>
      <c r="L38" s="279"/>
      <c r="M38" s="280">
        <v>400</v>
      </c>
      <c r="N38" s="281">
        <f>K38/M38</f>
        <v>207.4041</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8">
        <f>VLOOKUP(A39,EQUIPOS!A9:D166,4,FALSE)</f>
        <v>16874.907999999999</v>
      </c>
      <c r="L39" s="842">
        <v>400</v>
      </c>
      <c r="M39" s="843"/>
      <c r="N39" s="281">
        <f>K39/L39</f>
        <v>42.187269999999998</v>
      </c>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0.957510097614375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747.01259009761441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831</v>
      </c>
      <c r="B48" s="48"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64169.774497499995</v>
      </c>
      <c r="N48" s="281">
        <f>K48*M48</f>
        <v>834.20706846749988</v>
      </c>
    </row>
    <row r="49" spans="1:14">
      <c r="A49" s="113" t="s">
        <v>934</v>
      </c>
      <c r="B49" s="48"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3113.6087075</v>
      </c>
      <c r="N49" s="281">
        <f>K49*M49</f>
        <v>4670.4130612500003</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5504.6201297175003</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1401</v>
      </c>
      <c r="B58" s="51" t="str">
        <f>VLOOKUP(A58,TRANSPORTE!A5:D117,3,FALSE)</f>
        <v>Transporte de agregados pétreos</v>
      </c>
      <c r="C58" s="326"/>
      <c r="D58" s="326"/>
      <c r="E58" s="326"/>
      <c r="F58" s="326"/>
      <c r="G58" s="326"/>
      <c r="H58" s="320" t="s">
        <v>1551</v>
      </c>
      <c r="I58" s="288">
        <v>1.2999999999999999E-2</v>
      </c>
      <c r="J58" s="295">
        <v>1</v>
      </c>
      <c r="K58" s="288">
        <f>I58*J58</f>
        <v>1.2999999999999999E-2</v>
      </c>
      <c r="L58" s="829">
        <f>VLOOKUP(A58,TRANSPORTE!A5:D117,4,FALSE)</f>
        <v>1552</v>
      </c>
      <c r="M58" s="830"/>
      <c r="N58" s="296">
        <f>K58*L58</f>
        <v>20.175999999999998</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20.175999999999998</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301">
        <f>K69/J69*100</f>
        <v>55207.789411999998</v>
      </c>
      <c r="J69" s="302">
        <v>185</v>
      </c>
      <c r="K69" s="303">
        <f>VLOOKUP(A69,'MANO DE OBRA'!A8:D99,4,FALSE)</f>
        <v>102134.4104122</v>
      </c>
      <c r="L69" s="55"/>
      <c r="M69" s="304">
        <v>3200</v>
      </c>
      <c r="N69" s="404">
        <f>K69/M69</f>
        <v>31.917003253812499</v>
      </c>
      <c r="O69" s="111"/>
    </row>
    <row r="70" spans="1:15">
      <c r="A70" t="s">
        <v>11</v>
      </c>
      <c r="B70" s="54" t="str">
        <f>VLOOKUP(A70,'MANO DE OBRA'!A8:D69,3,FALSE)</f>
        <v>Obrero (4)</v>
      </c>
      <c r="C70" s="52"/>
      <c r="D70" s="52"/>
      <c r="E70" s="52"/>
      <c r="F70" s="52"/>
      <c r="G70" s="52"/>
      <c r="H70" s="52"/>
      <c r="I70" s="301">
        <f>K70/J70*100</f>
        <v>110415.578824</v>
      </c>
      <c r="J70" s="302">
        <v>185</v>
      </c>
      <c r="K70" s="303">
        <f>VLOOKUP(A70,'MANO DE OBRA'!A8:D100,4,FALSE)</f>
        <v>204268.8208244</v>
      </c>
      <c r="L70" s="55"/>
      <c r="M70" s="304">
        <v>3200</v>
      </c>
      <c r="N70" s="404">
        <f>K70/M70</f>
        <v>63.834006507624999</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SUM(N69:N75)</f>
        <v>95.751009761437501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6367.5597295765529</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1273.5119459153107</v>
      </c>
      <c r="M83" s="860"/>
      <c r="N83" s="56"/>
    </row>
    <row r="84" spans="1:14">
      <c r="B84" s="94" t="s">
        <v>1057</v>
      </c>
      <c r="C84" s="95"/>
      <c r="D84" s="95"/>
      <c r="E84" s="95"/>
      <c r="F84" s="95"/>
      <c r="G84" s="95"/>
      <c r="H84" s="95"/>
      <c r="I84" s="92"/>
      <c r="J84" s="93"/>
      <c r="K84" s="313">
        <v>0.05</v>
      </c>
      <c r="L84" s="859">
        <f>N78*K84</f>
        <v>318.37798647882767</v>
      </c>
      <c r="M84" s="860"/>
      <c r="N84" s="56"/>
    </row>
    <row r="85" spans="1:14" ht="15" thickBot="1">
      <c r="B85" s="96" t="s">
        <v>1058</v>
      </c>
      <c r="C85" s="97"/>
      <c r="D85" s="97"/>
      <c r="E85" s="97"/>
      <c r="F85" s="97"/>
      <c r="G85" s="97"/>
      <c r="H85" s="97"/>
      <c r="I85" s="98"/>
      <c r="J85" s="99"/>
      <c r="K85" s="314">
        <v>0.05</v>
      </c>
      <c r="L85" s="861">
        <f>N78*K85</f>
        <v>318.37798647882767</v>
      </c>
      <c r="M85" s="862"/>
      <c r="N85" s="56"/>
    </row>
    <row r="86" spans="1:14" ht="15" thickBot="1">
      <c r="B86" s="825" t="s">
        <v>1037</v>
      </c>
      <c r="C86" s="826"/>
      <c r="D86" s="826"/>
      <c r="E86" s="826"/>
      <c r="F86" s="826"/>
      <c r="G86" s="826"/>
      <c r="H86" s="826"/>
      <c r="I86" s="826"/>
      <c r="J86" s="826"/>
      <c r="K86" s="826"/>
      <c r="L86" s="826"/>
      <c r="M86" s="827"/>
      <c r="N86" s="57">
        <f>L83+L84+L85</f>
        <v>1910.2679188729658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8277.8276484495182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1646</v>
      </c>
      <c r="C31" s="86" t="s">
        <v>1647</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92">
        <v>275</v>
      </c>
      <c r="N36" s="281">
        <f>K36/M36</f>
        <v>377.69947636363634</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92">
        <f>M36</f>
        <v>275</v>
      </c>
      <c r="N37" s="281">
        <f>K37/M37</f>
        <v>344.42955636363638</v>
      </c>
    </row>
    <row r="38" spans="1:14">
      <c r="A38" t="s">
        <v>176</v>
      </c>
      <c r="B38" s="838" t="str">
        <f>VLOOKUP(A38,EQUIPOS!A8:D154,3,FALSE)</f>
        <v xml:space="preserve">Compresor (barrido y soplado)
</v>
      </c>
      <c r="C38" s="839"/>
      <c r="D38" s="839"/>
      <c r="E38" s="839"/>
      <c r="F38" s="839"/>
      <c r="G38" s="839"/>
      <c r="H38" s="840"/>
      <c r="I38" s="276"/>
      <c r="J38" s="277"/>
      <c r="K38" s="278">
        <f>VLOOKUP(A38,EQUIPOS!A8:D165,4,FALSE)</f>
        <v>82961.64</v>
      </c>
      <c r="L38" s="279"/>
      <c r="M38" s="292">
        <v>275</v>
      </c>
      <c r="N38" s="281">
        <f>K38/M38</f>
        <v>301.6786909090909</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8">
        <f>VLOOKUP(A39,EQUIPOS!A9:D166,4,FALSE)</f>
        <v>16874.907999999999</v>
      </c>
      <c r="L39" s="953">
        <v>275</v>
      </c>
      <c r="M39" s="954"/>
      <c r="N39" s="281">
        <f>K39/L39</f>
        <v>61.363301818181817</v>
      </c>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1.3927419601663635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1086.5637674147117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827</v>
      </c>
      <c r="B48" s="48"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43275.662597499999</v>
      </c>
      <c r="N48" s="281">
        <f>K48*M48</f>
        <v>1081.8915649375001</v>
      </c>
    </row>
    <row r="49" spans="1:14">
      <c r="A49" s="113" t="s">
        <v>829</v>
      </c>
      <c r="B49" s="48"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43275.662597499999</v>
      </c>
      <c r="N49" s="281">
        <f>K49*M49</f>
        <v>562.58361376749997</v>
      </c>
    </row>
    <row r="50" spans="1:14">
      <c r="A50" t="s">
        <v>934</v>
      </c>
      <c r="B50" s="48"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3113.6087075</v>
      </c>
      <c r="N50" s="281">
        <f>K50*M50</f>
        <v>13201.700919800001</v>
      </c>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14846.176098505002</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1401</v>
      </c>
      <c r="B58" s="51" t="str">
        <f>VLOOKUP(A58,TRANSPORTE!A5:D117,3,FALSE)</f>
        <v>Transporte de agregados pétreos</v>
      </c>
      <c r="C58" s="326"/>
      <c r="D58" s="326"/>
      <c r="E58" s="326"/>
      <c r="F58" s="326"/>
      <c r="G58" s="326"/>
      <c r="H58" s="320" t="s">
        <v>1551</v>
      </c>
      <c r="I58" s="288">
        <v>3.7999999999999999E-2</v>
      </c>
      <c r="J58" s="295">
        <v>1</v>
      </c>
      <c r="K58" s="288">
        <f>I58*J58</f>
        <v>3.7999999999999999E-2</v>
      </c>
      <c r="L58" s="829">
        <f>VLOOKUP(A58,TRANSPORTE!A5:D117,4,FALSE)</f>
        <v>1552</v>
      </c>
      <c r="M58" s="830"/>
      <c r="N58" s="296">
        <f>K58*L58</f>
        <v>58.975999999999999</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58.975999999999999</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30</v>
      </c>
      <c r="B69" s="54" t="str">
        <f>VLOOKUP(A69,'MANO DE OBRA'!A8:D68,3,FALSE)</f>
        <v>Oficial</v>
      </c>
      <c r="C69" s="52"/>
      <c r="D69" s="52"/>
      <c r="E69" s="52"/>
      <c r="F69" s="52"/>
      <c r="G69" s="52"/>
      <c r="H69" s="52"/>
      <c r="I69" s="301">
        <f>K69/J69*100</f>
        <v>55207.789411999998</v>
      </c>
      <c r="J69" s="302">
        <v>185</v>
      </c>
      <c r="K69" s="303">
        <f>VLOOKUP(A69,'MANO DE OBRA'!A8:D99,4,FALSE)</f>
        <v>102134.4104122</v>
      </c>
      <c r="L69" s="55"/>
      <c r="M69" s="413">
        <v>2200</v>
      </c>
      <c r="N69" s="404">
        <f>K69/M69</f>
        <v>46.424732005545451</v>
      </c>
      <c r="O69" s="111"/>
    </row>
    <row r="70" spans="1:15">
      <c r="A70" t="s">
        <v>11</v>
      </c>
      <c r="B70" s="54" t="str">
        <f>VLOOKUP(A70,'MANO DE OBRA'!A8:D69,3,FALSE)</f>
        <v>Obrero (4)</v>
      </c>
      <c r="C70" s="52"/>
      <c r="D70" s="52"/>
      <c r="E70" s="52"/>
      <c r="F70" s="52"/>
      <c r="G70" s="52"/>
      <c r="H70" s="52"/>
      <c r="I70" s="301">
        <f>K70/J70*100</f>
        <v>110415.578824</v>
      </c>
      <c r="J70" s="302">
        <v>185</v>
      </c>
      <c r="K70" s="303">
        <f>VLOOKUP(A70,'MANO DE OBRA'!A8:D100,4,FALSE)</f>
        <v>204268.8208244</v>
      </c>
      <c r="L70" s="55"/>
      <c r="M70" s="414">
        <v>2200</v>
      </c>
      <c r="N70" s="404">
        <f>K70/M70</f>
        <v>92.849464011090902</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31" t="s">
        <v>1037</v>
      </c>
      <c r="C76" s="832"/>
      <c r="D76" s="832"/>
      <c r="E76" s="832"/>
      <c r="F76" s="832"/>
      <c r="G76" s="832"/>
      <c r="H76" s="832"/>
      <c r="I76" s="832"/>
      <c r="J76" s="832"/>
      <c r="K76" s="832"/>
      <c r="L76" s="832"/>
      <c r="M76" s="833"/>
      <c r="N76" s="469">
        <f>SUM(N69:N75)</f>
        <v>139.27419601663635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16130.990061936351</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3226.1980123872704</v>
      </c>
      <c r="M83" s="860"/>
      <c r="N83" s="56"/>
    </row>
    <row r="84" spans="1:14">
      <c r="B84" s="94" t="s">
        <v>1057</v>
      </c>
      <c r="C84" s="95"/>
      <c r="D84" s="95"/>
      <c r="E84" s="95"/>
      <c r="F84" s="95"/>
      <c r="G84" s="95"/>
      <c r="H84" s="95"/>
      <c r="I84" s="92"/>
      <c r="J84" s="93"/>
      <c r="K84" s="313">
        <v>0.05</v>
      </c>
      <c r="L84" s="859">
        <f>N78*K84</f>
        <v>806.5495030968176</v>
      </c>
      <c r="M84" s="860"/>
      <c r="N84" s="56"/>
    </row>
    <row r="85" spans="1:14" ht="15" thickBot="1">
      <c r="B85" s="96" t="s">
        <v>1058</v>
      </c>
      <c r="C85" s="97"/>
      <c r="D85" s="97"/>
      <c r="E85" s="97"/>
      <c r="F85" s="97"/>
      <c r="G85" s="97"/>
      <c r="H85" s="97"/>
      <c r="I85" s="98"/>
      <c r="J85" s="99"/>
      <c r="K85" s="314">
        <v>0.05</v>
      </c>
      <c r="L85" s="861">
        <f>N78*K85</f>
        <v>806.5495030968176</v>
      </c>
      <c r="M85" s="862"/>
      <c r="N85" s="56"/>
    </row>
    <row r="86" spans="1:14" ht="15" thickBot="1">
      <c r="B86" s="825" t="s">
        <v>1037</v>
      </c>
      <c r="C86" s="826"/>
      <c r="D86" s="826"/>
      <c r="E86" s="826"/>
      <c r="F86" s="826"/>
      <c r="G86" s="826"/>
      <c r="H86" s="826"/>
      <c r="I86" s="826"/>
      <c r="J86" s="826"/>
      <c r="K86" s="826"/>
      <c r="L86" s="826"/>
      <c r="M86" s="827"/>
      <c r="N86" s="57">
        <f>L83+L84+L85</f>
        <v>4839.2970185809054</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20970.287080517257</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1648</v>
      </c>
      <c r="C31" s="86" t="s">
        <v>1649</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92">
        <v>275</v>
      </c>
      <c r="N36" s="281">
        <f>K36/M36</f>
        <v>377.69947636363634</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92">
        <v>275</v>
      </c>
      <c r="N37" s="281">
        <f>K37/M37</f>
        <v>344.42955636363638</v>
      </c>
    </row>
    <row r="38" spans="1:14">
      <c r="A38" t="s">
        <v>176</v>
      </c>
      <c r="B38" s="838" t="str">
        <f>VLOOKUP(A38,EQUIPOS!A8:D154,3,FALSE)</f>
        <v xml:space="preserve">Compresor (barrido y soplado)
</v>
      </c>
      <c r="C38" s="839"/>
      <c r="D38" s="839"/>
      <c r="E38" s="839"/>
      <c r="F38" s="839"/>
      <c r="G38" s="839"/>
      <c r="H38" s="840"/>
      <c r="I38" s="276"/>
      <c r="J38" s="277"/>
      <c r="K38" s="278">
        <f>VLOOKUP(A38,EQUIPOS!A8:D165,4,FALSE)</f>
        <v>82961.64</v>
      </c>
      <c r="L38" s="279"/>
      <c r="M38" s="292">
        <v>275</v>
      </c>
      <c r="N38" s="281">
        <f>K38/M38</f>
        <v>301.6786909090909</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8">
        <f>VLOOKUP(A39,EQUIPOS!A9:D166,4,FALSE)</f>
        <v>16874.907999999999</v>
      </c>
      <c r="L39" s="953">
        <v>275</v>
      </c>
      <c r="M39" s="954"/>
      <c r="N39" s="281">
        <f>K39/L39</f>
        <v>61.363301818181817</v>
      </c>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1.3927419601663635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1086.5637674147117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827</v>
      </c>
      <c r="B48" s="48"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43275.662597499999</v>
      </c>
      <c r="N48" s="281">
        <f>K48*M48</f>
        <v>822.23758935249998</v>
      </c>
    </row>
    <row r="49" spans="1:14">
      <c r="A49" s="113" t="s">
        <v>829</v>
      </c>
      <c r="B49" s="48"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43275.662597499999</v>
      </c>
      <c r="N49" s="281">
        <f>K49*M49</f>
        <v>432.75662597500002</v>
      </c>
    </row>
    <row r="50" spans="1:14">
      <c r="A50" t="s">
        <v>934</v>
      </c>
      <c r="B50" s="48"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3113.6087075</v>
      </c>
      <c r="N50" s="281">
        <f>K50*M50</f>
        <v>10088.0922123</v>
      </c>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11343.086427627501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1401</v>
      </c>
      <c r="B58" s="51" t="str">
        <f>VLOOKUP(A58,TRANSPORTE!A5:D117,3,FALSE)</f>
        <v>Transporte de agregados pétreos</v>
      </c>
      <c r="C58" s="326"/>
      <c r="D58" s="326"/>
      <c r="E58" s="326"/>
      <c r="F58" s="326"/>
      <c r="G58" s="326"/>
      <c r="H58" s="320" t="s">
        <v>1551</v>
      </c>
      <c r="I58" s="288">
        <v>2.9000000000000001E-2</v>
      </c>
      <c r="J58" s="295">
        <v>1</v>
      </c>
      <c r="K58" s="288">
        <f>I58*J58</f>
        <v>2.9000000000000001E-2</v>
      </c>
      <c r="L58" s="829">
        <f>VLOOKUP(A58,TRANSPORTE!A5:D117,4,FALSE)</f>
        <v>1552</v>
      </c>
      <c r="M58" s="830"/>
      <c r="N58" s="296">
        <f>K58*L58</f>
        <v>45.008000000000003</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45.008000000000003</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2200</v>
      </c>
      <c r="N69" s="404">
        <f>K69/M69</f>
        <v>92.849464011090902</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15">
        <v>2200</v>
      </c>
      <c r="N70" s="404">
        <f>K70/M70</f>
        <v>46.424732005545451</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SUM(N69:N75)</f>
        <v>139.27419601663635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12613.932391058848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2522.7864782117699</v>
      </c>
      <c r="M83" s="860"/>
      <c r="N83" s="56"/>
    </row>
    <row r="84" spans="1:14">
      <c r="B84" s="94" t="s">
        <v>1057</v>
      </c>
      <c r="C84" s="95"/>
      <c r="D84" s="95"/>
      <c r="E84" s="95"/>
      <c r="F84" s="95"/>
      <c r="G84" s="95"/>
      <c r="H84" s="95"/>
      <c r="I84" s="92"/>
      <c r="J84" s="93"/>
      <c r="K84" s="313">
        <v>0.05</v>
      </c>
      <c r="L84" s="859">
        <f>N78*K84</f>
        <v>630.69661955294248</v>
      </c>
      <c r="M84" s="860"/>
      <c r="N84" s="56"/>
    </row>
    <row r="85" spans="1:14" ht="15" thickBot="1">
      <c r="B85" s="96" t="s">
        <v>1058</v>
      </c>
      <c r="C85" s="97"/>
      <c r="D85" s="97"/>
      <c r="E85" s="97"/>
      <c r="F85" s="97"/>
      <c r="G85" s="97"/>
      <c r="H85" s="97"/>
      <c r="I85" s="98"/>
      <c r="J85" s="99"/>
      <c r="K85" s="314">
        <v>0.05</v>
      </c>
      <c r="L85" s="861">
        <f>N78*K85</f>
        <v>630.69661955294248</v>
      </c>
      <c r="M85" s="862"/>
      <c r="N85" s="56"/>
    </row>
    <row r="86" spans="1:14" ht="15" thickBot="1">
      <c r="B86" s="825" t="s">
        <v>1037</v>
      </c>
      <c r="C86" s="826"/>
      <c r="D86" s="826"/>
      <c r="E86" s="826"/>
      <c r="F86" s="826"/>
      <c r="G86" s="826"/>
      <c r="H86" s="826"/>
      <c r="I86" s="826"/>
      <c r="J86" s="826"/>
      <c r="K86" s="826"/>
      <c r="L86" s="826"/>
      <c r="M86" s="827"/>
      <c r="N86" s="57">
        <f>L83+L84+L85</f>
        <v>3784.1797173176551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16398.112108376503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1651</v>
      </c>
      <c r="C31" s="86" t="s">
        <v>1650</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275</v>
      </c>
      <c r="N36" s="281">
        <f>K36/M36</f>
        <v>377.69947636363634</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275</v>
      </c>
      <c r="N37" s="281">
        <f>K37/M37</f>
        <v>344.42955636363638</v>
      </c>
    </row>
    <row r="38" spans="1:14">
      <c r="A38" t="s">
        <v>176</v>
      </c>
      <c r="B38" s="838" t="str">
        <f>VLOOKUP(A38,EQUIPOS!A8:D154,3,FALSE)</f>
        <v xml:space="preserve">Compresor (barrido y soplado)
</v>
      </c>
      <c r="C38" s="839"/>
      <c r="D38" s="839"/>
      <c r="E38" s="839"/>
      <c r="F38" s="839"/>
      <c r="G38" s="839"/>
      <c r="H38" s="840"/>
      <c r="I38" s="276"/>
      <c r="J38" s="277"/>
      <c r="K38" s="278">
        <f>VLOOKUP(A38,EQUIPOS!A8:D165,4,FALSE)</f>
        <v>82961.64</v>
      </c>
      <c r="L38" s="279"/>
      <c r="M38" s="280">
        <v>275</v>
      </c>
      <c r="N38" s="281">
        <f>K38/M38</f>
        <v>301.6786909090909</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8">
        <f>VLOOKUP(A39,EQUIPOS!A9:D166,4,FALSE)</f>
        <v>16874.907999999999</v>
      </c>
      <c r="L39" s="842">
        <v>275</v>
      </c>
      <c r="M39" s="843"/>
      <c r="N39" s="281">
        <f>K39/L39</f>
        <v>61.363301818181817</v>
      </c>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1.3927419601663635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1086.5637674147117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827</v>
      </c>
      <c r="B48" s="48"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43275.662597499999</v>
      </c>
      <c r="N48" s="281">
        <f>K48*M48</f>
        <v>1081.8915649375001</v>
      </c>
    </row>
    <row r="49" spans="1:14">
      <c r="A49" s="113" t="s">
        <v>829</v>
      </c>
      <c r="B49" s="48"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43275.662597499999</v>
      </c>
      <c r="N49" s="281">
        <f>K49*M49</f>
        <v>562.58361376749997</v>
      </c>
    </row>
    <row r="50" spans="1:14">
      <c r="A50" t="s">
        <v>936</v>
      </c>
      <c r="B50" s="48"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2512.8426724999999</v>
      </c>
      <c r="N50" s="281">
        <f>K50*M50</f>
        <v>10654.452931400001</v>
      </c>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12298.928110105</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1401</v>
      </c>
      <c r="B58" s="51" t="str">
        <f>VLOOKUP(A58,TRANSPORTE!A5:D117,3,FALSE)</f>
        <v>Transporte de agregados pétreos</v>
      </c>
      <c r="C58" s="326"/>
      <c r="D58" s="326"/>
      <c r="E58" s="326"/>
      <c r="F58" s="326"/>
      <c r="G58" s="326"/>
      <c r="H58" s="320" t="s">
        <v>1551</v>
      </c>
      <c r="I58" s="288">
        <v>3.7999999999999999E-2</v>
      </c>
      <c r="J58" s="295">
        <v>1</v>
      </c>
      <c r="K58" s="288">
        <f>I58*J58</f>
        <v>3.7999999999999999E-2</v>
      </c>
      <c r="L58" s="829">
        <f>VLOOKUP(A58,TRANSPORTE!A5:D117,4,FALSE)</f>
        <v>1552</v>
      </c>
      <c r="M58" s="830"/>
      <c r="N58" s="296">
        <f>K58*L58</f>
        <v>58.975999999999999</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58.975999999999999</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2200</v>
      </c>
      <c r="N69" s="404">
        <f>K69/M69</f>
        <v>92.849464011090902</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308">
        <v>2200</v>
      </c>
      <c r="N70" s="404">
        <f>K70/M70</f>
        <v>46.424732005545451</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SUM(N69:N75)</f>
        <v>139.27419601663635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13583.742073536348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2716.7484147072701</v>
      </c>
      <c r="M83" s="860"/>
      <c r="N83" s="56"/>
    </row>
    <row r="84" spans="1:14">
      <c r="B84" s="94" t="s">
        <v>1057</v>
      </c>
      <c r="C84" s="95"/>
      <c r="D84" s="95"/>
      <c r="E84" s="95"/>
      <c r="F84" s="95"/>
      <c r="G84" s="95"/>
      <c r="H84" s="95"/>
      <c r="I84" s="92"/>
      <c r="J84" s="93"/>
      <c r="K84" s="313">
        <v>0.05</v>
      </c>
      <c r="L84" s="859">
        <f>N78*K84</f>
        <v>679.18710367681751</v>
      </c>
      <c r="M84" s="860"/>
      <c r="N84" s="56"/>
    </row>
    <row r="85" spans="1:14" ht="15" thickBot="1">
      <c r="B85" s="96" t="s">
        <v>1058</v>
      </c>
      <c r="C85" s="97"/>
      <c r="D85" s="97"/>
      <c r="E85" s="97"/>
      <c r="F85" s="97"/>
      <c r="G85" s="97"/>
      <c r="H85" s="97"/>
      <c r="I85" s="98"/>
      <c r="J85" s="99"/>
      <c r="K85" s="314">
        <v>0.05</v>
      </c>
      <c r="L85" s="861">
        <f>N78*K85</f>
        <v>679.18710367681751</v>
      </c>
      <c r="M85" s="862"/>
      <c r="N85" s="56"/>
    </row>
    <row r="86" spans="1:14" ht="15" thickBot="1">
      <c r="B86" s="825" t="s">
        <v>1037</v>
      </c>
      <c r="C86" s="826"/>
      <c r="D86" s="826"/>
      <c r="E86" s="826"/>
      <c r="F86" s="826"/>
      <c r="G86" s="826"/>
      <c r="H86" s="826"/>
      <c r="I86" s="826"/>
      <c r="J86" s="826"/>
      <c r="K86" s="826"/>
      <c r="L86" s="826"/>
      <c r="M86" s="827"/>
      <c r="N86" s="57">
        <f>L83+L84+L85</f>
        <v>4075.1226220609051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17658.864695597254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1652</v>
      </c>
      <c r="C31" s="86" t="s">
        <v>1653</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275</v>
      </c>
      <c r="N36" s="281">
        <f>K36/M36</f>
        <v>377.69947636363634</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275</v>
      </c>
      <c r="N37" s="281">
        <f>K37/M37</f>
        <v>344.42955636363638</v>
      </c>
    </row>
    <row r="38" spans="1:14">
      <c r="A38" t="s">
        <v>176</v>
      </c>
      <c r="B38" s="838" t="str">
        <f>VLOOKUP(A38,EQUIPOS!A8:D154,3,FALSE)</f>
        <v xml:space="preserve">Compresor (barrido y soplado)
</v>
      </c>
      <c r="C38" s="839"/>
      <c r="D38" s="839"/>
      <c r="E38" s="839"/>
      <c r="F38" s="839"/>
      <c r="G38" s="839"/>
      <c r="H38" s="840"/>
      <c r="I38" s="276"/>
      <c r="J38" s="277"/>
      <c r="K38" s="278">
        <f>VLOOKUP(A38,EQUIPOS!A8:D165,4,FALSE)</f>
        <v>82961.64</v>
      </c>
      <c r="L38" s="279"/>
      <c r="M38" s="280">
        <v>275</v>
      </c>
      <c r="N38" s="281">
        <f>K38/M38</f>
        <v>301.6786909090909</v>
      </c>
    </row>
    <row r="39" spans="1:14">
      <c r="A39" t="s">
        <v>225</v>
      </c>
      <c r="B39" s="838" t="str">
        <f>VLOOKUP(A39,EQUIPOS!A9:D154,3,FALSE)</f>
        <v>Esparcidor de gravilla, Ancho de esparcimiento 3100mm, Velocidad de trabajo 10—20km2/h</v>
      </c>
      <c r="C39" s="839"/>
      <c r="D39" s="839"/>
      <c r="E39" s="839"/>
      <c r="F39" s="839"/>
      <c r="G39" s="839"/>
      <c r="H39" s="840"/>
      <c r="I39" s="841"/>
      <c r="J39" s="822"/>
      <c r="K39" s="278">
        <f>VLOOKUP(A39,EQUIPOS!A9:D166,4,FALSE)</f>
        <v>16874.907999999999</v>
      </c>
      <c r="L39" s="842">
        <v>275</v>
      </c>
      <c r="M39" s="843"/>
      <c r="N39" s="281">
        <f>K39/L39</f>
        <v>61.363301818181817</v>
      </c>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1.3927419601663635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1086.5637674147117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827</v>
      </c>
      <c r="B48" s="48"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43275.662597499999</v>
      </c>
      <c r="N48" s="281">
        <f>K48*M48</f>
        <v>822.23758935249998</v>
      </c>
    </row>
    <row r="49" spans="1:14">
      <c r="A49" s="113" t="s">
        <v>829</v>
      </c>
      <c r="B49" s="48"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43275.662597499999</v>
      </c>
      <c r="N49" s="281">
        <f>K49*M49</f>
        <v>432.75662597500002</v>
      </c>
    </row>
    <row r="50" spans="1:14">
      <c r="A50" t="s">
        <v>936</v>
      </c>
      <c r="B50" s="48"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2512.8426724999999</v>
      </c>
      <c r="N50" s="281">
        <f>K50*M50</f>
        <v>8141.6102589000002</v>
      </c>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9396.6044742275008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1401</v>
      </c>
      <c r="B58" s="51" t="str">
        <f>VLOOKUP(A58,TRANSPORTE!A5:D117,3,FALSE)</f>
        <v>Transporte de agregados pétreos</v>
      </c>
      <c r="C58" s="326"/>
      <c r="D58" s="326"/>
      <c r="E58" s="326"/>
      <c r="F58" s="326"/>
      <c r="G58" s="326"/>
      <c r="H58" s="320" t="s">
        <v>1551</v>
      </c>
      <c r="I58" s="288">
        <v>2.9000000000000001E-2</v>
      </c>
      <c r="J58" s="295">
        <v>1</v>
      </c>
      <c r="K58" s="288">
        <f>I58*J58</f>
        <v>2.9000000000000001E-2</v>
      </c>
      <c r="L58" s="829">
        <f>VLOOKUP(A58,TRANSPORTE!A5:D117,4,FALSE)</f>
        <v>1552</v>
      </c>
      <c r="M58" s="830"/>
      <c r="N58" s="296">
        <f>K58*L58</f>
        <v>45.008000000000003</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45.008000000000003</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2200</v>
      </c>
      <c r="N69" s="404">
        <f>K69/M69</f>
        <v>92.849464011090902</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308">
        <v>2200</v>
      </c>
      <c r="N70" s="404">
        <f>K70/M70</f>
        <v>46.424732005545451</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SUM(N69:N75)</f>
        <v>139.27419601663635</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10667.450437658848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2133.4900875317699</v>
      </c>
      <c r="M83" s="860"/>
      <c r="N83" s="56"/>
    </row>
    <row r="84" spans="1:14">
      <c r="B84" s="94" t="s">
        <v>1057</v>
      </c>
      <c r="C84" s="95"/>
      <c r="D84" s="95"/>
      <c r="E84" s="95"/>
      <c r="F84" s="95"/>
      <c r="G84" s="95"/>
      <c r="H84" s="95"/>
      <c r="I84" s="92"/>
      <c r="J84" s="93"/>
      <c r="K84" s="313">
        <v>0.05</v>
      </c>
      <c r="L84" s="859">
        <f>N78*K84</f>
        <v>533.37252188294246</v>
      </c>
      <c r="M84" s="860"/>
      <c r="N84" s="56"/>
    </row>
    <row r="85" spans="1:14" ht="15" thickBot="1">
      <c r="B85" s="96" t="s">
        <v>1058</v>
      </c>
      <c r="C85" s="97"/>
      <c r="D85" s="97"/>
      <c r="E85" s="97"/>
      <c r="F85" s="97"/>
      <c r="G85" s="97"/>
      <c r="H85" s="97"/>
      <c r="I85" s="98"/>
      <c r="J85" s="99"/>
      <c r="K85" s="314">
        <v>0.05</v>
      </c>
      <c r="L85" s="861">
        <f>N78*K85</f>
        <v>533.37252188294246</v>
      </c>
      <c r="M85" s="862"/>
      <c r="N85" s="56"/>
    </row>
    <row r="86" spans="1:14" ht="15" thickBot="1">
      <c r="B86" s="825" t="s">
        <v>1037</v>
      </c>
      <c r="C86" s="826"/>
      <c r="D86" s="826"/>
      <c r="E86" s="826"/>
      <c r="F86" s="826"/>
      <c r="G86" s="826"/>
      <c r="H86" s="826"/>
      <c r="I86" s="826"/>
      <c r="J86" s="826"/>
      <c r="K86" s="826"/>
      <c r="L86" s="826"/>
      <c r="M86" s="827"/>
      <c r="N86" s="57">
        <f>L83+L84+L85</f>
        <v>3200.2351312976543</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13867.685568956502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1134</v>
      </c>
      <c r="C31" s="86" t="s">
        <v>1654</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418</v>
      </c>
      <c r="N36" s="281">
        <f>K36/M36</f>
        <v>248.48649760765551</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418</v>
      </c>
      <c r="N37" s="281">
        <f>K37/M37</f>
        <v>226.5983923444976</v>
      </c>
    </row>
    <row r="38" spans="1:14">
      <c r="A38" t="s">
        <v>225</v>
      </c>
      <c r="B38" s="838" t="str">
        <f>VLOOKUP(A38,EQUIPOS!A8:D154,3,FALSE)</f>
        <v>Esparcidor de gravilla, Ancho de esparcimiento 3100mm, Velocidad de trabajo 10—20km2/h</v>
      </c>
      <c r="C38" s="839"/>
      <c r="D38" s="839"/>
      <c r="E38" s="839"/>
      <c r="F38" s="839"/>
      <c r="G38" s="839"/>
      <c r="H38" s="840"/>
      <c r="I38" s="276"/>
      <c r="J38" s="277"/>
      <c r="K38" s="278">
        <f>VLOOKUP(A38,EQUIPOS!A8:D165,4,FALSE)</f>
        <v>16874.907999999999</v>
      </c>
      <c r="L38" s="279"/>
      <c r="M38" s="280">
        <v>418</v>
      </c>
      <c r="N38" s="281">
        <f>K38/M38</f>
        <v>40.370593301435406</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0.91627760537260772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516.37176085896101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867</v>
      </c>
      <c r="B48" s="48"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51199.018657500004</v>
      </c>
      <c r="N48" s="281">
        <f>K48*M48</f>
        <v>511.99018657500005</v>
      </c>
    </row>
    <row r="49" spans="1:14">
      <c r="A49" s="113" t="s">
        <v>934</v>
      </c>
      <c r="B49" s="48"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3113.6087075</v>
      </c>
      <c r="N49" s="281">
        <f>K49*M49</f>
        <v>3892.0108843749999</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4404.0010709500002</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1311</v>
      </c>
      <c r="B58" s="51" t="str">
        <f>VLOOKUP(A58,TRANSPORTE!A5:D117,3,FALSE)</f>
        <v>Transporte de Arena</v>
      </c>
      <c r="C58" s="326"/>
      <c r="D58" s="326"/>
      <c r="E58" s="326"/>
      <c r="F58" s="326"/>
      <c r="G58" s="326"/>
      <c r="H58" s="320" t="s">
        <v>1551</v>
      </c>
      <c r="I58" s="288">
        <v>0.01</v>
      </c>
      <c r="J58" s="295">
        <v>1</v>
      </c>
      <c r="K58" s="288">
        <f>I58*J58</f>
        <v>0.01</v>
      </c>
      <c r="L58" s="829">
        <f>VLOOKUP(A58,TRANSPORTE!A5:D117,4,FALSE)</f>
        <v>1460.4695945866667</v>
      </c>
      <c r="M58" s="830"/>
      <c r="N58" s="296">
        <f>K58*L58</f>
        <v>14.604695945866668</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14.604695945866668</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3344</v>
      </c>
      <c r="N69" s="404">
        <f>K69/M69</f>
        <v>61.08517369150718</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308">
        <v>3344</v>
      </c>
      <c r="N70" s="404">
        <f>K70/M70</f>
        <v>30.54258684575359</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SUM(N69:N75)</f>
        <v>91.62776053726077</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5026.6052882920885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1005.3210576584178</v>
      </c>
      <c r="M83" s="860"/>
      <c r="N83" s="56"/>
    </row>
    <row r="84" spans="1:14">
      <c r="B84" s="94" t="s">
        <v>1057</v>
      </c>
      <c r="C84" s="95"/>
      <c r="D84" s="95"/>
      <c r="E84" s="95"/>
      <c r="F84" s="95"/>
      <c r="G84" s="95"/>
      <c r="H84" s="95"/>
      <c r="I84" s="92"/>
      <c r="J84" s="93"/>
      <c r="K84" s="313">
        <v>0.05</v>
      </c>
      <c r="L84" s="859">
        <f>N78*K84</f>
        <v>251.33026441460444</v>
      </c>
      <c r="M84" s="860"/>
      <c r="N84" s="56"/>
    </row>
    <row r="85" spans="1:14" ht="15" thickBot="1">
      <c r="B85" s="96" t="s">
        <v>1058</v>
      </c>
      <c r="C85" s="97"/>
      <c r="D85" s="97"/>
      <c r="E85" s="97"/>
      <c r="F85" s="97"/>
      <c r="G85" s="97"/>
      <c r="H85" s="97"/>
      <c r="I85" s="98"/>
      <c r="J85" s="99"/>
      <c r="K85" s="314">
        <v>0.05</v>
      </c>
      <c r="L85" s="861">
        <f>N78*K85</f>
        <v>251.33026441460444</v>
      </c>
      <c r="M85" s="862"/>
      <c r="N85" s="56"/>
    </row>
    <row r="86" spans="1:14" ht="15" thickBot="1">
      <c r="B86" s="825" t="s">
        <v>1037</v>
      </c>
      <c r="C86" s="826"/>
      <c r="D86" s="826"/>
      <c r="E86" s="826"/>
      <c r="F86" s="826"/>
      <c r="G86" s="826"/>
      <c r="H86" s="826"/>
      <c r="I86" s="826"/>
      <c r="J86" s="826"/>
      <c r="K86" s="826"/>
      <c r="L86" s="826"/>
      <c r="M86" s="827"/>
      <c r="N86" s="57">
        <f>L83+L84+L85</f>
        <v>1507.9815864876266</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6534.5868747797149</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1135</v>
      </c>
      <c r="C31" s="86" t="s">
        <v>1655</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154</v>
      </c>
      <c r="B36" s="838" t="str">
        <f>VLOOKUP(A36,EQUIPOS!A6:D154,3,FALSE)</f>
        <v>Carrotanque Irrigador de asfalto, 1000 GALONES DE CAPACIDAD</v>
      </c>
      <c r="C36" s="839"/>
      <c r="D36" s="839"/>
      <c r="E36" s="839"/>
      <c r="F36" s="839"/>
      <c r="G36" s="839"/>
      <c r="H36" s="840"/>
      <c r="I36" s="276"/>
      <c r="J36" s="277"/>
      <c r="K36" s="278">
        <f>VLOOKUP(A36,EQUIPOS!A6:D163,4,FALSE)</f>
        <v>103867.356</v>
      </c>
      <c r="L36" s="279"/>
      <c r="M36" s="280">
        <v>418</v>
      </c>
      <c r="N36" s="281">
        <f>K36/M36</f>
        <v>248.48649760765551</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418</v>
      </c>
      <c r="N37" s="281">
        <f>K37/M37</f>
        <v>226.5983923444976</v>
      </c>
    </row>
    <row r="38" spans="1:14">
      <c r="A38" t="s">
        <v>225</v>
      </c>
      <c r="B38" s="838" t="str">
        <f>VLOOKUP(A38,EQUIPOS!A8:D154,3,FALSE)</f>
        <v>Esparcidor de gravilla, Ancho de esparcimiento 3100mm, Velocidad de trabajo 10—20km2/h</v>
      </c>
      <c r="C38" s="839"/>
      <c r="D38" s="839"/>
      <c r="E38" s="839"/>
      <c r="F38" s="839"/>
      <c r="G38" s="839"/>
      <c r="H38" s="840"/>
      <c r="I38" s="276"/>
      <c r="J38" s="277"/>
      <c r="K38" s="278">
        <f>VLOOKUP(A38,EQUIPOS!A8:D165,4,FALSE)</f>
        <v>16874.907999999999</v>
      </c>
      <c r="L38" s="279"/>
      <c r="M38" s="280">
        <v>418</v>
      </c>
      <c r="N38" s="281">
        <f>K38/M38</f>
        <v>40.370593301435406</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0.91627760537260772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516.37176085896101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867</v>
      </c>
      <c r="B48" s="48"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51199.018657500004</v>
      </c>
      <c r="N48" s="281">
        <f>K48*M48</f>
        <v>511.99018657500005</v>
      </c>
    </row>
    <row r="49" spans="1:72">
      <c r="A49" s="113" t="s">
        <v>932</v>
      </c>
      <c r="B49" s="48" t="str">
        <f>VLOOKUP(A49,MATERIALES!A6:D373,3,FALSE)</f>
        <v>Emulsión CRR-1</v>
      </c>
      <c r="C49" s="290"/>
      <c r="D49" s="290"/>
      <c r="E49" s="290"/>
      <c r="F49" s="290"/>
      <c r="G49" s="290"/>
      <c r="H49" s="290"/>
      <c r="I49" s="277"/>
      <c r="J49" s="277" t="s">
        <v>1064</v>
      </c>
      <c r="K49" s="291">
        <v>1.25</v>
      </c>
      <c r="L49" s="276"/>
      <c r="M49" s="411">
        <f>VLOOKUP(A49,MATERIALES!A6:D397,4,FALSE)</f>
        <v>2153.3481375000001</v>
      </c>
      <c r="N49" s="281">
        <f>K49*M49</f>
        <v>2691.6851718750004</v>
      </c>
      <c r="BT49">
        <v>1111</v>
      </c>
    </row>
    <row r="50" spans="1:72">
      <c r="B50" s="48"/>
      <c r="C50" s="290"/>
      <c r="D50" s="290"/>
      <c r="E50" s="290"/>
      <c r="F50" s="290"/>
      <c r="G50" s="290"/>
      <c r="H50" s="290"/>
      <c r="I50" s="277"/>
      <c r="J50" s="233"/>
      <c r="K50" s="291"/>
      <c r="L50" s="276"/>
      <c r="M50" s="292"/>
      <c r="N50" s="293"/>
    </row>
    <row r="51" spans="1:72">
      <c r="B51" s="48"/>
      <c r="C51" s="290"/>
      <c r="D51" s="290"/>
      <c r="E51" s="290"/>
      <c r="F51" s="290"/>
      <c r="G51" s="290"/>
      <c r="H51" s="290"/>
      <c r="I51" s="277"/>
      <c r="J51" s="233"/>
      <c r="K51" s="291"/>
      <c r="L51" s="276"/>
      <c r="M51" s="292"/>
      <c r="N51" s="293"/>
    </row>
    <row r="52" spans="1:72" ht="15" thickBot="1">
      <c r="B52" s="820"/>
      <c r="C52" s="821"/>
      <c r="D52" s="821"/>
      <c r="E52" s="821"/>
      <c r="F52" s="821"/>
      <c r="G52" s="821"/>
      <c r="H52" s="821"/>
      <c r="I52" s="822"/>
      <c r="J52" s="47"/>
      <c r="K52" s="49"/>
      <c r="L52" s="823"/>
      <c r="M52" s="824"/>
      <c r="N52" s="50"/>
    </row>
    <row r="53" spans="1:72" ht="15" thickBot="1">
      <c r="B53" s="825" t="s">
        <v>1037</v>
      </c>
      <c r="C53" s="826"/>
      <c r="D53" s="826"/>
      <c r="E53" s="826"/>
      <c r="F53" s="826"/>
      <c r="G53" s="826"/>
      <c r="H53" s="826"/>
      <c r="I53" s="826"/>
      <c r="J53" s="826"/>
      <c r="K53" s="826"/>
      <c r="L53" s="826"/>
      <c r="M53" s="827"/>
      <c r="N53" s="403">
        <f>SUM(N48:N52)</f>
        <v>3203.6753584500002</v>
      </c>
    </row>
    <row r="54" spans="1:72">
      <c r="B54" s="38"/>
      <c r="C54" s="39"/>
      <c r="D54" s="39"/>
      <c r="E54" s="39"/>
      <c r="F54" s="39"/>
      <c r="G54" s="39"/>
      <c r="H54" s="39"/>
      <c r="I54" s="39"/>
      <c r="J54" s="39"/>
      <c r="K54" s="39"/>
      <c r="L54" s="39"/>
      <c r="M54" s="39"/>
      <c r="N54" s="40"/>
    </row>
    <row r="55" spans="1:72">
      <c r="B55" s="69" t="s">
        <v>1040</v>
      </c>
      <c r="C55" s="70"/>
      <c r="D55" s="70"/>
      <c r="E55" s="70"/>
      <c r="F55" s="70"/>
      <c r="G55" s="70"/>
      <c r="H55" s="70"/>
      <c r="I55" s="70"/>
      <c r="J55" s="70"/>
      <c r="K55" s="70"/>
      <c r="L55" s="70"/>
      <c r="M55" s="70"/>
      <c r="N55" s="71"/>
    </row>
    <row r="56" spans="1:72" ht="15" thickBot="1">
      <c r="B56" s="73"/>
      <c r="C56" s="66"/>
      <c r="D56" s="66"/>
      <c r="E56" s="66"/>
      <c r="F56" s="66"/>
      <c r="G56" s="66"/>
      <c r="H56" s="66"/>
      <c r="I56" s="66"/>
      <c r="J56" s="66"/>
      <c r="K56" s="66"/>
      <c r="L56" s="66"/>
      <c r="M56" s="66"/>
      <c r="N56" s="68"/>
    </row>
    <row r="57" spans="1:72" ht="26.4">
      <c r="B57" s="322" t="s">
        <v>1041</v>
      </c>
      <c r="C57" s="323"/>
      <c r="D57" s="323"/>
      <c r="E57" s="323"/>
      <c r="F57" s="323"/>
      <c r="G57" s="323"/>
      <c r="H57" s="78" t="s">
        <v>1029</v>
      </c>
      <c r="I57" s="79" t="s">
        <v>1042</v>
      </c>
      <c r="J57" s="80" t="s">
        <v>1043</v>
      </c>
      <c r="K57" s="78" t="s">
        <v>1044</v>
      </c>
      <c r="L57" s="828" t="s">
        <v>1045</v>
      </c>
      <c r="M57" s="801"/>
      <c r="N57" s="81" t="s">
        <v>1035</v>
      </c>
    </row>
    <row r="58" spans="1:72">
      <c r="A58" t="s">
        <v>1311</v>
      </c>
      <c r="B58" s="51" t="str">
        <f>VLOOKUP(A58,TRANSPORTE!A5:D117,3,FALSE)</f>
        <v>Transporte de Arena</v>
      </c>
      <c r="C58" s="326"/>
      <c r="D58" s="326"/>
      <c r="E58" s="326"/>
      <c r="F58" s="326"/>
      <c r="G58" s="326"/>
      <c r="H58" s="320" t="s">
        <v>1551</v>
      </c>
      <c r="I58" s="288">
        <v>0.01</v>
      </c>
      <c r="J58" s="295">
        <v>1</v>
      </c>
      <c r="K58" s="288">
        <f>I58*J58</f>
        <v>0.01</v>
      </c>
      <c r="L58" s="829">
        <f>VLOOKUP(A58,TRANSPORTE!A5:D117,4,FALSE)</f>
        <v>1460.4695945866667</v>
      </c>
      <c r="M58" s="830"/>
      <c r="N58" s="296">
        <f>K58*L58</f>
        <v>14.604695945866668</v>
      </c>
    </row>
    <row r="59" spans="1:72">
      <c r="B59" s="51"/>
      <c r="C59" s="52"/>
      <c r="D59" s="52"/>
      <c r="E59" s="52"/>
      <c r="F59" s="52"/>
      <c r="G59" s="52"/>
      <c r="H59" s="297"/>
      <c r="I59" s="288"/>
      <c r="J59" s="288"/>
      <c r="K59" s="288"/>
      <c r="L59" s="298"/>
      <c r="M59" s="299"/>
      <c r="N59" s="300"/>
    </row>
    <row r="60" spans="1:72">
      <c r="B60" s="51"/>
      <c r="C60" s="52"/>
      <c r="D60" s="52"/>
      <c r="E60" s="52"/>
      <c r="F60" s="52"/>
      <c r="G60" s="52"/>
      <c r="H60" s="297"/>
      <c r="I60" s="288"/>
      <c r="J60" s="288"/>
      <c r="K60" s="288"/>
      <c r="L60" s="298"/>
      <c r="M60" s="299"/>
      <c r="N60" s="300"/>
    </row>
    <row r="61" spans="1:72">
      <c r="B61" s="51"/>
      <c r="C61" s="52"/>
      <c r="D61" s="52"/>
      <c r="E61" s="52"/>
      <c r="F61" s="52"/>
      <c r="G61" s="52"/>
      <c r="H61" s="297"/>
      <c r="I61" s="288"/>
      <c r="J61" s="288"/>
      <c r="K61" s="288"/>
      <c r="L61" s="298"/>
      <c r="M61" s="299"/>
      <c r="N61" s="300"/>
    </row>
    <row r="62" spans="1:72">
      <c r="B62" s="51"/>
      <c r="C62" s="52"/>
      <c r="D62" s="52"/>
      <c r="E62" s="52"/>
      <c r="F62" s="52"/>
      <c r="G62" s="52"/>
      <c r="H62" s="297"/>
      <c r="I62" s="288"/>
      <c r="J62" s="288"/>
      <c r="K62" s="288"/>
      <c r="L62" s="298"/>
      <c r="M62" s="299"/>
      <c r="N62" s="300"/>
    </row>
    <row r="63" spans="1:72" ht="15" thickBot="1">
      <c r="B63" s="456"/>
      <c r="C63" s="457"/>
      <c r="D63" s="457"/>
      <c r="E63" s="457"/>
      <c r="F63" s="457"/>
      <c r="G63" s="457"/>
      <c r="H63" s="53"/>
      <c r="I63" s="131"/>
      <c r="J63" s="131"/>
      <c r="K63" s="131"/>
      <c r="L63" s="814"/>
      <c r="M63" s="815"/>
      <c r="N63" s="132"/>
    </row>
    <row r="64" spans="1:72" ht="15" thickBot="1">
      <c r="B64" s="831" t="s">
        <v>1037</v>
      </c>
      <c r="C64" s="832"/>
      <c r="D64" s="832"/>
      <c r="E64" s="832"/>
      <c r="F64" s="832"/>
      <c r="G64" s="832"/>
      <c r="H64" s="832"/>
      <c r="I64" s="832"/>
      <c r="J64" s="832"/>
      <c r="K64" s="832"/>
      <c r="L64" s="832"/>
      <c r="M64" s="833"/>
      <c r="N64" s="109">
        <f>N58+N59+N60+N61+N62</f>
        <v>14.604695945866668</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3344</v>
      </c>
      <c r="N69" s="404">
        <f>K69/M69</f>
        <v>61.08517369150718</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308">
        <v>3344</v>
      </c>
      <c r="N70" s="404">
        <f>K70/M70</f>
        <v>30.54258684575359</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SUM(N69:N75)</f>
        <v>91.62776053726077</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3826.2795757920885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765.25591515841779</v>
      </c>
      <c r="M83" s="860"/>
      <c r="N83" s="56"/>
    </row>
    <row r="84" spans="1:14">
      <c r="B84" s="94" t="s">
        <v>1057</v>
      </c>
      <c r="C84" s="95"/>
      <c r="D84" s="95"/>
      <c r="E84" s="95"/>
      <c r="F84" s="95"/>
      <c r="G84" s="95"/>
      <c r="H84" s="95"/>
      <c r="I84" s="92"/>
      <c r="J84" s="93"/>
      <c r="K84" s="313">
        <v>0.05</v>
      </c>
      <c r="L84" s="859">
        <f>N78*K84</f>
        <v>191.31397878960445</v>
      </c>
      <c r="M84" s="860"/>
      <c r="N84" s="56"/>
    </row>
    <row r="85" spans="1:14" ht="15" thickBot="1">
      <c r="B85" s="96" t="s">
        <v>1058</v>
      </c>
      <c r="C85" s="97"/>
      <c r="D85" s="97"/>
      <c r="E85" s="97"/>
      <c r="F85" s="97"/>
      <c r="G85" s="97"/>
      <c r="H85" s="97"/>
      <c r="I85" s="98"/>
      <c r="J85" s="99"/>
      <c r="K85" s="314">
        <v>0.05</v>
      </c>
      <c r="L85" s="861">
        <f>N78*K85</f>
        <v>191.31397878960445</v>
      </c>
      <c r="M85" s="862"/>
      <c r="N85" s="56"/>
    </row>
    <row r="86" spans="1:14" ht="15" thickBot="1">
      <c r="B86" s="825" t="s">
        <v>1037</v>
      </c>
      <c r="C86" s="826"/>
      <c r="D86" s="826"/>
      <c r="E86" s="826"/>
      <c r="F86" s="826"/>
      <c r="G86" s="826"/>
      <c r="H86" s="826"/>
      <c r="I86" s="826"/>
      <c r="J86" s="826"/>
      <c r="K86" s="826"/>
      <c r="L86" s="826"/>
      <c r="M86" s="827"/>
      <c r="N86" s="57">
        <f>L83+L84+L85</f>
        <v>1147.8838727376267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4974.1634485297154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1136</v>
      </c>
      <c r="C31" s="86" t="s">
        <v>1612</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136</v>
      </c>
      <c r="B36" s="838" t="str">
        <f>VLOOKUP(A36,EQUIPOS!A6:D154,3,FALSE)</f>
        <v>Camión de Slurry</v>
      </c>
      <c r="C36" s="839"/>
      <c r="D36" s="839"/>
      <c r="E36" s="839"/>
      <c r="F36" s="839"/>
      <c r="G36" s="839"/>
      <c r="H36" s="840"/>
      <c r="I36" s="276"/>
      <c r="J36" s="277"/>
      <c r="K36" s="278">
        <f>VLOOKUP(A36,EQUIPOS!A6:D163,4,FALSE)</f>
        <v>127089.588</v>
      </c>
      <c r="L36" s="279"/>
      <c r="M36" s="280">
        <v>600</v>
      </c>
      <c r="N36" s="281">
        <f>K36/M36</f>
        <v>211.81598</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600</v>
      </c>
      <c r="N37" s="281">
        <f>K37/M37</f>
        <v>138.26939999999999</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0.63834006507624996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350.72372006507624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837</v>
      </c>
      <c r="B48" s="48"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68265.358209999991</v>
      </c>
      <c r="N48" s="281">
        <f>K48*M48</f>
        <v>853.31697762499994</v>
      </c>
    </row>
    <row r="49" spans="1:14">
      <c r="A49" s="113" t="s">
        <v>924</v>
      </c>
      <c r="B49" s="48"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2184.7134325000002</v>
      </c>
      <c r="N49" s="281">
        <f>K49*M49</f>
        <v>3195.1433950312507</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4048.4603726562509</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1413</v>
      </c>
      <c r="B58" s="51" t="str">
        <f>VLOOKUP(A58,TRANSPORTE!A5:D117,3,FALSE)</f>
        <v>Transporte de agregado tipo LA-1</v>
      </c>
      <c r="C58" s="326"/>
      <c r="D58" s="326"/>
      <c r="E58" s="326"/>
      <c r="F58" s="326"/>
      <c r="G58" s="326"/>
      <c r="H58" s="320" t="s">
        <v>1551</v>
      </c>
      <c r="I58" s="417">
        <v>1.2500000000000001E-2</v>
      </c>
      <c r="J58" s="295">
        <v>1</v>
      </c>
      <c r="K58" s="417">
        <f>I58*J58</f>
        <v>1.2500000000000001E-2</v>
      </c>
      <c r="L58" s="829">
        <f>VLOOKUP(A58,TRANSPORTE!A5:D117,4,FALSE)</f>
        <v>1460.4695945866667</v>
      </c>
      <c r="M58" s="830"/>
      <c r="N58" s="296">
        <f>K58*L58</f>
        <v>18.255869932333336</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18.255869932333336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4800</v>
      </c>
      <c r="N69" s="404">
        <f>K69/M69</f>
        <v>42.556004338416663</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308">
        <v>4800</v>
      </c>
      <c r="N70" s="404">
        <f>K70/M70</f>
        <v>21.278002169208332</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SUM(N69:N75)</f>
        <v>63.834006507624991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4481.273969161286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896.25479383225729</v>
      </c>
      <c r="M83" s="860"/>
      <c r="N83" s="56"/>
    </row>
    <row r="84" spans="1:14">
      <c r="B84" s="94" t="s">
        <v>1057</v>
      </c>
      <c r="C84" s="95"/>
      <c r="D84" s="95"/>
      <c r="E84" s="95"/>
      <c r="F84" s="95"/>
      <c r="G84" s="95"/>
      <c r="H84" s="95"/>
      <c r="I84" s="92"/>
      <c r="J84" s="93"/>
      <c r="K84" s="313">
        <v>0.05</v>
      </c>
      <c r="L84" s="859">
        <f>N78*K84</f>
        <v>224.06369845806432</v>
      </c>
      <c r="M84" s="860"/>
      <c r="N84" s="56"/>
    </row>
    <row r="85" spans="1:14" ht="15" thickBot="1">
      <c r="B85" s="96" t="s">
        <v>1058</v>
      </c>
      <c r="C85" s="97"/>
      <c r="D85" s="97"/>
      <c r="E85" s="97"/>
      <c r="F85" s="97"/>
      <c r="G85" s="97"/>
      <c r="H85" s="97"/>
      <c r="I85" s="98"/>
      <c r="J85" s="99"/>
      <c r="K85" s="314">
        <v>0.05</v>
      </c>
      <c r="L85" s="861">
        <f>N78*K85</f>
        <v>224.06369845806432</v>
      </c>
      <c r="M85" s="862"/>
      <c r="N85" s="56"/>
    </row>
    <row r="86" spans="1:14" ht="15" thickBot="1">
      <c r="B86" s="825" t="s">
        <v>1037</v>
      </c>
      <c r="C86" s="826"/>
      <c r="D86" s="826"/>
      <c r="E86" s="826"/>
      <c r="F86" s="826"/>
      <c r="G86" s="826"/>
      <c r="H86" s="826"/>
      <c r="I86" s="826"/>
      <c r="J86" s="826"/>
      <c r="K86" s="826"/>
      <c r="L86" s="826"/>
      <c r="M86" s="827"/>
      <c r="N86" s="57">
        <f>L83+L84+L85</f>
        <v>1344.3821907483857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5825.6561599096713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1137</v>
      </c>
      <c r="C31" s="86" t="s">
        <v>2165</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136</v>
      </c>
      <c r="B36" s="838" t="str">
        <f>VLOOKUP(A36,EQUIPOS!A6:D154,3,FALSE)</f>
        <v>Camión de Slurry</v>
      </c>
      <c r="C36" s="839"/>
      <c r="D36" s="839"/>
      <c r="E36" s="839"/>
      <c r="F36" s="839"/>
      <c r="G36" s="839"/>
      <c r="H36" s="840"/>
      <c r="I36" s="276"/>
      <c r="J36" s="277"/>
      <c r="K36" s="278">
        <f>VLOOKUP(A36,EQUIPOS!A6:D163,4,FALSE)</f>
        <v>127089.588</v>
      </c>
      <c r="L36" s="279"/>
      <c r="M36" s="280">
        <v>600</v>
      </c>
      <c r="N36" s="281">
        <f>K36/M36</f>
        <v>211.81598</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600</v>
      </c>
      <c r="N37" s="281">
        <f>K37/M37</f>
        <v>138.26939999999999</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0.63834006507624996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350.72372006507624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838</v>
      </c>
      <c r="B48" s="48"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68265.358209999991</v>
      </c>
      <c r="N48" s="281">
        <f>K48*M48</f>
        <v>648.52090299499991</v>
      </c>
    </row>
    <row r="49" spans="1:14">
      <c r="A49" s="113" t="s">
        <v>924</v>
      </c>
      <c r="B49" s="48"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2184.7134325000002</v>
      </c>
      <c r="N49" s="281">
        <f>K49*M49</f>
        <v>3082.084474899375</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3730.6053778943751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1415</v>
      </c>
      <c r="B58" s="51" t="str">
        <f>VLOOKUP(A58,TRANSPORTE!A5:D117,3,FALSE)</f>
        <v>Transporte de agregado tipo LA-2</v>
      </c>
      <c r="C58" s="326"/>
      <c r="D58" s="326"/>
      <c r="E58" s="326"/>
      <c r="F58" s="326"/>
      <c r="G58" s="326"/>
      <c r="H58" s="320" t="s">
        <v>1551</v>
      </c>
      <c r="I58" s="417">
        <v>9.4999999999999998E-3</v>
      </c>
      <c r="J58" s="295">
        <v>1</v>
      </c>
      <c r="K58" s="417">
        <f>I58*J58</f>
        <v>9.4999999999999998E-3</v>
      </c>
      <c r="L58" s="829">
        <f>VLOOKUP(A58,TRANSPORTE!A5:D117,4,FALSE)</f>
        <v>1460.4695945866667</v>
      </c>
      <c r="M58" s="830"/>
      <c r="N58" s="296">
        <f>K58*L58</f>
        <v>13.874461148573333</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13.874461148573333</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4800</v>
      </c>
      <c r="N69" s="404">
        <f>K69/M69</f>
        <v>42.556004338416663</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308">
        <v>4800</v>
      </c>
      <c r="N70" s="404">
        <f>K70/M70</f>
        <v>21.278002169208332</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SUM(N69:N75)</f>
        <v>63.834006507624991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4159.0375656156493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831.80751312312987</v>
      </c>
      <c r="M83" s="860"/>
      <c r="N83" s="56"/>
    </row>
    <row r="84" spans="1:14">
      <c r="B84" s="94" t="s">
        <v>1057</v>
      </c>
      <c r="C84" s="95"/>
      <c r="D84" s="95"/>
      <c r="E84" s="95"/>
      <c r="F84" s="95"/>
      <c r="G84" s="95"/>
      <c r="H84" s="95"/>
      <c r="I84" s="92"/>
      <c r="J84" s="93"/>
      <c r="K84" s="313">
        <v>0.05</v>
      </c>
      <c r="L84" s="859">
        <f>N78*K84</f>
        <v>207.95187828078247</v>
      </c>
      <c r="M84" s="860"/>
      <c r="N84" s="56"/>
    </row>
    <row r="85" spans="1:14" ht="15" thickBot="1">
      <c r="B85" s="96" t="s">
        <v>1058</v>
      </c>
      <c r="C85" s="97"/>
      <c r="D85" s="97"/>
      <c r="E85" s="97"/>
      <c r="F85" s="97"/>
      <c r="G85" s="97"/>
      <c r="H85" s="97"/>
      <c r="I85" s="98"/>
      <c r="J85" s="99"/>
      <c r="K85" s="314">
        <v>0.05</v>
      </c>
      <c r="L85" s="861">
        <f>N78*K85</f>
        <v>207.95187828078247</v>
      </c>
      <c r="M85" s="862"/>
      <c r="N85" s="56"/>
    </row>
    <row r="86" spans="1:14" ht="15" thickBot="1">
      <c r="B86" s="825" t="s">
        <v>1037</v>
      </c>
      <c r="C86" s="826"/>
      <c r="D86" s="826"/>
      <c r="E86" s="826"/>
      <c r="F86" s="826"/>
      <c r="G86" s="826"/>
      <c r="H86" s="826"/>
      <c r="I86" s="826"/>
      <c r="J86" s="826"/>
      <c r="K86" s="826"/>
      <c r="L86" s="826"/>
      <c r="M86" s="827"/>
      <c r="N86" s="57">
        <f>L83+L84+L85</f>
        <v>1247.7112696846948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5406.7488353003446</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1138</v>
      </c>
      <c r="C31" s="86" t="s">
        <v>2166</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136</v>
      </c>
      <c r="B36" s="838" t="str">
        <f>VLOOKUP(A36,EQUIPOS!A6:D154,3,FALSE)</f>
        <v>Camión de Slurry</v>
      </c>
      <c r="C36" s="839"/>
      <c r="D36" s="839"/>
      <c r="E36" s="839"/>
      <c r="F36" s="839"/>
      <c r="G36" s="839"/>
      <c r="H36" s="840"/>
      <c r="I36" s="276"/>
      <c r="J36" s="277"/>
      <c r="K36" s="278">
        <f>VLOOKUP(A36,EQUIPOS!A6:D163,4,FALSE)</f>
        <v>127089.588</v>
      </c>
      <c r="L36" s="279"/>
      <c r="M36" s="280">
        <v>600</v>
      </c>
      <c r="N36" s="281">
        <f>K36/M36</f>
        <v>211.81598</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600</v>
      </c>
      <c r="N37" s="281">
        <f>K37/M37</f>
        <v>138.26939999999999</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0.63834006507624996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350.72372006507624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839</v>
      </c>
      <c r="B48" s="48"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68265.358209999991</v>
      </c>
      <c r="N48" s="281">
        <f>K48*M48</f>
        <v>648.52090299499991</v>
      </c>
    </row>
    <row r="49" spans="1:14">
      <c r="A49" s="113" t="s">
        <v>924</v>
      </c>
      <c r="B49" s="48"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2184.7134325000002</v>
      </c>
      <c r="N49" s="281">
        <f>K49*M49</f>
        <v>3735.8599695750004</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SUM(N48:N53)</f>
        <v>4384.3808725700001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1417</v>
      </c>
      <c r="B59" s="51" t="str">
        <f>VLOOKUP(A59,TRANSPORTE!A5:D117,3,FALSE)</f>
        <v>Transporte de agregado tipo LA-3</v>
      </c>
      <c r="C59" s="326"/>
      <c r="D59" s="326"/>
      <c r="E59" s="326"/>
      <c r="F59" s="326"/>
      <c r="G59" s="326"/>
      <c r="H59" s="320" t="s">
        <v>1551</v>
      </c>
      <c r="I59" s="417">
        <v>9.4999999999999998E-3</v>
      </c>
      <c r="J59" s="295">
        <v>1</v>
      </c>
      <c r="K59" s="417">
        <f>I59*J59</f>
        <v>9.4999999999999998E-3</v>
      </c>
      <c r="L59" s="829">
        <f>VLOOKUP(A59,TRANSPORTE!A5:D117,4,FALSE)</f>
        <v>1460.4695945866667</v>
      </c>
      <c r="M59" s="830"/>
      <c r="N59" s="296">
        <f>K59*L59</f>
        <v>13.874461148573333</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13.874461148573333</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304">
        <v>4800</v>
      </c>
      <c r="N70" s="404">
        <f>K70/M70</f>
        <v>42.556004338416663</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4800</v>
      </c>
      <c r="N71" s="404">
        <f>K71/M71</f>
        <v>21.278002169208332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63.834006507624991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4812.8130602912752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962.56261205825513</v>
      </c>
      <c r="M83" s="860"/>
      <c r="N83" s="56"/>
    </row>
    <row r="84" spans="1:14">
      <c r="B84" s="94" t="s">
        <v>1057</v>
      </c>
      <c r="C84" s="95"/>
      <c r="D84" s="95"/>
      <c r="E84" s="95"/>
      <c r="F84" s="95"/>
      <c r="G84" s="95"/>
      <c r="H84" s="95"/>
      <c r="I84" s="92"/>
      <c r="J84" s="93"/>
      <c r="K84" s="313">
        <v>0.05</v>
      </c>
      <c r="L84" s="859">
        <f>N78*K84</f>
        <v>240.64065301456378</v>
      </c>
      <c r="M84" s="860"/>
      <c r="N84" s="56"/>
    </row>
    <row r="85" spans="1:14" ht="15" thickBot="1">
      <c r="B85" s="96" t="s">
        <v>1058</v>
      </c>
      <c r="C85" s="97"/>
      <c r="D85" s="97"/>
      <c r="E85" s="97"/>
      <c r="F85" s="97"/>
      <c r="G85" s="97"/>
      <c r="H85" s="97"/>
      <c r="I85" s="98"/>
      <c r="J85" s="99"/>
      <c r="K85" s="314">
        <v>0.05</v>
      </c>
      <c r="L85" s="861">
        <f>N78*K85</f>
        <v>240.64065301456378</v>
      </c>
      <c r="M85" s="862"/>
      <c r="N85" s="56"/>
    </row>
    <row r="86" spans="1:14" ht="15" thickBot="1">
      <c r="B86" s="825" t="s">
        <v>1037</v>
      </c>
      <c r="C86" s="826"/>
      <c r="D86" s="826"/>
      <c r="E86" s="826"/>
      <c r="F86" s="826"/>
      <c r="G86" s="826"/>
      <c r="H86" s="826"/>
      <c r="I86" s="826"/>
      <c r="J86" s="826"/>
      <c r="K86" s="826"/>
      <c r="L86" s="826"/>
      <c r="M86" s="827"/>
      <c r="N86" s="57">
        <f>L83+L84+L85</f>
        <v>1443.8439180873825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6256.6569783786581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1139</v>
      </c>
      <c r="C31" s="86" t="s">
        <v>2167</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136</v>
      </c>
      <c r="B36" s="838" t="str">
        <f>VLOOKUP(A36,EQUIPOS!A6:D154,3,FALSE)</f>
        <v>Camión de Slurry</v>
      </c>
      <c r="C36" s="839"/>
      <c r="D36" s="839"/>
      <c r="E36" s="839"/>
      <c r="F36" s="839"/>
      <c r="G36" s="839"/>
      <c r="H36" s="840"/>
      <c r="I36" s="276"/>
      <c r="J36" s="277"/>
      <c r="K36" s="278">
        <f>VLOOKUP(A36,EQUIPOS!A6:D163,4,FALSE)</f>
        <v>127089.588</v>
      </c>
      <c r="L36" s="279"/>
      <c r="M36" s="280">
        <v>600</v>
      </c>
      <c r="N36" s="281">
        <f>K36/M36</f>
        <v>211.81598</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600</v>
      </c>
      <c r="N37" s="281">
        <f>K37/M37</f>
        <v>138.26939999999999</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0.63834006507624996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350.72372006507624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840</v>
      </c>
      <c r="B48" s="48"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68265.358209999991</v>
      </c>
      <c r="N48" s="281">
        <f>K48*M48</f>
        <v>324.26045149749996</v>
      </c>
    </row>
    <row r="49" spans="1:14">
      <c r="A49" s="113" t="s">
        <v>924</v>
      </c>
      <c r="B49" s="48"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2184.7134325000002</v>
      </c>
      <c r="N49" s="281">
        <f>K49*M49</f>
        <v>2334.9124809843747</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2659.1729324818748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1419</v>
      </c>
      <c r="B58" s="51" t="str">
        <f>VLOOKUP(A58,TRANSPORTE!A5:D117,3,FALSE)</f>
        <v>Transporte de agregado tipo LA-4</v>
      </c>
      <c r="C58" s="326"/>
      <c r="D58" s="326"/>
      <c r="E58" s="326"/>
      <c r="F58" s="326"/>
      <c r="G58" s="326"/>
      <c r="H58" s="320" t="s">
        <v>1551</v>
      </c>
      <c r="I58" s="419">
        <v>4.7499999999999999E-3</v>
      </c>
      <c r="J58" s="295">
        <v>1</v>
      </c>
      <c r="K58" s="419">
        <f>I58*J58</f>
        <v>4.7499999999999999E-3</v>
      </c>
      <c r="L58" s="829">
        <f>VLOOKUP(A58,TRANSPORTE!A5:D117,4,FALSE)</f>
        <v>1460.4695945866667</v>
      </c>
      <c r="M58" s="830"/>
      <c r="N58" s="296">
        <f>K58*L58</f>
        <v>6.9372305742866667</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6.9372305742866667</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4800</v>
      </c>
      <c r="N69" s="404">
        <f>K69/M69</f>
        <v>42.556004338416663</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308">
        <v>4800</v>
      </c>
      <c r="N70" s="404">
        <f>K70/M70</f>
        <v>21.278002169208332</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SUM(N69:N75)</f>
        <v>63.834006507624991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3080.6678896288627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616.13357792577256</v>
      </c>
      <c r="M83" s="860"/>
      <c r="N83" s="56"/>
    </row>
    <row r="84" spans="1:14">
      <c r="B84" s="94" t="s">
        <v>1057</v>
      </c>
      <c r="C84" s="95"/>
      <c r="D84" s="95"/>
      <c r="E84" s="95"/>
      <c r="F84" s="95"/>
      <c r="G84" s="95"/>
      <c r="H84" s="95"/>
      <c r="I84" s="92"/>
      <c r="J84" s="93"/>
      <c r="K84" s="313">
        <v>0.05</v>
      </c>
      <c r="L84" s="859">
        <f>N78*K84</f>
        <v>154.03339448144314</v>
      </c>
      <c r="M84" s="860"/>
      <c r="N84" s="56"/>
    </row>
    <row r="85" spans="1:14" ht="15" thickBot="1">
      <c r="B85" s="96" t="s">
        <v>1058</v>
      </c>
      <c r="C85" s="97"/>
      <c r="D85" s="97"/>
      <c r="E85" s="97"/>
      <c r="F85" s="97"/>
      <c r="G85" s="97"/>
      <c r="H85" s="97"/>
      <c r="I85" s="98"/>
      <c r="J85" s="99"/>
      <c r="K85" s="314">
        <v>0.05</v>
      </c>
      <c r="L85" s="861">
        <f>N78*K85</f>
        <v>154.03339448144314</v>
      </c>
      <c r="M85" s="862"/>
      <c r="N85" s="56"/>
    </row>
    <row r="86" spans="1:14" ht="15" thickBot="1">
      <c r="B86" s="825" t="s">
        <v>1037</v>
      </c>
      <c r="C86" s="826"/>
      <c r="D86" s="826"/>
      <c r="E86" s="826"/>
      <c r="F86" s="826"/>
      <c r="G86" s="826"/>
      <c r="H86" s="826"/>
      <c r="I86" s="826"/>
      <c r="J86" s="826"/>
      <c r="K86" s="826"/>
      <c r="L86" s="826"/>
      <c r="M86" s="827"/>
      <c r="N86" s="57">
        <f>L83+L84+L85</f>
        <v>924.20036688865878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4004.8682565175213</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1140</v>
      </c>
      <c r="C31" s="86" t="s">
        <v>2168</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136</v>
      </c>
      <c r="B36" s="838" t="str">
        <f>VLOOKUP(A36,EQUIPOS!A6:D154,3,FALSE)</f>
        <v>Camión de Slurry</v>
      </c>
      <c r="C36" s="839"/>
      <c r="D36" s="839"/>
      <c r="E36" s="839"/>
      <c r="F36" s="839"/>
      <c r="G36" s="839"/>
      <c r="H36" s="840"/>
      <c r="I36" s="276"/>
      <c r="J36" s="277"/>
      <c r="K36" s="278">
        <f>VLOOKUP(A36,EQUIPOS!A6:D163,4,FALSE)</f>
        <v>127089.588</v>
      </c>
      <c r="L36" s="279"/>
      <c r="M36" s="280">
        <v>600</v>
      </c>
      <c r="N36" s="281">
        <f>K36/M36</f>
        <v>211.81598</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600</v>
      </c>
      <c r="N37" s="281">
        <f>K37/M37</f>
        <v>138.26939999999999</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0.63834006507624996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350.72372006507624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837</v>
      </c>
      <c r="B48" s="48"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68265.358209999991</v>
      </c>
      <c r="N48" s="281">
        <f>K48*M48</f>
        <v>853.31697762499994</v>
      </c>
    </row>
    <row r="49" spans="1:14">
      <c r="A49" s="113" t="s">
        <v>926</v>
      </c>
      <c r="B49" s="48"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3099.1324175</v>
      </c>
      <c r="N49" s="281">
        <f>K49*M49</f>
        <v>4532.4811605937502</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5385.79813821875</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1413</v>
      </c>
      <c r="B58" s="51" t="str">
        <f>VLOOKUP(A58,TRANSPORTE!A5:D117,3,FALSE)</f>
        <v>Transporte de agregado tipo LA-1</v>
      </c>
      <c r="C58" s="326"/>
      <c r="D58" s="326"/>
      <c r="E58" s="326"/>
      <c r="F58" s="326"/>
      <c r="G58" s="326"/>
      <c r="H58" s="320" t="s">
        <v>1551</v>
      </c>
      <c r="I58" s="417">
        <v>1.2500000000000001E-2</v>
      </c>
      <c r="J58" s="295">
        <v>1</v>
      </c>
      <c r="K58" s="417">
        <f>I58*J58</f>
        <v>1.2500000000000001E-2</v>
      </c>
      <c r="L58" s="829">
        <f>VLOOKUP(A58,TRANSPORTE!A5:D117,4,FALSE)</f>
        <v>1460.4695945866667</v>
      </c>
      <c r="M58" s="830"/>
      <c r="N58" s="296">
        <f>K58*L58</f>
        <v>18.255869932333336</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318"/>
      <c r="C63" s="319"/>
      <c r="D63" s="319"/>
      <c r="E63" s="319"/>
      <c r="F63" s="319"/>
      <c r="G63" s="319"/>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18.255869932333336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4800</v>
      </c>
      <c r="N69" s="404">
        <f>K69/M69</f>
        <v>42.556004338416663</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308">
        <v>4800</v>
      </c>
      <c r="N70" s="404">
        <f>K70/M70</f>
        <v>21.278002169208332</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31" t="s">
        <v>1037</v>
      </c>
      <c r="C76" s="832"/>
      <c r="D76" s="832"/>
      <c r="E76" s="832"/>
      <c r="F76" s="832"/>
      <c r="G76" s="832"/>
      <c r="H76" s="832"/>
      <c r="I76" s="832"/>
      <c r="J76" s="832"/>
      <c r="K76" s="832"/>
      <c r="L76" s="832"/>
      <c r="M76" s="833"/>
      <c r="N76" s="469">
        <f>SUM(N69:N75)</f>
        <v>63.834006507624991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5818.611734723785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1163.722346944757</v>
      </c>
      <c r="M83" s="860"/>
      <c r="N83" s="56"/>
    </row>
    <row r="84" spans="1:14">
      <c r="B84" s="94" t="s">
        <v>1057</v>
      </c>
      <c r="C84" s="95"/>
      <c r="D84" s="95"/>
      <c r="E84" s="95"/>
      <c r="F84" s="95"/>
      <c r="G84" s="95"/>
      <c r="H84" s="95"/>
      <c r="I84" s="92"/>
      <c r="J84" s="93"/>
      <c r="K84" s="313">
        <v>0.05</v>
      </c>
      <c r="L84" s="859">
        <f>N78*K84</f>
        <v>290.93058673618924</v>
      </c>
      <c r="M84" s="860"/>
      <c r="N84" s="56"/>
    </row>
    <row r="85" spans="1:14" ht="15" thickBot="1">
      <c r="B85" s="96" t="s">
        <v>1058</v>
      </c>
      <c r="C85" s="97"/>
      <c r="D85" s="97"/>
      <c r="E85" s="97"/>
      <c r="F85" s="97"/>
      <c r="G85" s="97"/>
      <c r="H85" s="97"/>
      <c r="I85" s="98"/>
      <c r="J85" s="99"/>
      <c r="K85" s="314">
        <v>0.05</v>
      </c>
      <c r="L85" s="861">
        <f>N78*K85</f>
        <v>290.93058673618924</v>
      </c>
      <c r="M85" s="862"/>
      <c r="N85" s="56"/>
    </row>
    <row r="86" spans="1:14" ht="15" thickBot="1">
      <c r="B86" s="825" t="s">
        <v>1037</v>
      </c>
      <c r="C86" s="826"/>
      <c r="D86" s="826"/>
      <c r="E86" s="826"/>
      <c r="F86" s="826"/>
      <c r="G86" s="826"/>
      <c r="H86" s="826"/>
      <c r="I86" s="826"/>
      <c r="J86" s="826"/>
      <c r="K86" s="826"/>
      <c r="L86" s="826"/>
      <c r="M86" s="827"/>
      <c r="N86" s="57">
        <f>L83+L84+L85</f>
        <v>1745.5835204171356</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7564.1952551409204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1141</v>
      </c>
      <c r="C31" s="86" t="s">
        <v>2169</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136</v>
      </c>
      <c r="B36" s="838" t="str">
        <f>VLOOKUP(A36,EQUIPOS!A6:D154,3,FALSE)</f>
        <v>Camión de Slurry</v>
      </c>
      <c r="C36" s="839"/>
      <c r="D36" s="839"/>
      <c r="E36" s="839"/>
      <c r="F36" s="839"/>
      <c r="G36" s="839"/>
      <c r="H36" s="840"/>
      <c r="I36" s="276"/>
      <c r="J36" s="277"/>
      <c r="K36" s="278">
        <f>VLOOKUP(A36,EQUIPOS!A6:D163,4,FALSE)</f>
        <v>127089.588</v>
      </c>
      <c r="L36" s="279"/>
      <c r="M36" s="280">
        <v>600</v>
      </c>
      <c r="N36" s="281">
        <f>K36/M36</f>
        <v>211.81598</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600</v>
      </c>
      <c r="N37" s="281">
        <f>K37/M37</f>
        <v>138.26939999999999</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0.63834006507624996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350.72372006507624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838</v>
      </c>
      <c r="B48" s="48"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68265.358209999991</v>
      </c>
      <c r="N48" s="281">
        <f>K48*M48</f>
        <v>648.52090299499991</v>
      </c>
    </row>
    <row r="49" spans="1:14">
      <c r="A49" s="113" t="s">
        <v>926</v>
      </c>
      <c r="B49" s="48"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3099.1324175</v>
      </c>
      <c r="N49" s="281">
        <f>K49*M49</f>
        <v>4372.1010579881249</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5020.6219609831251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1415</v>
      </c>
      <c r="B58" s="51" t="str">
        <f>VLOOKUP(A58,TRANSPORTE!A5:D117,3,FALSE)</f>
        <v>Transporte de agregado tipo LA-2</v>
      </c>
      <c r="C58" s="326"/>
      <c r="D58" s="326"/>
      <c r="E58" s="326"/>
      <c r="F58" s="326"/>
      <c r="G58" s="326"/>
      <c r="H58" s="320" t="s">
        <v>1551</v>
      </c>
      <c r="I58" s="417">
        <v>9.4999999999999998E-3</v>
      </c>
      <c r="J58" s="295">
        <v>1</v>
      </c>
      <c r="K58" s="417">
        <f>I58*J58</f>
        <v>9.4999999999999998E-3</v>
      </c>
      <c r="L58" s="829">
        <f>VLOOKUP(A58,TRANSPORTE!A5:D117,4,FALSE)</f>
        <v>1460.4695945866667</v>
      </c>
      <c r="M58" s="830"/>
      <c r="N58" s="296">
        <f>K58*L58</f>
        <v>13.874461148573333</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13.874461148573333</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4800</v>
      </c>
      <c r="N69" s="404">
        <f>K69/M69</f>
        <v>42.556004338416663</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308">
        <v>4800</v>
      </c>
      <c r="N70" s="404">
        <f>K70/M70</f>
        <v>21.278002169208332</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SUM(N69:N75)</f>
        <v>63.834006507624991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5449.0541487044002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1089.8108297408801</v>
      </c>
      <c r="M83" s="860"/>
      <c r="N83" s="56"/>
    </row>
    <row r="84" spans="1:14">
      <c r="B84" s="94" t="s">
        <v>1057</v>
      </c>
      <c r="C84" s="95"/>
      <c r="D84" s="95"/>
      <c r="E84" s="95"/>
      <c r="F84" s="95"/>
      <c r="G84" s="95"/>
      <c r="H84" s="95"/>
      <c r="I84" s="92"/>
      <c r="J84" s="93"/>
      <c r="K84" s="313">
        <v>0.05</v>
      </c>
      <c r="L84" s="859">
        <f>N78*K84</f>
        <v>272.45270743522002</v>
      </c>
      <c r="M84" s="860"/>
      <c r="N84" s="56"/>
    </row>
    <row r="85" spans="1:14" ht="15" thickBot="1">
      <c r="B85" s="96" t="s">
        <v>1058</v>
      </c>
      <c r="C85" s="97"/>
      <c r="D85" s="97"/>
      <c r="E85" s="97"/>
      <c r="F85" s="97"/>
      <c r="G85" s="97"/>
      <c r="H85" s="97"/>
      <c r="I85" s="98"/>
      <c r="J85" s="99"/>
      <c r="K85" s="314">
        <v>0.05</v>
      </c>
      <c r="L85" s="861">
        <f>N78*K85</f>
        <v>272.45270743522002</v>
      </c>
      <c r="M85" s="862"/>
      <c r="N85" s="56"/>
    </row>
    <row r="86" spans="1:14" ht="15" thickBot="1">
      <c r="B86" s="825" t="s">
        <v>1037</v>
      </c>
      <c r="C86" s="826"/>
      <c r="D86" s="826"/>
      <c r="E86" s="826"/>
      <c r="F86" s="826"/>
      <c r="G86" s="826"/>
      <c r="H86" s="826"/>
      <c r="I86" s="826"/>
      <c r="J86" s="826"/>
      <c r="K86" s="826"/>
      <c r="L86" s="826"/>
      <c r="M86" s="827"/>
      <c r="N86" s="57">
        <f>L83+L84+L85</f>
        <v>1634.71624461132</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7083.77039331572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1142</v>
      </c>
      <c r="C31" s="86" t="s">
        <v>2170</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136</v>
      </c>
      <c r="B36" s="838" t="str">
        <f>VLOOKUP(A36,EQUIPOS!A6:D154,3,FALSE)</f>
        <v>Camión de Slurry</v>
      </c>
      <c r="C36" s="839"/>
      <c r="D36" s="839"/>
      <c r="E36" s="839"/>
      <c r="F36" s="839"/>
      <c r="G36" s="839"/>
      <c r="H36" s="840"/>
      <c r="I36" s="276"/>
      <c r="J36" s="277"/>
      <c r="K36" s="278">
        <f>VLOOKUP(A36,EQUIPOS!A6:D163,4,FALSE)</f>
        <v>127089.588</v>
      </c>
      <c r="L36" s="279"/>
      <c r="M36" s="280">
        <v>600</v>
      </c>
      <c r="N36" s="281">
        <f>K36/M36</f>
        <v>211.81598</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600</v>
      </c>
      <c r="N37" s="281">
        <f>K37/M37</f>
        <v>138.26939999999999</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0.63834006507624996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350.72372006507624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839</v>
      </c>
      <c r="B48" s="48"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68265.358209999991</v>
      </c>
      <c r="N48" s="281">
        <f>K48*M48</f>
        <v>648.52090299499991</v>
      </c>
    </row>
    <row r="49" spans="1:14">
      <c r="A49" s="113" t="s">
        <v>926</v>
      </c>
      <c r="B49" s="48"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3099.1324175</v>
      </c>
      <c r="N49" s="281">
        <f>K49*M49</f>
        <v>5299.5164339249995</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5948.0373369199997</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1417</v>
      </c>
      <c r="B58" s="51" t="str">
        <f>VLOOKUP(A58,TRANSPORTE!A5:D117,3,FALSE)</f>
        <v>Transporte de agregado tipo LA-3</v>
      </c>
      <c r="C58" s="326"/>
      <c r="D58" s="326"/>
      <c r="E58" s="326"/>
      <c r="F58" s="326"/>
      <c r="G58" s="326"/>
      <c r="H58" s="320" t="s">
        <v>1551</v>
      </c>
      <c r="I58" s="417">
        <v>9.4999999999999998E-3</v>
      </c>
      <c r="J58" s="295">
        <v>1</v>
      </c>
      <c r="K58" s="417">
        <f>I58*J58</f>
        <v>9.4999999999999998E-3</v>
      </c>
      <c r="L58" s="829">
        <f>VLOOKUP(A58,TRANSPORTE!A5:D117,4,FALSE)</f>
        <v>1460.4695945866667</v>
      </c>
      <c r="M58" s="830"/>
      <c r="N58" s="296">
        <f>K58*L58</f>
        <v>13.874461148573333</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13.874461148573333</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4800</v>
      </c>
      <c r="N69" s="404">
        <f>K69/M69</f>
        <v>42.556004338416663</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308">
        <v>4800</v>
      </c>
      <c r="N70" s="404">
        <f>K70/M70</f>
        <v>21.278002169208332</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SUM(N69:N75)</f>
        <v>63.834006507624991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6376.4695246412748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1275.293904928255</v>
      </c>
      <c r="M83" s="860"/>
      <c r="N83" s="56"/>
    </row>
    <row r="84" spans="1:14">
      <c r="B84" s="94" t="s">
        <v>1057</v>
      </c>
      <c r="C84" s="95"/>
      <c r="D84" s="95"/>
      <c r="E84" s="95"/>
      <c r="F84" s="95"/>
      <c r="G84" s="95"/>
      <c r="H84" s="95"/>
      <c r="I84" s="92"/>
      <c r="J84" s="93"/>
      <c r="K84" s="313">
        <v>0.05</v>
      </c>
      <c r="L84" s="859">
        <f>N78*K84</f>
        <v>318.82347623206374</v>
      </c>
      <c r="M84" s="860"/>
      <c r="N84" s="56"/>
    </row>
    <row r="85" spans="1:14" ht="15" thickBot="1">
      <c r="B85" s="96" t="s">
        <v>1058</v>
      </c>
      <c r="C85" s="97"/>
      <c r="D85" s="97"/>
      <c r="E85" s="97"/>
      <c r="F85" s="97"/>
      <c r="G85" s="97"/>
      <c r="H85" s="97"/>
      <c r="I85" s="98"/>
      <c r="J85" s="99"/>
      <c r="K85" s="314">
        <v>0.05</v>
      </c>
      <c r="L85" s="861">
        <f>N78*K85</f>
        <v>318.82347623206374</v>
      </c>
      <c r="M85" s="862"/>
      <c r="N85" s="56"/>
    </row>
    <row r="86" spans="1:14" ht="15" thickBot="1">
      <c r="B86" s="825" t="s">
        <v>1037</v>
      </c>
      <c r="C86" s="826"/>
      <c r="D86" s="826"/>
      <c r="E86" s="826"/>
      <c r="F86" s="826"/>
      <c r="G86" s="826"/>
      <c r="H86" s="826"/>
      <c r="I86" s="826"/>
      <c r="J86" s="826"/>
      <c r="K86" s="826"/>
      <c r="L86" s="826"/>
      <c r="M86" s="827"/>
      <c r="N86" s="57">
        <f>L83+L84+L85</f>
        <v>1912.9408573923824</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8289.4103820336568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1143</v>
      </c>
      <c r="C31" s="86" t="s">
        <v>2171</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136</v>
      </c>
      <c r="B36" s="838" t="str">
        <f>VLOOKUP(A36,EQUIPOS!A6:D154,3,FALSE)</f>
        <v>Camión de Slurry</v>
      </c>
      <c r="C36" s="839"/>
      <c r="D36" s="839"/>
      <c r="E36" s="839"/>
      <c r="F36" s="839"/>
      <c r="G36" s="839"/>
      <c r="H36" s="840"/>
      <c r="I36" s="276"/>
      <c r="J36" s="277"/>
      <c r="K36" s="278">
        <f>VLOOKUP(A36,EQUIPOS!A6:D163,4,FALSE)</f>
        <v>127089.588</v>
      </c>
      <c r="L36" s="279"/>
      <c r="M36" s="280">
        <v>600</v>
      </c>
      <c r="N36" s="281">
        <f>K36/M36</f>
        <v>211.81598</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600</v>
      </c>
      <c r="N37" s="281">
        <f>K37/M37</f>
        <v>138.26939999999999</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N76*M41</f>
        <v>0.63834006507624996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350.72372006507624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840</v>
      </c>
      <c r="B48" s="48"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68265.358209999991</v>
      </c>
      <c r="N48" s="281">
        <f>K48*M48</f>
        <v>324.26045149749996</v>
      </c>
    </row>
    <row r="49" spans="1:14">
      <c r="A49" s="113" t="s">
        <v>926</v>
      </c>
      <c r="B49" s="48"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3099.1324175</v>
      </c>
      <c r="N49" s="281">
        <f>K49*M49</f>
        <v>3312.1977712031244</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3636.4582227006244</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1419</v>
      </c>
      <c r="B58" s="51" t="str">
        <f>VLOOKUP(A58,TRANSPORTE!A5:D117,3,FALSE)</f>
        <v>Transporte de agregado tipo LA-4</v>
      </c>
      <c r="C58" s="326"/>
      <c r="D58" s="326"/>
      <c r="E58" s="326"/>
      <c r="F58" s="326"/>
      <c r="G58" s="326"/>
      <c r="H58" s="320" t="s">
        <v>1551</v>
      </c>
      <c r="I58" s="419">
        <v>4.7499999999999999E-3</v>
      </c>
      <c r="J58" s="295">
        <v>1</v>
      </c>
      <c r="K58" s="419">
        <f>I58*J58</f>
        <v>4.7499999999999999E-3</v>
      </c>
      <c r="L58" s="829">
        <f>VLOOKUP(A58,TRANSPORTE!A5:D117,4,FALSE)</f>
        <v>1460.4695945866667</v>
      </c>
      <c r="M58" s="830"/>
      <c r="N58" s="296">
        <f>K58*L58</f>
        <v>6.9372305742866667</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6.9372305742866667</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4800</v>
      </c>
      <c r="N69" s="404">
        <f>K69/M69</f>
        <v>42.556004338416663</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308">
        <v>4800</v>
      </c>
      <c r="N70" s="404">
        <f>K70/M70</f>
        <v>21.278002169208332</v>
      </c>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SUM(N69:N75)</f>
        <v>63.834006507624991</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N43+N53+N64+N76</f>
        <v>4057.9531798476123</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811.59063596952251</v>
      </c>
      <c r="M83" s="860"/>
      <c r="N83" s="56"/>
    </row>
    <row r="84" spans="1:14">
      <c r="B84" s="94" t="s">
        <v>1057</v>
      </c>
      <c r="C84" s="95"/>
      <c r="D84" s="95"/>
      <c r="E84" s="95"/>
      <c r="F84" s="95"/>
      <c r="G84" s="95"/>
      <c r="H84" s="95"/>
      <c r="I84" s="92"/>
      <c r="J84" s="93"/>
      <c r="K84" s="313">
        <v>0.05</v>
      </c>
      <c r="L84" s="859">
        <f>N78*K84</f>
        <v>202.89765899238063</v>
      </c>
      <c r="M84" s="860"/>
      <c r="N84" s="56"/>
    </row>
    <row r="85" spans="1:14" ht="15" thickBot="1">
      <c r="B85" s="96" t="s">
        <v>1058</v>
      </c>
      <c r="C85" s="97"/>
      <c r="D85" s="97"/>
      <c r="E85" s="97"/>
      <c r="F85" s="97"/>
      <c r="G85" s="97"/>
      <c r="H85" s="97"/>
      <c r="I85" s="98"/>
      <c r="J85" s="99"/>
      <c r="K85" s="314">
        <v>0.05</v>
      </c>
      <c r="L85" s="861">
        <f>N78*K85</f>
        <v>202.89765899238063</v>
      </c>
      <c r="M85" s="862"/>
      <c r="N85" s="56"/>
    </row>
    <row r="86" spans="1:14" ht="15" thickBot="1">
      <c r="B86" s="825" t="s">
        <v>1037</v>
      </c>
      <c r="C86" s="826"/>
      <c r="D86" s="826"/>
      <c r="E86" s="826"/>
      <c r="F86" s="826"/>
      <c r="G86" s="826"/>
      <c r="H86" s="826"/>
      <c r="I86" s="826"/>
      <c r="J86" s="826"/>
      <c r="K86" s="826"/>
      <c r="L86" s="826"/>
      <c r="M86" s="827"/>
      <c r="N86" s="57">
        <f>L83+L84+L85</f>
        <v>1217.3859539542839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5275.3391338018964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1144</v>
      </c>
      <c r="C31" s="86" t="s">
        <v>1656</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290</v>
      </c>
      <c r="B37" s="838" t="str">
        <f>VLOOKUP(A37,EQUIPOS!A7:D154,3,FALSE)</f>
        <v>Planta trituradora</v>
      </c>
      <c r="C37" s="839"/>
      <c r="D37" s="839"/>
      <c r="E37" s="839"/>
      <c r="F37" s="839"/>
      <c r="G37" s="839"/>
      <c r="H37" s="840"/>
      <c r="I37" s="276"/>
      <c r="J37" s="277"/>
      <c r="K37" s="278">
        <f>VLOOKUP(A37,EQUIPOS!A7:D164,4,FALSE)</f>
        <v>636109.68000000005</v>
      </c>
      <c r="L37" s="279"/>
      <c r="M37" s="280">
        <v>30</v>
      </c>
      <c r="N37" s="281">
        <f t="shared" ref="N37:N43" si="0">K37/M37</f>
        <v>21203.656000000003</v>
      </c>
    </row>
    <row r="38" spans="1:14">
      <c r="A38" t="s">
        <v>168</v>
      </c>
      <c r="B38" s="838" t="str">
        <f>VLOOKUP(A38,EQUIPOS!A8:D154,3,FALSE)</f>
        <v>Compactador tipo  POTENCIA: 105 HP, PESO: 6 ton</v>
      </c>
      <c r="C38" s="839"/>
      <c r="D38" s="839"/>
      <c r="E38" s="839"/>
      <c r="F38" s="839"/>
      <c r="G38" s="839"/>
      <c r="H38" s="840"/>
      <c r="I38" s="276"/>
      <c r="J38" s="277"/>
      <c r="K38" s="278">
        <f>VLOOKUP(A38,EQUIPOS!A8:D165,4,FALSE)</f>
        <v>88075.98</v>
      </c>
      <c r="L38" s="279"/>
      <c r="M38" s="280">
        <v>9</v>
      </c>
      <c r="N38" s="281">
        <f t="shared" si="0"/>
        <v>9786.2199999999993</v>
      </c>
    </row>
    <row r="39" spans="1:14">
      <c r="A39" t="s">
        <v>173</v>
      </c>
      <c r="B39" s="838" t="str">
        <f>VLOOKUP(A39,EQUIPOS!A9:D154,3,FALSE)</f>
        <v>Compactador neumático de Potencia 70 HP, peso de 13 ton</v>
      </c>
      <c r="C39" s="839"/>
      <c r="D39" s="839"/>
      <c r="E39" s="839"/>
      <c r="F39" s="839"/>
      <c r="G39" s="839"/>
      <c r="H39" s="840"/>
      <c r="I39" s="276"/>
      <c r="J39" s="277"/>
      <c r="K39" s="278">
        <f>VLOOKUP(A39,EQUIPOS!A9:D166,4,FALSE)</f>
        <v>94718.127999999997</v>
      </c>
      <c r="L39" s="279"/>
      <c r="M39" s="280">
        <v>9</v>
      </c>
      <c r="N39" s="281">
        <f t="shared" si="0"/>
        <v>10524.236444444445</v>
      </c>
    </row>
    <row r="40" spans="1:14">
      <c r="A40" t="s">
        <v>286</v>
      </c>
      <c r="B40" s="838" t="str">
        <f>VLOOKUP(A40,EQUIPOS!A10:D154,3,FALSE)</f>
        <v>Planta de asfalto en frio</v>
      </c>
      <c r="C40" s="839"/>
      <c r="D40" s="839"/>
      <c r="E40" s="839"/>
      <c r="F40" s="839"/>
      <c r="G40" s="839"/>
      <c r="H40" s="840"/>
      <c r="I40" s="276"/>
      <c r="J40" s="277"/>
      <c r="K40" s="278">
        <f>VLOOKUP(A40,EQUIPOS!A10:D167,4,FALSE)</f>
        <v>342520.92800000001</v>
      </c>
      <c r="L40" s="279"/>
      <c r="M40" s="280">
        <v>9</v>
      </c>
      <c r="N40" s="281">
        <f t="shared" si="0"/>
        <v>38057.880888888889</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9</v>
      </c>
      <c r="N42" s="281">
        <f t="shared" si="0"/>
        <v>27184.183555555555</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9</v>
      </c>
      <c r="N43" s="281">
        <f t="shared" si="0"/>
        <v>7577.7897777777789</v>
      </c>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N77*M46</f>
        <v>922.04676066569448</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127007.32196066569</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68265.358209999991</v>
      </c>
      <c r="N53" s="281">
        <f>K53*M53</f>
        <v>95571.501493999982</v>
      </c>
    </row>
    <row r="54" spans="1:14">
      <c r="A54" s="113" t="s">
        <v>845</v>
      </c>
      <c r="B54" s="48" t="str">
        <f>VLOOKUP(A54,MATERIALES!A6:D373,3,FALSE)</f>
        <v>Agua</v>
      </c>
      <c r="C54" s="290"/>
      <c r="D54" s="290"/>
      <c r="E54" s="290"/>
      <c r="F54" s="290"/>
      <c r="G54" s="290"/>
      <c r="H54" s="290"/>
      <c r="I54" s="277"/>
      <c r="J54" s="233" t="str">
        <f>VLOOKUP(A54,MATERIALES!A5:D641,2,FALSE)</f>
        <v>lt</v>
      </c>
      <c r="K54" s="291">
        <v>25</v>
      </c>
      <c r="L54" s="276"/>
      <c r="M54" s="411">
        <f>VLOOKUP(A54,MATERIALES!A6:D397,4,FALSE)</f>
        <v>43.428869999999996</v>
      </c>
      <c r="N54" s="281">
        <f>K54*M54</f>
        <v>1085.7217499999999</v>
      </c>
    </row>
    <row r="55" spans="1:14" ht="15" thickBot="1">
      <c r="B55" s="48"/>
      <c r="C55" s="290"/>
      <c r="D55" s="290"/>
      <c r="E55" s="290"/>
      <c r="F55" s="290"/>
      <c r="G55" s="290"/>
      <c r="H55" s="290"/>
      <c r="I55" s="277"/>
      <c r="J55" s="233"/>
      <c r="K55" s="291"/>
      <c r="L55" s="276"/>
      <c r="M55" s="292"/>
      <c r="N55" s="293"/>
    </row>
    <row r="56" spans="1:14" ht="15" thickBot="1">
      <c r="B56" s="825" t="s">
        <v>1037</v>
      </c>
      <c r="C56" s="826"/>
      <c r="D56" s="826"/>
      <c r="E56" s="826"/>
      <c r="F56" s="826"/>
      <c r="G56" s="826"/>
      <c r="H56" s="826"/>
      <c r="I56" s="826"/>
      <c r="J56" s="826"/>
      <c r="K56" s="826"/>
      <c r="L56" s="826"/>
      <c r="M56" s="827"/>
      <c r="N56" s="403">
        <f>SUM(N53:N55)</f>
        <v>96657.223243999979</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 thickBot="1">
      <c r="B59" s="73"/>
      <c r="C59" s="66"/>
      <c r="D59" s="66"/>
      <c r="E59" s="66"/>
      <c r="F59" s="66"/>
      <c r="G59" s="66"/>
      <c r="H59" s="66"/>
      <c r="I59" s="66"/>
      <c r="J59" s="66"/>
      <c r="K59" s="66"/>
      <c r="L59" s="66"/>
      <c r="M59" s="66"/>
      <c r="N59" s="68"/>
    </row>
    <row r="60" spans="1:14" ht="26.4">
      <c r="B60" s="322" t="s">
        <v>1041</v>
      </c>
      <c r="C60" s="323"/>
      <c r="D60" s="323"/>
      <c r="E60" s="323"/>
      <c r="F60" s="323"/>
      <c r="G60" s="323"/>
      <c r="H60" s="78" t="s">
        <v>1029</v>
      </c>
      <c r="I60" s="79" t="s">
        <v>1042</v>
      </c>
      <c r="J60" s="80" t="s">
        <v>1043</v>
      </c>
      <c r="K60" s="78" t="s">
        <v>1044</v>
      </c>
      <c r="L60" s="828" t="s">
        <v>1045</v>
      </c>
      <c r="M60" s="801"/>
      <c r="N60" s="81" t="s">
        <v>1035</v>
      </c>
    </row>
    <row r="61" spans="1:14">
      <c r="A61" t="s">
        <v>1431</v>
      </c>
      <c r="B61" s="51" t="str">
        <f>VLOOKUP(A61,TRANSPORTE!A5:D117,3,FALSE)</f>
        <v>Transporte de Mezcla en Frio MDF-38</v>
      </c>
      <c r="C61" s="326"/>
      <c r="D61" s="326"/>
      <c r="E61" s="326"/>
      <c r="F61" s="326"/>
      <c r="G61" s="326"/>
      <c r="H61" s="320" t="s">
        <v>1551</v>
      </c>
      <c r="I61" s="288">
        <v>1.25</v>
      </c>
      <c r="J61" s="295">
        <v>1</v>
      </c>
      <c r="K61" s="288">
        <f>I61*J61</f>
        <v>1.25</v>
      </c>
      <c r="L61" s="829">
        <f>VLOOKUP(A61,TRANSPORTE!A5:D117,4,FALSE)</f>
        <v>1238.70439188</v>
      </c>
      <c r="M61" s="830"/>
      <c r="N61" s="296">
        <f>K61*L61</f>
        <v>1548.38048985</v>
      </c>
    </row>
    <row r="62" spans="1:14">
      <c r="A62" t="s">
        <v>1353</v>
      </c>
      <c r="B62" s="51" t="str">
        <f>VLOOKUP(A62,TRANSPORTE!A6:D117,3,FALSE)</f>
        <v>Transporte de Material Crudo de Rio</v>
      </c>
      <c r="C62" s="52"/>
      <c r="D62" s="52"/>
      <c r="E62" s="52"/>
      <c r="F62" s="52"/>
      <c r="G62" s="52"/>
      <c r="H62" s="320" t="s">
        <v>1551</v>
      </c>
      <c r="I62" s="288">
        <v>1.4</v>
      </c>
      <c r="J62" s="295">
        <v>1</v>
      </c>
      <c r="K62" s="288">
        <f>I62*J62</f>
        <v>1.4</v>
      </c>
      <c r="L62" s="829">
        <f>VLOOKUP(A62,TRANSPORTE!A6:D117,4,FALSE)</f>
        <v>1590.70439188</v>
      </c>
      <c r="M62" s="830"/>
      <c r="N62" s="296">
        <f>K62*L62</f>
        <v>2226.9861486319996</v>
      </c>
    </row>
    <row r="63" spans="1:14">
      <c r="B63" s="51"/>
      <c r="C63" s="52"/>
      <c r="D63" s="52"/>
      <c r="E63" s="52"/>
      <c r="F63" s="52"/>
      <c r="G63" s="52"/>
      <c r="H63" s="297"/>
      <c r="I63" s="288"/>
      <c r="J63" s="288"/>
      <c r="K63" s="288"/>
      <c r="L63" s="298"/>
      <c r="M63" s="299"/>
      <c r="N63" s="300"/>
    </row>
    <row r="64" spans="1:14">
      <c r="B64" s="51"/>
      <c r="C64" s="52"/>
      <c r="D64" s="52"/>
      <c r="E64" s="52"/>
      <c r="F64" s="52"/>
      <c r="G64" s="52"/>
      <c r="H64" s="297"/>
      <c r="I64" s="288"/>
      <c r="J64" s="288"/>
      <c r="K64" s="288"/>
      <c r="L64" s="298"/>
      <c r="M64" s="299"/>
      <c r="N64" s="300"/>
    </row>
    <row r="65" spans="1:15">
      <c r="B65" s="51"/>
      <c r="C65" s="52"/>
      <c r="D65" s="52"/>
      <c r="E65" s="52"/>
      <c r="F65" s="52"/>
      <c r="G65" s="52"/>
      <c r="H65" s="297"/>
      <c r="I65" s="288"/>
      <c r="J65" s="288"/>
      <c r="K65" s="288"/>
      <c r="L65" s="298"/>
      <c r="M65" s="299"/>
      <c r="N65" s="300"/>
    </row>
    <row r="66" spans="1:15" ht="15" thickBot="1">
      <c r="B66" s="456"/>
      <c r="C66" s="457"/>
      <c r="D66" s="457"/>
      <c r="E66" s="457"/>
      <c r="F66" s="457"/>
      <c r="G66" s="457"/>
      <c r="H66" s="53"/>
      <c r="I66" s="131"/>
      <c r="J66" s="131"/>
      <c r="K66" s="131"/>
      <c r="L66" s="814"/>
      <c r="M66" s="815"/>
      <c r="N66" s="132"/>
    </row>
    <row r="67" spans="1:15" ht="15" thickBot="1">
      <c r="B67" s="831" t="s">
        <v>1037</v>
      </c>
      <c r="C67" s="832"/>
      <c r="D67" s="832"/>
      <c r="E67" s="832"/>
      <c r="F67" s="832"/>
      <c r="G67" s="832"/>
      <c r="H67" s="832"/>
      <c r="I67" s="832"/>
      <c r="J67" s="832"/>
      <c r="K67" s="832"/>
      <c r="L67" s="832"/>
      <c r="M67" s="833"/>
      <c r="N67" s="109">
        <f>N61+N62+N63+N64+N65</f>
        <v>3775.3666384819999</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 thickBot="1">
      <c r="B70" s="73"/>
      <c r="C70" s="66"/>
      <c r="D70" s="66"/>
      <c r="E70" s="66"/>
      <c r="F70" s="66"/>
      <c r="G70" s="66"/>
      <c r="H70" s="66"/>
      <c r="I70" s="66"/>
      <c r="J70" s="66"/>
      <c r="K70" s="66"/>
      <c r="L70" s="66"/>
      <c r="M70" s="66"/>
      <c r="N70" s="68"/>
    </row>
    <row r="71" spans="1:15" ht="26.4">
      <c r="B71" s="851" t="s">
        <v>1047</v>
      </c>
      <c r="C71" s="852"/>
      <c r="D71" s="852"/>
      <c r="E71" s="852"/>
      <c r="F71" s="852"/>
      <c r="G71" s="852"/>
      <c r="H71" s="852"/>
      <c r="I71" s="78" t="s">
        <v>1048</v>
      </c>
      <c r="J71" s="80" t="s">
        <v>1493</v>
      </c>
      <c r="K71" s="79" t="s">
        <v>1050</v>
      </c>
      <c r="L71" s="853" t="s">
        <v>1034</v>
      </c>
      <c r="M71" s="854"/>
      <c r="N71" s="103" t="s">
        <v>1035</v>
      </c>
    </row>
    <row r="72" spans="1:15">
      <c r="A72" t="s">
        <v>19</v>
      </c>
      <c r="B72" s="54" t="str">
        <f>VLOOKUP(A72,'MANO DE OBRA'!A8:D68,3,FALSE)</f>
        <v>Obrero (8)</v>
      </c>
      <c r="C72" s="52"/>
      <c r="D72" s="52"/>
      <c r="E72" s="52"/>
      <c r="F72" s="52"/>
      <c r="G72" s="52"/>
      <c r="H72" s="52"/>
      <c r="I72" s="301">
        <f>K72/J72*100</f>
        <v>220831.15764799999</v>
      </c>
      <c r="J72" s="302">
        <v>185</v>
      </c>
      <c r="K72" s="303">
        <f>VLOOKUP(A72,'MANO DE OBRA'!A8:D99,4,FALSE)</f>
        <v>408537.6416488</v>
      </c>
      <c r="L72" s="55"/>
      <c r="M72" s="304">
        <f>M38*8</f>
        <v>72</v>
      </c>
      <c r="N72" s="404">
        <f>K72/M72</f>
        <v>5674.1339117888892</v>
      </c>
      <c r="O72" s="111"/>
    </row>
    <row r="73" spans="1:15">
      <c r="A73" t="s">
        <v>30</v>
      </c>
      <c r="B73" s="54" t="str">
        <f>VLOOKUP(A73,'MANO DE OBRA'!A8:D69,3,FALSE)</f>
        <v>Oficial</v>
      </c>
      <c r="C73" s="52"/>
      <c r="D73" s="52"/>
      <c r="E73" s="52"/>
      <c r="F73" s="52"/>
      <c r="G73" s="52"/>
      <c r="H73" s="52"/>
      <c r="I73" s="301">
        <f>K73/J73*100</f>
        <v>55207.789411999998</v>
      </c>
      <c r="J73" s="302">
        <v>185</v>
      </c>
      <c r="K73" s="303">
        <f>VLOOKUP(A73,'MANO DE OBRA'!A8:D100,4,FALSE)</f>
        <v>102134.4104122</v>
      </c>
      <c r="L73" s="55"/>
      <c r="M73" s="308">
        <f>M72</f>
        <v>72</v>
      </c>
      <c r="N73" s="404">
        <f>K73/M73</f>
        <v>1418.5334779472223</v>
      </c>
    </row>
    <row r="74" spans="1:15">
      <c r="A74" t="s">
        <v>54</v>
      </c>
      <c r="B74" s="54" t="str">
        <f>VLOOKUP(A74,'MANO DE OBRA'!A9:D70,3,FALSE)</f>
        <v>Rastrilleros (2)</v>
      </c>
      <c r="C74" s="52"/>
      <c r="D74" s="52"/>
      <c r="E74" s="52"/>
      <c r="F74" s="52"/>
      <c r="G74" s="52"/>
      <c r="H74" s="52"/>
      <c r="I74" s="301">
        <f>K74/J74*100</f>
        <v>82811.68411799999</v>
      </c>
      <c r="J74" s="302">
        <v>185</v>
      </c>
      <c r="K74" s="303">
        <f>VLOOKUP(A74,'MANO DE OBRA'!A9:D101,4,FALSE)</f>
        <v>153201.61561829998</v>
      </c>
      <c r="L74" s="55"/>
      <c r="M74" s="309">
        <f>M73</f>
        <v>72</v>
      </c>
      <c r="N74" s="404">
        <f>K74/M74</f>
        <v>2127.800216920833</v>
      </c>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SUM(N72:N76)</f>
        <v>9220.4676066569446</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N48+N56+N67+N77</f>
        <v>236660.37944980463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47332.075889960928</v>
      </c>
      <c r="M84" s="860"/>
      <c r="N84" s="56"/>
    </row>
    <row r="85" spans="1:14">
      <c r="B85" s="94" t="s">
        <v>1057</v>
      </c>
      <c r="C85" s="95"/>
      <c r="D85" s="95"/>
      <c r="E85" s="95"/>
      <c r="F85" s="95"/>
      <c r="G85" s="95"/>
      <c r="H85" s="95"/>
      <c r="I85" s="92"/>
      <c r="J85" s="93"/>
      <c r="K85" s="313">
        <v>0.05</v>
      </c>
      <c r="L85" s="859">
        <f>N79*K85</f>
        <v>11833.018972490232</v>
      </c>
      <c r="M85" s="860"/>
      <c r="N85" s="56"/>
    </row>
    <row r="86" spans="1:14" ht="15" thickBot="1">
      <c r="B86" s="96" t="s">
        <v>1058</v>
      </c>
      <c r="C86" s="97"/>
      <c r="D86" s="97"/>
      <c r="E86" s="97"/>
      <c r="F86" s="97"/>
      <c r="G86" s="97"/>
      <c r="H86" s="97"/>
      <c r="I86" s="98"/>
      <c r="J86" s="99"/>
      <c r="K86" s="314">
        <v>0.05</v>
      </c>
      <c r="L86" s="861">
        <f>N79*K86</f>
        <v>11833.018972490232</v>
      </c>
      <c r="M86" s="862"/>
      <c r="N86" s="56"/>
    </row>
    <row r="87" spans="1:14" ht="15" thickBot="1">
      <c r="B87" s="825" t="s">
        <v>1037</v>
      </c>
      <c r="C87" s="826"/>
      <c r="D87" s="826"/>
      <c r="E87" s="826"/>
      <c r="F87" s="826"/>
      <c r="G87" s="826"/>
      <c r="H87" s="826"/>
      <c r="I87" s="826"/>
      <c r="J87" s="826"/>
      <c r="K87" s="826"/>
      <c r="L87" s="826"/>
      <c r="M87" s="827"/>
      <c r="N87" s="57">
        <f>L84+L85+L86</f>
        <v>70998.113834941396</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307658.49328474601</v>
      </c>
    </row>
    <row r="90" spans="1:14">
      <c r="B90" s="18"/>
      <c r="C90" s="19"/>
      <c r="D90" s="19"/>
      <c r="E90" s="19"/>
      <c r="F90" s="19"/>
      <c r="G90" s="19"/>
      <c r="H90" s="19"/>
      <c r="I90" s="19"/>
      <c r="J90" s="19"/>
      <c r="K90" s="19"/>
      <c r="L90" s="19"/>
      <c r="M90" s="19"/>
      <c r="N90" s="20"/>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17"/>
      <c r="F93" s="17"/>
      <c r="G93" s="17"/>
      <c r="H93" s="17"/>
      <c r="I93" s="17"/>
      <c r="J93" s="17"/>
      <c r="K93" s="17"/>
      <c r="L93" s="17"/>
      <c r="M93" s="17"/>
      <c r="N93" s="22"/>
    </row>
    <row r="94" spans="1:14">
      <c r="B94" s="21"/>
      <c r="C94" s="17"/>
      <c r="D94" s="17"/>
      <c r="E94" s="58" t="s">
        <v>1060</v>
      </c>
      <c r="F94" s="58"/>
      <c r="G94" s="58"/>
      <c r="H94" s="58"/>
      <c r="I94" s="58"/>
      <c r="J94" s="58"/>
      <c r="K94" s="17"/>
      <c r="L94" s="17"/>
      <c r="M94" s="17"/>
      <c r="N94" s="22"/>
    </row>
    <row r="95" spans="1:14">
      <c r="B95" s="21"/>
      <c r="C95" s="17"/>
      <c r="D95" s="17"/>
      <c r="E95" s="17" t="s">
        <v>1061</v>
      </c>
      <c r="F95" s="17"/>
      <c r="G95" s="17"/>
      <c r="H95" s="17"/>
      <c r="I95" s="17"/>
      <c r="J95" s="17"/>
      <c r="K95" s="17"/>
      <c r="L95" s="17"/>
      <c r="M95" s="17"/>
      <c r="N95" s="22"/>
    </row>
    <row r="96" spans="1:14">
      <c r="B96" s="21"/>
      <c r="C96" s="17"/>
      <c r="D96" s="17"/>
      <c r="E96" s="17" t="s">
        <v>1062</v>
      </c>
      <c r="F96" s="17"/>
      <c r="G96" s="17"/>
      <c r="H96" s="17"/>
      <c r="I96" s="17"/>
      <c r="J96" s="17"/>
      <c r="K96" s="17"/>
      <c r="L96" s="17"/>
      <c r="M96" s="17"/>
      <c r="N96" s="22"/>
    </row>
    <row r="97" spans="2:14">
      <c r="B97" s="21"/>
      <c r="C97" s="17"/>
      <c r="D97" s="17"/>
      <c r="E97" s="17" t="s">
        <v>1063</v>
      </c>
      <c r="F97" s="17"/>
      <c r="G97" s="17"/>
      <c r="H97" s="17"/>
      <c r="I97" s="17"/>
      <c r="J97" s="17"/>
      <c r="K97" s="17"/>
      <c r="L97" s="17"/>
      <c r="M97" s="17"/>
      <c r="N97" s="22"/>
    </row>
    <row r="98" spans="2:14" ht="15" thickBot="1">
      <c r="B98" s="21"/>
      <c r="C98" s="17"/>
      <c r="D98" s="17"/>
      <c r="E98" s="17"/>
      <c r="F98" s="17" t="s">
        <v>1064</v>
      </c>
      <c r="G98" s="17"/>
      <c r="H98" s="17"/>
      <c r="I98" s="17"/>
      <c r="J98" s="17"/>
      <c r="K98" s="17"/>
      <c r="L98" s="17"/>
      <c r="M98" s="17"/>
      <c r="N98" s="22"/>
    </row>
    <row r="99" spans="2:14">
      <c r="B99" s="236" t="s">
        <v>2321</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2322</v>
      </c>
      <c r="C105" s="36"/>
      <c r="D105" s="36"/>
      <c r="E105" s="36"/>
      <c r="F105" s="36"/>
      <c r="G105" s="36"/>
      <c r="H105" s="36"/>
      <c r="I105" s="36"/>
      <c r="J105" s="36"/>
      <c r="K105" s="36"/>
      <c r="L105" s="36"/>
      <c r="M105" s="36"/>
      <c r="N105" s="37"/>
    </row>
    <row r="106" spans="2:14" ht="15" customHeight="1">
      <c r="B106" s="863" t="s">
        <v>2323</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2324</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6"/>
      <c r="D113" s="36"/>
      <c r="E113" s="36"/>
      <c r="F113" s="36"/>
      <c r="G113" s="36"/>
      <c r="H113" s="36"/>
      <c r="I113" s="36"/>
      <c r="J113" s="36"/>
      <c r="K113" s="36"/>
      <c r="L113" s="36"/>
      <c r="M113" s="36"/>
      <c r="N113" s="37"/>
    </row>
    <row r="114" spans="2:14">
      <c r="B114" s="21"/>
      <c r="C114" s="17"/>
      <c r="D114" s="17"/>
      <c r="E114" s="17" t="s">
        <v>1060</v>
      </c>
      <c r="F114" s="58"/>
      <c r="G114" s="58"/>
      <c r="H114" s="17"/>
      <c r="I114" s="17"/>
      <c r="J114" s="17"/>
      <c r="K114" s="17"/>
      <c r="L114" s="17"/>
      <c r="M114" s="17"/>
      <c r="N114" s="22"/>
    </row>
    <row r="115" spans="2:14">
      <c r="B115" s="21"/>
      <c r="C115" s="17"/>
      <c r="D115" s="17"/>
      <c r="E115" s="59" t="s">
        <v>1061</v>
      </c>
      <c r="F115" s="17"/>
      <c r="G115" s="17"/>
      <c r="H115" s="59"/>
      <c r="I115" s="59"/>
      <c r="J115" s="59"/>
      <c r="K115" s="17"/>
      <c r="L115" s="17"/>
      <c r="M115" s="17"/>
      <c r="N115" s="22"/>
    </row>
    <row r="116" spans="2:14">
      <c r="B116" s="21"/>
      <c r="C116" s="17"/>
      <c r="D116" s="17"/>
      <c r="E116" s="60" t="s">
        <v>1065</v>
      </c>
      <c r="F116" s="17"/>
      <c r="G116" s="17"/>
      <c r="H116" s="60"/>
      <c r="I116" s="60"/>
      <c r="J116" s="60"/>
      <c r="K116" s="17"/>
      <c r="L116" s="17"/>
      <c r="M116" s="17"/>
      <c r="N116" s="22"/>
    </row>
    <row r="117" spans="2:14">
      <c r="B117" s="61"/>
      <c r="C117" s="36"/>
      <c r="D117" s="36"/>
      <c r="E117" s="17" t="s">
        <v>1063</v>
      </c>
      <c r="F117" s="17"/>
      <c r="G117" s="17"/>
      <c r="H117" s="17"/>
      <c r="I117" s="17"/>
      <c r="J117" s="17"/>
      <c r="K117" s="36"/>
      <c r="L117" s="36"/>
      <c r="M117" s="36"/>
      <c r="N117" s="37"/>
    </row>
    <row r="118" spans="2:14">
      <c r="B118" s="61"/>
      <c r="C118" s="36"/>
      <c r="D118" s="36"/>
      <c r="E118" s="36"/>
      <c r="F118" s="17"/>
      <c r="G118" s="17"/>
      <c r="H118" s="17"/>
      <c r="I118" s="17"/>
      <c r="J118" s="17"/>
      <c r="K118" s="36"/>
      <c r="L118" s="36"/>
      <c r="M118" s="36"/>
      <c r="N118" s="37"/>
    </row>
    <row r="119" spans="2:14">
      <c r="B119" s="61" t="s">
        <v>2325</v>
      </c>
      <c r="C119" s="60"/>
      <c r="D119" s="60"/>
      <c r="E119" s="17"/>
      <c r="F119" s="17"/>
      <c r="G119" s="17"/>
      <c r="H119" s="17"/>
      <c r="I119" s="17"/>
      <c r="J119" s="802"/>
      <c r="K119" s="802"/>
      <c r="L119" s="802"/>
      <c r="M119" s="802"/>
      <c r="N119" s="803"/>
    </row>
    <row r="120" spans="2:14" ht="15" thickBot="1">
      <c r="B120" s="270" t="s">
        <v>2326</v>
      </c>
      <c r="C120" s="402"/>
      <c r="D120" s="402"/>
      <c r="E120" s="62"/>
      <c r="F120" s="62"/>
      <c r="G120" s="62"/>
      <c r="H120" s="62"/>
      <c r="I120" s="62"/>
      <c r="J120" s="804"/>
      <c r="K120" s="804"/>
      <c r="L120" s="804"/>
      <c r="M120" s="804"/>
      <c r="N120" s="805"/>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1145</v>
      </c>
      <c r="C31" s="86" t="s">
        <v>1657</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168</v>
      </c>
      <c r="B37" s="838" t="str">
        <f>VLOOKUP(A37,EQUIPOS!A7:D154,3,FALSE)</f>
        <v>Compactador tipo  POTENCIA: 105 HP, PESO: 6 ton</v>
      </c>
      <c r="C37" s="839"/>
      <c r="D37" s="839"/>
      <c r="E37" s="839"/>
      <c r="F37" s="839"/>
      <c r="G37" s="839"/>
      <c r="H37" s="840"/>
      <c r="I37" s="276"/>
      <c r="J37" s="277"/>
      <c r="K37" s="278">
        <f>VLOOKUP(A37,EQUIPOS!A7:D164,4,FALSE)</f>
        <v>88075.98</v>
      </c>
      <c r="L37" s="279"/>
      <c r="M37" s="280">
        <v>9</v>
      </c>
      <c r="N37" s="281">
        <f t="shared" ref="N37:N43" si="0">K37/M37</f>
        <v>9786.2199999999993</v>
      </c>
    </row>
    <row r="38" spans="1:14">
      <c r="A38" t="s">
        <v>173</v>
      </c>
      <c r="B38" s="838" t="str">
        <f>VLOOKUP(A38,EQUIPOS!A8:D154,3,FALSE)</f>
        <v>Compactador neumático de Potencia 70 HP, peso de 13 ton</v>
      </c>
      <c r="C38" s="839"/>
      <c r="D38" s="839"/>
      <c r="E38" s="839"/>
      <c r="F38" s="839"/>
      <c r="G38" s="839"/>
      <c r="H38" s="840"/>
      <c r="I38" s="276"/>
      <c r="J38" s="277"/>
      <c r="K38" s="278">
        <f>VLOOKUP(A38,EQUIPOS!A8:D165,4,FALSE)</f>
        <v>94718.127999999997</v>
      </c>
      <c r="L38" s="279"/>
      <c r="M38" s="280">
        <v>9</v>
      </c>
      <c r="N38" s="281">
        <f t="shared" si="0"/>
        <v>10524.236444444445</v>
      </c>
    </row>
    <row r="39" spans="1:14">
      <c r="A39" t="s">
        <v>286</v>
      </c>
      <c r="B39" s="838" t="str">
        <f>VLOOKUP(A39,EQUIPOS!A9:D154,3,FALSE)</f>
        <v>Planta de asfalto en frio</v>
      </c>
      <c r="C39" s="839"/>
      <c r="D39" s="839"/>
      <c r="E39" s="839"/>
      <c r="F39" s="839"/>
      <c r="G39" s="839"/>
      <c r="H39" s="840"/>
      <c r="I39" s="276"/>
      <c r="J39" s="277"/>
      <c r="K39" s="278">
        <f>VLOOKUP(A39,EQUIPOS!A9:D166,4,FALSE)</f>
        <v>342520.92800000001</v>
      </c>
      <c r="L39" s="279"/>
      <c r="M39" s="280">
        <v>9</v>
      </c>
      <c r="N39" s="281">
        <f t="shared" si="0"/>
        <v>38057.880888888889</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9</v>
      </c>
      <c r="N42" s="281">
        <f t="shared" si="0"/>
        <v>27184.183555555555</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9</v>
      </c>
      <c r="N43" s="281">
        <f t="shared" si="0"/>
        <v>7577.7897777777789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44"/>
      <c r="F46" s="839"/>
      <c r="G46" s="839"/>
      <c r="H46" s="840"/>
      <c r="I46" s="41"/>
      <c r="J46" s="42"/>
      <c r="K46" s="283"/>
      <c r="L46" s="285"/>
      <c r="M46" s="286"/>
      <c r="N46" s="287"/>
    </row>
    <row r="47" spans="1:14">
      <c r="B47" s="845" t="s">
        <v>1036</v>
      </c>
      <c r="C47" s="846"/>
      <c r="D47" s="846"/>
      <c r="E47" s="43"/>
      <c r="F47" s="44"/>
      <c r="G47" s="44"/>
      <c r="H47" s="45"/>
      <c r="I47" s="41"/>
      <c r="J47" s="42"/>
      <c r="K47" s="288"/>
      <c r="L47" s="285"/>
      <c r="M47" s="410">
        <v>0.1</v>
      </c>
      <c r="N47" s="353">
        <f>N81*M47</f>
        <v>922.04676066569448</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127007.32196066569</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VLOOKUP(A55,MATERIALES!A5:D641,2,FALSE)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1453</v>
      </c>
      <c r="B65" s="51" t="str">
        <f>VLOOKUP(A65,TRANSPORTE!A6:D117,3,FALSE)</f>
        <v>Transporte de Mezcla densa En Frio MDF-25</v>
      </c>
      <c r="C65" s="52"/>
      <c r="D65" s="52"/>
      <c r="E65" s="52"/>
      <c r="F65" s="52"/>
      <c r="G65" s="52"/>
      <c r="H65" s="320" t="s">
        <v>1551</v>
      </c>
      <c r="I65" s="288">
        <v>1.25</v>
      </c>
      <c r="J65" s="295">
        <v>1</v>
      </c>
      <c r="K65" s="288">
        <f>I65*J65</f>
        <v>1.25</v>
      </c>
      <c r="L65" s="829">
        <f>VLOOKUP(A65,TRANSPORTE!A6:D117,4,FALSE)</f>
        <v>1238.70439188</v>
      </c>
      <c r="M65" s="830"/>
      <c r="N65" s="296">
        <f>K65*L65</f>
        <v>1548.38048985</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3775.3666384819999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72</v>
      </c>
      <c r="N75" s="404">
        <f>K75/M75</f>
        <v>5674.1339117888892</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72</v>
      </c>
      <c r="N76" s="404">
        <f>K76/M76</f>
        <v>1418.5334779472223</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9">
        <v>72</v>
      </c>
      <c r="N77" s="404">
        <f>K77/M77</f>
        <v>2127.800216920833</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9220.4676066569446</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236660.37944980463</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47332.075889960928</v>
      </c>
      <c r="M88" s="860"/>
      <c r="N88" s="56"/>
    </row>
    <row r="89" spans="1:14">
      <c r="B89" s="94" t="s">
        <v>1057</v>
      </c>
      <c r="C89" s="95"/>
      <c r="D89" s="95"/>
      <c r="E89" s="95"/>
      <c r="F89" s="95"/>
      <c r="G89" s="95"/>
      <c r="H89" s="95"/>
      <c r="I89" s="92"/>
      <c r="J89" s="93"/>
      <c r="K89" s="313">
        <v>0.05</v>
      </c>
      <c r="L89" s="859">
        <f>N83*K89</f>
        <v>11833.018972490232</v>
      </c>
      <c r="M89" s="860"/>
      <c r="N89" s="56"/>
    </row>
    <row r="90" spans="1:14" ht="15" thickBot="1">
      <c r="B90" s="96" t="s">
        <v>1058</v>
      </c>
      <c r="C90" s="97"/>
      <c r="D90" s="97"/>
      <c r="E90" s="97"/>
      <c r="F90" s="97"/>
      <c r="G90" s="97"/>
      <c r="H90" s="97"/>
      <c r="I90" s="98"/>
      <c r="J90" s="99"/>
      <c r="K90" s="314">
        <v>0.05</v>
      </c>
      <c r="L90" s="861">
        <f>N83*K90</f>
        <v>11833.018972490232</v>
      </c>
      <c r="M90" s="862"/>
      <c r="N90" s="56"/>
    </row>
    <row r="91" spans="1:14" ht="15" thickBot="1">
      <c r="B91" s="825" t="s">
        <v>1037</v>
      </c>
      <c r="C91" s="826"/>
      <c r="D91" s="826"/>
      <c r="E91" s="826"/>
      <c r="F91" s="826"/>
      <c r="G91" s="826"/>
      <c r="H91" s="826"/>
      <c r="I91" s="826"/>
      <c r="J91" s="826"/>
      <c r="K91" s="826"/>
      <c r="L91" s="826"/>
      <c r="M91" s="827"/>
      <c r="N91" s="57">
        <f>L88+L89+L90</f>
        <v>70998.113834941396</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307658.49328474601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1146</v>
      </c>
      <c r="C31" s="86" t="s">
        <v>1658</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168</v>
      </c>
      <c r="B37" s="838" t="str">
        <f>VLOOKUP(A37,EQUIPOS!A7:D154,3,FALSE)</f>
        <v>Compactador tipo  POTENCIA: 105 HP, PESO: 6 ton</v>
      </c>
      <c r="C37" s="839"/>
      <c r="D37" s="839"/>
      <c r="E37" s="839"/>
      <c r="F37" s="839"/>
      <c r="G37" s="839"/>
      <c r="H37" s="840"/>
      <c r="I37" s="276"/>
      <c r="J37" s="277"/>
      <c r="K37" s="278">
        <f>VLOOKUP(A37,EQUIPOS!A7:D164,4,FALSE)</f>
        <v>88075.98</v>
      </c>
      <c r="L37" s="279"/>
      <c r="M37" s="280">
        <v>9</v>
      </c>
      <c r="N37" s="281">
        <f t="shared" ref="N37:N43" si="0">K37/M37</f>
        <v>9786.2199999999993</v>
      </c>
    </row>
    <row r="38" spans="1:14">
      <c r="A38" t="s">
        <v>173</v>
      </c>
      <c r="B38" s="838" t="str">
        <f>VLOOKUP(A38,EQUIPOS!A8:D154,3,FALSE)</f>
        <v>Compactador neumático de Potencia 70 HP, peso de 13 ton</v>
      </c>
      <c r="C38" s="839"/>
      <c r="D38" s="839"/>
      <c r="E38" s="839"/>
      <c r="F38" s="839"/>
      <c r="G38" s="839"/>
      <c r="H38" s="840"/>
      <c r="I38" s="276"/>
      <c r="J38" s="277"/>
      <c r="K38" s="278">
        <f>VLOOKUP(A38,EQUIPOS!A8:D165,4,FALSE)</f>
        <v>94718.127999999997</v>
      </c>
      <c r="L38" s="279"/>
      <c r="M38" s="280">
        <v>9</v>
      </c>
      <c r="N38" s="281">
        <f t="shared" si="0"/>
        <v>10524.236444444445</v>
      </c>
    </row>
    <row r="39" spans="1:14">
      <c r="A39" t="s">
        <v>286</v>
      </c>
      <c r="B39" s="838" t="str">
        <f>VLOOKUP(A39,EQUIPOS!A9:D154,3,FALSE)</f>
        <v>Planta de asfalto en frio</v>
      </c>
      <c r="C39" s="839"/>
      <c r="D39" s="839"/>
      <c r="E39" s="839"/>
      <c r="F39" s="839"/>
      <c r="G39" s="839"/>
      <c r="H39" s="840"/>
      <c r="I39" s="276"/>
      <c r="J39" s="277"/>
      <c r="K39" s="278">
        <f>VLOOKUP(A39,EQUIPOS!A9:D166,4,FALSE)</f>
        <v>342520.92800000001</v>
      </c>
      <c r="L39" s="279"/>
      <c r="M39" s="280">
        <v>9</v>
      </c>
      <c r="N39" s="281">
        <f t="shared" si="0"/>
        <v>38057.880888888889</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9</v>
      </c>
      <c r="N42" s="281">
        <f t="shared" si="0"/>
        <v>27184.183555555555</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9</v>
      </c>
      <c r="N43" s="281">
        <f t="shared" si="0"/>
        <v>7577.7897777777789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44"/>
      <c r="F46" s="839"/>
      <c r="G46" s="839"/>
      <c r="H46" s="840"/>
      <c r="I46" s="41"/>
      <c r="J46" s="42"/>
      <c r="K46" s="283"/>
      <c r="L46" s="285"/>
      <c r="M46" s="286"/>
      <c r="N46" s="287"/>
    </row>
    <row r="47" spans="1:14">
      <c r="B47" s="845" t="s">
        <v>1036</v>
      </c>
      <c r="C47" s="846"/>
      <c r="D47" s="846"/>
      <c r="E47" s="43"/>
      <c r="F47" s="44"/>
      <c r="G47" s="44"/>
      <c r="H47" s="45"/>
      <c r="I47" s="41"/>
      <c r="J47" s="42"/>
      <c r="K47" s="288"/>
      <c r="L47" s="285"/>
      <c r="M47" s="410">
        <v>0.1</v>
      </c>
      <c r="N47" s="353">
        <f>N81*M47</f>
        <v>922.04676066569448</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127007.32196066569</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20">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v>1.4</v>
      </c>
      <c r="L64" s="829">
        <f>VLOOKUP(A64,TRANSPORTE!A5:D117,4,FALSE)</f>
        <v>1590.70439188</v>
      </c>
      <c r="M64" s="830"/>
      <c r="N64" s="296">
        <f>K64*L64</f>
        <v>2226.9861486319996</v>
      </c>
    </row>
    <row r="65" spans="1:15">
      <c r="A65" t="s">
        <v>1433</v>
      </c>
      <c r="B65" s="51" t="str">
        <f>VLOOKUP(A65,TRANSPORTE!A6:D117,3,FALSE)</f>
        <v>Transporte de Mezcla en Frio DMF-19</v>
      </c>
      <c r="C65" s="52"/>
      <c r="D65" s="52"/>
      <c r="E65" s="52"/>
      <c r="F65" s="52"/>
      <c r="G65" s="52"/>
      <c r="H65" s="320" t="s">
        <v>1551</v>
      </c>
      <c r="I65" s="288">
        <v>1.25</v>
      </c>
      <c r="J65" s="295">
        <v>1</v>
      </c>
      <c r="K65" s="288">
        <v>1.25</v>
      </c>
      <c r="L65" s="829">
        <f>VLOOKUP(A65,TRANSPORTE!A6:D117,4,FALSE)</f>
        <v>1238.70439188</v>
      </c>
      <c r="M65" s="830"/>
      <c r="N65" s="296">
        <f>K65*L65</f>
        <v>1548.38048985</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3775.3666384819999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72</v>
      </c>
      <c r="N75" s="404">
        <f>K75/M75</f>
        <v>5674.1339117888892</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72</v>
      </c>
      <c r="N76" s="404">
        <f>K76/M76</f>
        <v>1418.5334779472223</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8">
        <v>72</v>
      </c>
      <c r="N77" s="404">
        <f>K77/M77</f>
        <v>2127.800216920833</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9220.4676066569446</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236660.37944980463</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47332.075889960928</v>
      </c>
      <c r="M88" s="860"/>
      <c r="N88" s="56"/>
    </row>
    <row r="89" spans="1:14">
      <c r="B89" s="94" t="s">
        <v>1057</v>
      </c>
      <c r="C89" s="95"/>
      <c r="D89" s="95"/>
      <c r="E89" s="95"/>
      <c r="F89" s="95"/>
      <c r="G89" s="95"/>
      <c r="H89" s="95"/>
      <c r="I89" s="92"/>
      <c r="J89" s="93"/>
      <c r="K89" s="313">
        <v>0.05</v>
      </c>
      <c r="L89" s="859">
        <f>N83*K89</f>
        <v>11833.018972490232</v>
      </c>
      <c r="M89" s="860"/>
      <c r="N89" s="56"/>
    </row>
    <row r="90" spans="1:14" ht="15" thickBot="1">
      <c r="B90" s="96" t="s">
        <v>1058</v>
      </c>
      <c r="C90" s="97"/>
      <c r="D90" s="97"/>
      <c r="E90" s="97"/>
      <c r="F90" s="97"/>
      <c r="G90" s="97"/>
      <c r="H90" s="97"/>
      <c r="I90" s="98"/>
      <c r="J90" s="99"/>
      <c r="K90" s="314">
        <v>0.05</v>
      </c>
      <c r="L90" s="861">
        <f>N83*K90</f>
        <v>11833.018972490232</v>
      </c>
      <c r="M90" s="862"/>
      <c r="N90" s="56"/>
    </row>
    <row r="91" spans="1:14" ht="15" thickBot="1">
      <c r="B91" s="825" t="s">
        <v>1037</v>
      </c>
      <c r="C91" s="826"/>
      <c r="D91" s="826"/>
      <c r="E91" s="826"/>
      <c r="F91" s="826"/>
      <c r="G91" s="826"/>
      <c r="H91" s="826"/>
      <c r="I91" s="826"/>
      <c r="J91" s="826"/>
      <c r="K91" s="826"/>
      <c r="L91" s="826"/>
      <c r="M91" s="827"/>
      <c r="N91" s="57">
        <f>L88+L89+L90</f>
        <v>70998.113834941396</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57">
        <f>N83+N91</f>
        <v>307658.49328474601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1147</v>
      </c>
      <c r="C31" s="86" t="s">
        <v>1659</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168</v>
      </c>
      <c r="B37" s="838" t="str">
        <f>VLOOKUP(A37,EQUIPOS!A7:D154,3,FALSE)</f>
        <v>Compactador tipo  POTENCIA: 105 HP, PESO: 6 ton</v>
      </c>
      <c r="C37" s="839"/>
      <c r="D37" s="839"/>
      <c r="E37" s="839"/>
      <c r="F37" s="839"/>
      <c r="G37" s="839"/>
      <c r="H37" s="840"/>
      <c r="I37" s="276"/>
      <c r="J37" s="277"/>
      <c r="K37" s="278">
        <f>VLOOKUP(A37,EQUIPOS!A7:D164,4,FALSE)</f>
        <v>88075.98</v>
      </c>
      <c r="L37" s="279"/>
      <c r="M37" s="280">
        <v>7</v>
      </c>
      <c r="N37" s="281">
        <f t="shared" ref="N37:N43" si="0">K37/M37</f>
        <v>12582.282857142856</v>
      </c>
    </row>
    <row r="38" spans="1:14">
      <c r="A38" t="s">
        <v>173</v>
      </c>
      <c r="B38" s="838" t="str">
        <f>VLOOKUP(A38,EQUIPOS!A8:D154,3,FALSE)</f>
        <v>Compactador neumático de Potencia 70 HP, peso de 13 ton</v>
      </c>
      <c r="C38" s="839"/>
      <c r="D38" s="839"/>
      <c r="E38" s="839"/>
      <c r="F38" s="839"/>
      <c r="G38" s="839"/>
      <c r="H38" s="840"/>
      <c r="I38" s="276"/>
      <c r="J38" s="277"/>
      <c r="K38" s="278">
        <f>VLOOKUP(A38,EQUIPOS!A8:D165,4,FALSE)</f>
        <v>94718.127999999997</v>
      </c>
      <c r="L38" s="279"/>
      <c r="M38" s="280">
        <v>7</v>
      </c>
      <c r="N38" s="281">
        <f t="shared" si="0"/>
        <v>13531.161142857143</v>
      </c>
    </row>
    <row r="39" spans="1:14">
      <c r="A39" t="s">
        <v>286</v>
      </c>
      <c r="B39" s="838" t="str">
        <f>VLOOKUP(A39,EQUIPOS!A9:D154,3,FALSE)</f>
        <v>Planta de asfalto en frio</v>
      </c>
      <c r="C39" s="839"/>
      <c r="D39" s="839"/>
      <c r="E39" s="839"/>
      <c r="F39" s="839"/>
      <c r="G39" s="839"/>
      <c r="H39" s="840"/>
      <c r="I39" s="276"/>
      <c r="J39" s="277"/>
      <c r="K39" s="278">
        <f>VLOOKUP(A39,EQUIPOS!A9:D166,4,FALSE)</f>
        <v>342520.92800000001</v>
      </c>
      <c r="L39" s="279"/>
      <c r="M39" s="280">
        <v>9</v>
      </c>
      <c r="N39" s="281">
        <f t="shared" si="0"/>
        <v>38057.880888888889</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7</v>
      </c>
      <c r="N42" s="281">
        <f t="shared" si="0"/>
        <v>34951.093142857142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9</v>
      </c>
      <c r="N43" s="281">
        <f t="shared" si="0"/>
        <v>7577.7897777777789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44"/>
      <c r="F46" s="839"/>
      <c r="G46" s="839"/>
      <c r="H46" s="840"/>
      <c r="I46" s="41"/>
      <c r="J46" s="42"/>
      <c r="K46" s="283"/>
      <c r="L46" s="285"/>
      <c r="M46" s="286"/>
      <c r="N46" s="287"/>
    </row>
    <row r="47" spans="1:14">
      <c r="B47" s="845" t="s">
        <v>1036</v>
      </c>
      <c r="C47" s="846"/>
      <c r="D47" s="846"/>
      <c r="E47" s="43"/>
      <c r="F47" s="44"/>
      <c r="G47" s="44"/>
      <c r="H47" s="45"/>
      <c r="I47" s="41"/>
      <c r="J47" s="42"/>
      <c r="K47" s="288"/>
      <c r="L47" s="285"/>
      <c r="M47" s="410">
        <v>0.1</v>
      </c>
      <c r="N47" s="353">
        <f>N81*M47</f>
        <v>1053.7677264750794</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140708.94006933219</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1427</v>
      </c>
      <c r="B65" s="51" t="str">
        <f>VLOOKUP(A65,TRANSPORTE!A5:D117,3,FALSE)</f>
        <v>Transporte de Mezcla Densa para Bacheo</v>
      </c>
      <c r="C65" s="52"/>
      <c r="D65" s="52"/>
      <c r="E65" s="52"/>
      <c r="F65" s="52"/>
      <c r="G65" s="52"/>
      <c r="H65" s="320" t="s">
        <v>1551</v>
      </c>
      <c r="I65" s="288">
        <v>1.25</v>
      </c>
      <c r="J65" s="288">
        <v>1</v>
      </c>
      <c r="K65" s="288">
        <f>I65*J65</f>
        <v>1.25</v>
      </c>
      <c r="L65" s="298"/>
      <c r="M65" s="299">
        <f>VLOOKUP(A64,TRANSPORTE!A5:D117,4,FALSE)</f>
        <v>1590.70439188</v>
      </c>
      <c r="N65" s="421">
        <f>K65*M65</f>
        <v>1988.38048985</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4215.3666384819999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63</v>
      </c>
      <c r="N75" s="404">
        <f>K75/M75</f>
        <v>6484.7244706158726</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63</v>
      </c>
      <c r="N76" s="404">
        <f>K76/M76</f>
        <v>1621.1811176539682</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9">
        <v>63</v>
      </c>
      <c r="N77" s="404">
        <f>K77/M77</f>
        <v>2431.771676480952</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10537.677264750793</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252119.20721656497</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50423.841443312995</v>
      </c>
      <c r="M88" s="860"/>
      <c r="N88" s="56"/>
    </row>
    <row r="89" spans="1:14">
      <c r="B89" s="94" t="s">
        <v>1057</v>
      </c>
      <c r="C89" s="95"/>
      <c r="D89" s="95"/>
      <c r="E89" s="95"/>
      <c r="F89" s="95"/>
      <c r="G89" s="95"/>
      <c r="H89" s="95"/>
      <c r="I89" s="92"/>
      <c r="J89" s="93"/>
      <c r="K89" s="313">
        <v>0.05</v>
      </c>
      <c r="L89" s="859">
        <f>N83*K89</f>
        <v>12605.960360828249</v>
      </c>
      <c r="M89" s="860"/>
      <c r="N89" s="56"/>
    </row>
    <row r="90" spans="1:14" ht="15" thickBot="1">
      <c r="B90" s="96" t="s">
        <v>1058</v>
      </c>
      <c r="C90" s="97"/>
      <c r="D90" s="97"/>
      <c r="E90" s="97"/>
      <c r="F90" s="97"/>
      <c r="G90" s="97"/>
      <c r="H90" s="97"/>
      <c r="I90" s="98"/>
      <c r="J90" s="99"/>
      <c r="K90" s="314">
        <v>0.05</v>
      </c>
      <c r="L90" s="861">
        <f>N83*K90</f>
        <v>12605.960360828249</v>
      </c>
      <c r="M90" s="862"/>
      <c r="N90" s="56"/>
    </row>
    <row r="91" spans="1:14" ht="15" thickBot="1">
      <c r="B91" s="825" t="s">
        <v>1037</v>
      </c>
      <c r="C91" s="826"/>
      <c r="D91" s="826"/>
      <c r="E91" s="826"/>
      <c r="F91" s="826"/>
      <c r="G91" s="826"/>
      <c r="H91" s="826"/>
      <c r="I91" s="826"/>
      <c r="J91" s="826"/>
      <c r="K91" s="826"/>
      <c r="L91" s="826"/>
      <c r="M91" s="827"/>
      <c r="N91" s="57">
        <f>L88+L89+L90</f>
        <v>75635.762164969492</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327754.96938153449</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1148</v>
      </c>
      <c r="C31" s="86" t="s">
        <v>1660</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9</v>
      </c>
      <c r="N37" s="281">
        <f t="shared" ref="N37:N43" si="0">K37/M37</f>
        <v>10524.236444444445</v>
      </c>
    </row>
    <row r="38" spans="1:14">
      <c r="A38" t="s">
        <v>168</v>
      </c>
      <c r="B38" s="838" t="str">
        <f>VLOOKUP(A38,EQUIPOS!A8:D154,3,FALSE)</f>
        <v>Compactador tipo  POTENCIA: 105 HP, PESO: 6 ton</v>
      </c>
      <c r="C38" s="839"/>
      <c r="D38" s="839"/>
      <c r="E38" s="839"/>
      <c r="F38" s="839"/>
      <c r="G38" s="839"/>
      <c r="H38" s="840"/>
      <c r="I38" s="276"/>
      <c r="J38" s="277"/>
      <c r="K38" s="278">
        <f>VLOOKUP(A38,EQUIPOS!A8:D165,4,FALSE)</f>
        <v>88075.98</v>
      </c>
      <c r="L38" s="279"/>
      <c r="M38" s="280">
        <v>9</v>
      </c>
      <c r="N38" s="281">
        <f t="shared" si="0"/>
        <v>9786.2199999999993</v>
      </c>
    </row>
    <row r="39" spans="1:14">
      <c r="A39" t="s">
        <v>286</v>
      </c>
      <c r="B39" s="838" t="str">
        <f>VLOOKUP(A39,EQUIPOS!A9:D154,3,FALSE)</f>
        <v>Planta de asfalto en frio</v>
      </c>
      <c r="C39" s="839"/>
      <c r="D39" s="839"/>
      <c r="E39" s="839"/>
      <c r="F39" s="839"/>
      <c r="G39" s="839"/>
      <c r="H39" s="840"/>
      <c r="I39" s="276"/>
      <c r="J39" s="277"/>
      <c r="K39" s="278">
        <f>VLOOKUP(A39,EQUIPOS!A9:D166,4,FALSE)</f>
        <v>342520.92800000001</v>
      </c>
      <c r="L39" s="279"/>
      <c r="M39" s="280">
        <v>9</v>
      </c>
      <c r="N39" s="281">
        <f t="shared" si="0"/>
        <v>38057.880888888889</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9</v>
      </c>
      <c r="N42" s="281">
        <f t="shared" si="0"/>
        <v>27184.183555555555</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9</v>
      </c>
      <c r="N43" s="281">
        <f t="shared" si="0"/>
        <v>7577.7897777777789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39"/>
      <c r="F46" s="839"/>
      <c r="G46" s="839"/>
      <c r="H46" s="840"/>
      <c r="I46" s="41"/>
      <c r="J46" s="42"/>
      <c r="K46" s="283"/>
      <c r="L46" s="285"/>
      <c r="M46" s="286"/>
      <c r="N46" s="287"/>
    </row>
    <row r="47" spans="1:14">
      <c r="B47" s="845" t="s">
        <v>1036</v>
      </c>
      <c r="C47" s="958"/>
      <c r="D47" s="958"/>
      <c r="E47" s="43"/>
      <c r="F47" s="44"/>
      <c r="G47" s="44"/>
      <c r="H47" s="45"/>
      <c r="I47" s="41"/>
      <c r="J47" s="42"/>
      <c r="K47" s="288"/>
      <c r="L47" s="285"/>
      <c r="M47" s="410">
        <v>0.1</v>
      </c>
      <c r="N47" s="353">
        <f>N81*M47</f>
        <v>922.04676066569448</v>
      </c>
    </row>
    <row r="48" spans="1:14" ht="15" thickBot="1">
      <c r="B48" s="959"/>
      <c r="C48" s="960"/>
      <c r="D48" s="960"/>
      <c r="E48" s="960"/>
      <c r="F48" s="960"/>
      <c r="G48" s="960"/>
      <c r="H48" s="961"/>
      <c r="I48" s="847"/>
      <c r="J48" s="848"/>
      <c r="K48" s="46"/>
      <c r="L48" s="849"/>
      <c r="M48" s="962"/>
      <c r="N48" s="110"/>
    </row>
    <row r="49" spans="1:14" ht="15" thickBot="1">
      <c r="B49" s="825" t="s">
        <v>1037</v>
      </c>
      <c r="C49" s="826"/>
      <c r="D49" s="826"/>
      <c r="E49" s="826"/>
      <c r="F49" s="826"/>
      <c r="G49" s="826"/>
      <c r="H49" s="826"/>
      <c r="I49" s="826"/>
      <c r="J49" s="826"/>
      <c r="K49" s="826"/>
      <c r="L49" s="826"/>
      <c r="M49" s="827"/>
      <c r="N49" s="403">
        <f>SUM(N36:N48)</f>
        <v>127007.32196066569</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1434</v>
      </c>
      <c r="B65" s="51" t="str">
        <f>VLOOKUP(A65,TRANSPORTE!A6:D117,3,FALSE)</f>
        <v>Transporte de Mezcla en Frio  MAF-19</v>
      </c>
      <c r="C65" s="52"/>
      <c r="D65" s="52"/>
      <c r="E65" s="52"/>
      <c r="F65" s="52"/>
      <c r="G65" s="52"/>
      <c r="H65" s="320" t="s">
        <v>1551</v>
      </c>
      <c r="I65" s="288">
        <v>1.25</v>
      </c>
      <c r="J65" s="295">
        <v>1</v>
      </c>
      <c r="K65" s="288">
        <f>I65*J65</f>
        <v>1.25</v>
      </c>
      <c r="L65" s="829">
        <f>VLOOKUP(A65,TRANSPORTE!A6:D117,4,FALSE)</f>
        <v>1238.70439188</v>
      </c>
      <c r="M65" s="830"/>
      <c r="N65" s="296">
        <f>K65*L65</f>
        <v>1548.38048985</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3775.3666384819999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72</v>
      </c>
      <c r="N75" s="404">
        <f>K75/M75</f>
        <v>5674.1339117888892</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72</v>
      </c>
      <c r="N76" s="404">
        <f>K76/M76</f>
        <v>1418.5334779472223</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8">
        <v>72</v>
      </c>
      <c r="N77" s="404">
        <f>K77/M77</f>
        <v>2127.800216920833</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9220.4676066569446</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236660.37944980463</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47332.075889960928</v>
      </c>
      <c r="M88" s="860"/>
      <c r="N88" s="56"/>
    </row>
    <row r="89" spans="1:14">
      <c r="B89" s="94" t="s">
        <v>1057</v>
      </c>
      <c r="C89" s="95"/>
      <c r="D89" s="95"/>
      <c r="E89" s="95"/>
      <c r="F89" s="95"/>
      <c r="G89" s="95"/>
      <c r="H89" s="95"/>
      <c r="I89" s="92"/>
      <c r="J89" s="93"/>
      <c r="K89" s="313">
        <v>0.05</v>
      </c>
      <c r="L89" s="859">
        <f>N83*K89</f>
        <v>11833.018972490232</v>
      </c>
      <c r="M89" s="860"/>
      <c r="N89" s="56"/>
    </row>
    <row r="90" spans="1:14" ht="15" thickBot="1">
      <c r="B90" s="96" t="s">
        <v>1058</v>
      </c>
      <c r="C90" s="97"/>
      <c r="D90" s="97"/>
      <c r="E90" s="97"/>
      <c r="F90" s="97"/>
      <c r="G90" s="97"/>
      <c r="H90" s="97"/>
      <c r="I90" s="98"/>
      <c r="J90" s="99"/>
      <c r="K90" s="314">
        <v>0.05</v>
      </c>
      <c r="L90" s="861">
        <f>N83*K90</f>
        <v>11833.018972490232</v>
      </c>
      <c r="M90" s="862"/>
      <c r="N90" s="56"/>
    </row>
    <row r="91" spans="1:14" ht="15" thickBot="1">
      <c r="B91" s="825" t="s">
        <v>1037</v>
      </c>
      <c r="C91" s="826"/>
      <c r="D91" s="826"/>
      <c r="E91" s="826"/>
      <c r="F91" s="826"/>
      <c r="G91" s="826"/>
      <c r="H91" s="826"/>
      <c r="I91" s="826"/>
      <c r="J91" s="826"/>
      <c r="K91" s="826"/>
      <c r="L91" s="826"/>
      <c r="M91" s="827"/>
      <c r="N91" s="57">
        <f>L88+L89+L90</f>
        <v>70998.113834941396</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307658.49328474601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1149</v>
      </c>
      <c r="C31" s="86" t="s">
        <v>1661</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9</v>
      </c>
      <c r="N37" s="281">
        <f t="shared" ref="N37:N43" si="0">K37/M37</f>
        <v>10524.236444444445</v>
      </c>
    </row>
    <row r="38" spans="1:14">
      <c r="A38" t="s">
        <v>168</v>
      </c>
      <c r="B38" s="838" t="str">
        <f>VLOOKUP(A38,EQUIPOS!A8:D154,3,FALSE)</f>
        <v>Compactador tipo  POTENCIA: 105 HP, PESO: 6 ton</v>
      </c>
      <c r="C38" s="839"/>
      <c r="D38" s="839"/>
      <c r="E38" s="839"/>
      <c r="F38" s="839"/>
      <c r="G38" s="839"/>
      <c r="H38" s="840"/>
      <c r="I38" s="276"/>
      <c r="J38" s="277"/>
      <c r="K38" s="278">
        <f>VLOOKUP(A38,EQUIPOS!A8:D165,4,FALSE)</f>
        <v>88075.98</v>
      </c>
      <c r="L38" s="279"/>
      <c r="M38" s="280">
        <v>9</v>
      </c>
      <c r="N38" s="281">
        <f t="shared" si="0"/>
        <v>9786.2199999999993</v>
      </c>
    </row>
    <row r="39" spans="1:14">
      <c r="A39" t="s">
        <v>286</v>
      </c>
      <c r="B39" s="838" t="str">
        <f>VLOOKUP(A39,EQUIPOS!A9:D154,3,FALSE)</f>
        <v>Planta de asfalto en frio</v>
      </c>
      <c r="C39" s="839"/>
      <c r="D39" s="839"/>
      <c r="E39" s="839"/>
      <c r="F39" s="839"/>
      <c r="G39" s="839"/>
      <c r="H39" s="840"/>
      <c r="I39" s="276"/>
      <c r="J39" s="277"/>
      <c r="K39" s="278">
        <f>VLOOKUP(A39,EQUIPOS!A9:D166,4,FALSE)</f>
        <v>342520.92800000001</v>
      </c>
      <c r="L39" s="279"/>
      <c r="M39" s="280">
        <v>9</v>
      </c>
      <c r="N39" s="281">
        <f t="shared" si="0"/>
        <v>38057.880888888889</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9</v>
      </c>
      <c r="N42" s="281">
        <f t="shared" si="0"/>
        <v>27184.183555555555</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9</v>
      </c>
      <c r="N43" s="281">
        <f t="shared" si="0"/>
        <v>7577.7897777777789</v>
      </c>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922.04676066569448</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127007.32196066569</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68265.358209999991</v>
      </c>
      <c r="N53" s="281">
        <f>K53*M53</f>
        <v>95571.501493999982</v>
      </c>
    </row>
    <row r="54" spans="1:14">
      <c r="A54" s="113" t="s">
        <v>845</v>
      </c>
      <c r="B54" s="48" t="str">
        <f>VLOOKUP(A54,MATERIALES!A6:D373,3,FALSE)</f>
        <v>Agua</v>
      </c>
      <c r="C54" s="290"/>
      <c r="D54" s="290"/>
      <c r="E54" s="290"/>
      <c r="F54" s="290"/>
      <c r="G54" s="290"/>
      <c r="H54" s="290"/>
      <c r="I54" s="277"/>
      <c r="J54" s="233" t="str">
        <f>VLOOKUP(A54,MATERIALES!A8:D646,2,FALSE)</f>
        <v>lt</v>
      </c>
      <c r="K54" s="291">
        <v>25</v>
      </c>
      <c r="L54" s="276"/>
      <c r="M54" s="411">
        <f>VLOOKUP(A54,MATERIALES!A6:D397,4,FALSE)</f>
        <v>43.428869999999996</v>
      </c>
      <c r="N54" s="281">
        <f>K54*M54</f>
        <v>1085.7217499999999</v>
      </c>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96657.223243999979</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1353</v>
      </c>
      <c r="B63" s="51" t="str">
        <f>VLOOKUP(A63,TRANSPORTE!A5:D117,3,FALSE)</f>
        <v>Transporte de Material Crudo de Rio</v>
      </c>
      <c r="C63" s="326"/>
      <c r="D63" s="326"/>
      <c r="E63" s="326"/>
      <c r="F63" s="326"/>
      <c r="G63" s="326"/>
      <c r="H63" s="320" t="s">
        <v>1551</v>
      </c>
      <c r="I63" s="288">
        <v>1.4</v>
      </c>
      <c r="J63" s="295">
        <v>1</v>
      </c>
      <c r="K63" s="288">
        <f>I63*J63</f>
        <v>1.4</v>
      </c>
      <c r="L63" s="829">
        <f>VLOOKUP(A63,TRANSPORTE!A5:D117,4,FALSE)</f>
        <v>1590.70439188</v>
      </c>
      <c r="M63" s="830"/>
      <c r="N63" s="296">
        <f>K63*L63</f>
        <v>2226.9861486319996</v>
      </c>
    </row>
    <row r="64" spans="1:14">
      <c r="A64" t="s">
        <v>1441</v>
      </c>
      <c r="B64" s="51" t="str">
        <f>VLOOKUP(A64,TRANSPORTE!A6:D117,3,FALSE)</f>
        <v>Transporte de Mezcla Abierta en Frio MAF-25</v>
      </c>
      <c r="C64" s="52"/>
      <c r="D64" s="52"/>
      <c r="E64" s="52"/>
      <c r="F64" s="52"/>
      <c r="G64" s="52"/>
      <c r="H64" s="320" t="s">
        <v>1551</v>
      </c>
      <c r="I64" s="288">
        <v>1.25</v>
      </c>
      <c r="J64" s="295">
        <v>1</v>
      </c>
      <c r="K64" s="288">
        <f>I64*J64</f>
        <v>1.25</v>
      </c>
      <c r="L64" s="829">
        <f>VLOOKUP(A64,TRANSPORTE!A6:D117,4,FALSE)</f>
        <v>1238.70439188</v>
      </c>
      <c r="M64" s="830"/>
      <c r="N64" s="296">
        <f>K64*L64</f>
        <v>1548.38048985</v>
      </c>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456"/>
      <c r="C68" s="457"/>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3775.3666384819999</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301">
        <f>K74/J74*100</f>
        <v>220831.15764799999</v>
      </c>
      <c r="J74" s="302">
        <v>185</v>
      </c>
      <c r="K74" s="303">
        <f>VLOOKUP(A74,'MANO DE OBRA'!A8:D99,4,FALSE)</f>
        <v>408537.6416488</v>
      </c>
      <c r="L74" s="55"/>
      <c r="M74" s="304">
        <v>72</v>
      </c>
      <c r="N74" s="404">
        <f>K74/M74</f>
        <v>5674.1339117888892</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72</v>
      </c>
      <c r="N75" s="404">
        <f>K75/M75</f>
        <v>1418.5334779472223</v>
      </c>
    </row>
    <row r="76" spans="1:15">
      <c r="A76" t="s">
        <v>54</v>
      </c>
      <c r="B76" s="54" t="str">
        <f>VLOOKUP(A76,'MANO DE OBRA'!A9:D70,3,FALSE)</f>
        <v>Rastrilleros (2)</v>
      </c>
      <c r="C76" s="52"/>
      <c r="D76" s="52"/>
      <c r="E76" s="52"/>
      <c r="F76" s="52"/>
      <c r="G76" s="52"/>
      <c r="H76" s="52"/>
      <c r="I76" s="301">
        <f>K76/J76*100</f>
        <v>82811.68411799999</v>
      </c>
      <c r="J76" s="302">
        <v>185</v>
      </c>
      <c r="K76" s="303">
        <f>VLOOKUP(A76,'MANO DE OBRA'!A9:D101,4,FALSE)</f>
        <v>153201.61561829998</v>
      </c>
      <c r="L76" s="55"/>
      <c r="M76" s="308">
        <v>72</v>
      </c>
      <c r="N76" s="404">
        <f>K76/M76</f>
        <v>2127.800216920833</v>
      </c>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9220.4676066569446</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236660.37944980463</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47332.075889960928</v>
      </c>
      <c r="M87" s="860"/>
      <c r="N87" s="56"/>
    </row>
    <row r="88" spans="1:14">
      <c r="B88" s="94" t="s">
        <v>1057</v>
      </c>
      <c r="C88" s="95"/>
      <c r="D88" s="95"/>
      <c r="E88" s="95"/>
      <c r="F88" s="95"/>
      <c r="G88" s="95"/>
      <c r="H88" s="95"/>
      <c r="I88" s="92"/>
      <c r="J88" s="93"/>
      <c r="K88" s="313">
        <v>0.05</v>
      </c>
      <c r="L88" s="859">
        <f>N82*K88</f>
        <v>11833.018972490232</v>
      </c>
      <c r="M88" s="860"/>
      <c r="N88" s="56"/>
    </row>
    <row r="89" spans="1:14" ht="15" thickBot="1">
      <c r="B89" s="96" t="s">
        <v>1058</v>
      </c>
      <c r="C89" s="97"/>
      <c r="D89" s="97"/>
      <c r="E89" s="97"/>
      <c r="F89" s="97"/>
      <c r="G89" s="97"/>
      <c r="H89" s="97"/>
      <c r="I89" s="98"/>
      <c r="J89" s="99"/>
      <c r="K89" s="314">
        <v>0.05</v>
      </c>
      <c r="L89" s="861">
        <f>N82*K89</f>
        <v>11833.018972490232</v>
      </c>
      <c r="M89" s="862"/>
      <c r="N89" s="56"/>
    </row>
    <row r="90" spans="1:14" ht="15" thickBot="1">
      <c r="B90" s="825" t="s">
        <v>1037</v>
      </c>
      <c r="C90" s="826"/>
      <c r="D90" s="826"/>
      <c r="E90" s="826"/>
      <c r="F90" s="826"/>
      <c r="G90" s="826"/>
      <c r="H90" s="826"/>
      <c r="I90" s="826"/>
      <c r="J90" s="826"/>
      <c r="K90" s="826"/>
      <c r="L90" s="826"/>
      <c r="M90" s="827"/>
      <c r="N90" s="57">
        <f>L87+L88+L89</f>
        <v>70998.113834941396</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307658.49328474601</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1150</v>
      </c>
      <c r="C31" s="86" t="s">
        <v>1662</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9</v>
      </c>
      <c r="N37" s="281">
        <f t="shared" ref="N37:N43" si="0">K37/M37</f>
        <v>10524.236444444445</v>
      </c>
    </row>
    <row r="38" spans="1:14">
      <c r="A38" t="s">
        <v>168</v>
      </c>
      <c r="B38" s="838" t="str">
        <f>VLOOKUP(A38,EQUIPOS!A8:D154,3,FALSE)</f>
        <v>Compactador tipo  POTENCIA: 105 HP, PESO: 6 ton</v>
      </c>
      <c r="C38" s="839"/>
      <c r="D38" s="839"/>
      <c r="E38" s="839"/>
      <c r="F38" s="839"/>
      <c r="G38" s="839"/>
      <c r="H38" s="840"/>
      <c r="I38" s="276"/>
      <c r="J38" s="277"/>
      <c r="K38" s="278">
        <f>VLOOKUP(A38,EQUIPOS!A8:D165,4,FALSE)</f>
        <v>88075.98</v>
      </c>
      <c r="L38" s="279"/>
      <c r="M38" s="280">
        <v>9</v>
      </c>
      <c r="N38" s="281">
        <f t="shared" si="0"/>
        <v>9786.2199999999993</v>
      </c>
    </row>
    <row r="39" spans="1:14">
      <c r="A39" t="s">
        <v>286</v>
      </c>
      <c r="B39" s="838" t="str">
        <f>VLOOKUP(A39,EQUIPOS!A9:D154,3,FALSE)</f>
        <v>Planta de asfalto en frio</v>
      </c>
      <c r="C39" s="839"/>
      <c r="D39" s="839"/>
      <c r="E39" s="839"/>
      <c r="F39" s="839"/>
      <c r="G39" s="839"/>
      <c r="H39" s="840"/>
      <c r="I39" s="276"/>
      <c r="J39" s="277"/>
      <c r="K39" s="278">
        <f>VLOOKUP(A39,EQUIPOS!A9:D166,4,FALSE)</f>
        <v>342520.92800000001</v>
      </c>
      <c r="L39" s="279"/>
      <c r="M39" s="280">
        <v>9</v>
      </c>
      <c r="N39" s="281">
        <f t="shared" si="0"/>
        <v>38057.880888888889</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9</v>
      </c>
      <c r="N42" s="281">
        <f t="shared" si="0"/>
        <v>27184.183555555555</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9</v>
      </c>
      <c r="N43" s="281">
        <f t="shared" si="0"/>
        <v>7577.7897777777789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39"/>
      <c r="F46" s="839"/>
      <c r="G46" s="839"/>
      <c r="H46" s="840"/>
      <c r="I46" s="41"/>
      <c r="J46" s="42"/>
      <c r="K46" s="283"/>
      <c r="L46" s="285"/>
      <c r="M46" s="286"/>
      <c r="N46" s="287"/>
    </row>
    <row r="47" spans="1:14">
      <c r="B47" s="845" t="s">
        <v>1036</v>
      </c>
      <c r="C47" s="958"/>
      <c r="D47" s="958"/>
      <c r="E47" s="43"/>
      <c r="F47" s="44"/>
      <c r="G47" s="44"/>
      <c r="H47" s="45"/>
      <c r="I47" s="41"/>
      <c r="J47" s="42"/>
      <c r="K47" s="288"/>
      <c r="L47" s="285"/>
      <c r="M47" s="410">
        <v>0.1</v>
      </c>
      <c r="N47" s="353">
        <f>N81*M47</f>
        <v>922.04676066569448</v>
      </c>
    </row>
    <row r="48" spans="1:14" ht="15" thickBot="1">
      <c r="B48" s="959"/>
      <c r="C48" s="960"/>
      <c r="D48" s="960"/>
      <c r="E48" s="960"/>
      <c r="F48" s="960"/>
      <c r="G48" s="960"/>
      <c r="H48" s="961"/>
      <c r="I48" s="847"/>
      <c r="J48" s="848"/>
      <c r="K48" s="46"/>
      <c r="L48" s="849"/>
      <c r="M48" s="962"/>
      <c r="N48" s="110"/>
    </row>
    <row r="49" spans="1:14" ht="15" thickBot="1">
      <c r="B49" s="825" t="s">
        <v>1037</v>
      </c>
      <c r="C49" s="826"/>
      <c r="D49" s="826"/>
      <c r="E49" s="826"/>
      <c r="F49" s="826"/>
      <c r="G49" s="826"/>
      <c r="H49" s="826"/>
      <c r="I49" s="826"/>
      <c r="J49" s="826"/>
      <c r="K49" s="826"/>
      <c r="L49" s="826"/>
      <c r="M49" s="827"/>
      <c r="N49" s="403">
        <f>SUM(N36:N48)</f>
        <v>127007.32196066569</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1436</v>
      </c>
      <c r="B65" s="51" t="str">
        <f>VLOOKUP(A65,TRANSPORTE!A6:D117,3,FALSE)</f>
        <v xml:space="preserve">Transporte de Mezcla Abierta en Frio MAF-38 </v>
      </c>
      <c r="C65" s="52"/>
      <c r="D65" s="52"/>
      <c r="E65" s="52"/>
      <c r="F65" s="52"/>
      <c r="G65" s="52"/>
      <c r="H65" s="320" t="s">
        <v>1551</v>
      </c>
      <c r="I65" s="288">
        <v>1.25</v>
      </c>
      <c r="J65" s="295">
        <v>1</v>
      </c>
      <c r="K65" s="288">
        <f>I65*J65</f>
        <v>1.25</v>
      </c>
      <c r="L65" s="829">
        <f>VLOOKUP(A65,TRANSPORTE!A6:D117,4,FALSE)</f>
        <v>1277.40878376</v>
      </c>
      <c r="M65" s="830"/>
      <c r="N65" s="296">
        <f>K65*L65</f>
        <v>1596.7609797</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318"/>
      <c r="C69" s="319"/>
      <c r="D69" s="319"/>
      <c r="E69" s="319"/>
      <c r="F69" s="319"/>
      <c r="G69" s="319"/>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3823.7471283319996</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72</v>
      </c>
      <c r="N75" s="404">
        <f>K75/M75</f>
        <v>5674.1339117888892</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72</v>
      </c>
      <c r="N76" s="404">
        <f>K76/M76</f>
        <v>1418.5334779472223</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9">
        <v>72</v>
      </c>
      <c r="N77" s="404">
        <f>K77/M77</f>
        <v>2127.800216920833</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9220.4676066569446</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236708.75993965464</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47341.751987930933</v>
      </c>
      <c r="M88" s="860"/>
      <c r="N88" s="56"/>
    </row>
    <row r="89" spans="1:14">
      <c r="B89" s="94" t="s">
        <v>1057</v>
      </c>
      <c r="C89" s="95"/>
      <c r="D89" s="95"/>
      <c r="E89" s="95"/>
      <c r="F89" s="95"/>
      <c r="G89" s="95"/>
      <c r="H89" s="95"/>
      <c r="I89" s="92"/>
      <c r="J89" s="93"/>
      <c r="K89" s="313">
        <v>0.05</v>
      </c>
      <c r="L89" s="859">
        <f>N83*K89</f>
        <v>11835.437996982733</v>
      </c>
      <c r="M89" s="860"/>
      <c r="N89" s="56"/>
    </row>
    <row r="90" spans="1:14" ht="15" thickBot="1">
      <c r="B90" s="96" t="s">
        <v>1058</v>
      </c>
      <c r="C90" s="97"/>
      <c r="D90" s="97"/>
      <c r="E90" s="97"/>
      <c r="F90" s="97"/>
      <c r="G90" s="97"/>
      <c r="H90" s="97"/>
      <c r="I90" s="98"/>
      <c r="J90" s="99"/>
      <c r="K90" s="314">
        <v>0.05</v>
      </c>
      <c r="L90" s="861">
        <f>N83*K90</f>
        <v>11835.437996982733</v>
      </c>
      <c r="M90" s="862"/>
      <c r="N90" s="56"/>
    </row>
    <row r="91" spans="1:14" ht="15" thickBot="1">
      <c r="B91" s="825" t="s">
        <v>1037</v>
      </c>
      <c r="C91" s="826"/>
      <c r="D91" s="826"/>
      <c r="E91" s="826"/>
      <c r="F91" s="826"/>
      <c r="G91" s="826"/>
      <c r="H91" s="826"/>
      <c r="I91" s="826"/>
      <c r="J91" s="826"/>
      <c r="K91" s="826"/>
      <c r="L91" s="826"/>
      <c r="M91" s="827"/>
      <c r="N91" s="57">
        <f>L88+L89+L90</f>
        <v>71012.627981896396</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307721.38792155101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customHeight="1" thickBot="1">
      <c r="A31" t="s">
        <v>1928</v>
      </c>
      <c r="B31" s="85" t="s">
        <v>1151</v>
      </c>
      <c r="C31" s="963" t="s">
        <v>1663</v>
      </c>
      <c r="D31" s="963"/>
      <c r="E31" s="963"/>
      <c r="F31" s="964"/>
      <c r="G31" s="964"/>
      <c r="H31" s="964"/>
      <c r="I31" s="964"/>
      <c r="J31" s="964"/>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7</v>
      </c>
      <c r="N37" s="281">
        <f t="shared" ref="N37:N43" si="0">K37/M37</f>
        <v>13531.161142857143</v>
      </c>
    </row>
    <row r="38" spans="1:14">
      <c r="A38" t="s">
        <v>168</v>
      </c>
      <c r="B38" s="838" t="str">
        <f>VLOOKUP(A38,EQUIPOS!A8:D154,3,FALSE)</f>
        <v>Compactador tipo  POTENCIA: 105 HP, PESO: 6 ton</v>
      </c>
      <c r="C38" s="839"/>
      <c r="D38" s="839"/>
      <c r="E38" s="839"/>
      <c r="F38" s="839"/>
      <c r="G38" s="839"/>
      <c r="H38" s="840"/>
      <c r="I38" s="276"/>
      <c r="J38" s="277"/>
      <c r="K38" s="278">
        <f>VLOOKUP(A38,EQUIPOS!A8:D165,4,FALSE)</f>
        <v>88075.98</v>
      </c>
      <c r="L38" s="279"/>
      <c r="M38" s="280">
        <v>7</v>
      </c>
      <c r="N38" s="281">
        <f t="shared" si="0"/>
        <v>12582.282857142856</v>
      </c>
    </row>
    <row r="39" spans="1:14">
      <c r="A39" t="s">
        <v>286</v>
      </c>
      <c r="B39" s="838" t="str">
        <f>VLOOKUP(A39,EQUIPOS!A9:D154,3,FALSE)</f>
        <v>Planta de asfalto en frio</v>
      </c>
      <c r="C39" s="839"/>
      <c r="D39" s="839"/>
      <c r="E39" s="839"/>
      <c r="F39" s="839"/>
      <c r="G39" s="839"/>
      <c r="H39" s="840"/>
      <c r="I39" s="276"/>
      <c r="J39" s="277"/>
      <c r="K39" s="278">
        <f>VLOOKUP(A39,EQUIPOS!A9:D166,4,FALSE)</f>
        <v>342520.92800000001</v>
      </c>
      <c r="L39" s="279"/>
      <c r="M39" s="280">
        <v>9</v>
      </c>
      <c r="N39" s="281">
        <f t="shared" si="0"/>
        <v>38057.880888888889</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7</v>
      </c>
      <c r="N42" s="281">
        <f t="shared" si="0"/>
        <v>34951.093142857142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9</v>
      </c>
      <c r="N43" s="281">
        <f t="shared" si="0"/>
        <v>7577.7897777777789</v>
      </c>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1053.7677264750794</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140708.94006933219</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68265.358209999991</v>
      </c>
      <c r="N53" s="281">
        <f>K53*M53</f>
        <v>95571.501493999982</v>
      </c>
    </row>
    <row r="54" spans="1:14">
      <c r="A54" s="113" t="s">
        <v>845</v>
      </c>
      <c r="B54" s="48" t="str">
        <f>VLOOKUP(A54,MATERIALES!A6:D373,3,FALSE)</f>
        <v>Agua</v>
      </c>
      <c r="C54" s="290"/>
      <c r="D54" s="290"/>
      <c r="E54" s="290"/>
      <c r="F54" s="290"/>
      <c r="G54" s="290"/>
      <c r="H54" s="290"/>
      <c r="I54" s="277"/>
      <c r="J54" s="233" t="str">
        <f>VLOOKUP(A54,MATERIALES!A8:D646,2,FALSE)</f>
        <v>lt</v>
      </c>
      <c r="K54" s="291">
        <v>25</v>
      </c>
      <c r="L54" s="276"/>
      <c r="M54" s="411">
        <f>VLOOKUP(A54,MATERIALES!A6:D397,4,FALSE)</f>
        <v>43.428869999999996</v>
      </c>
      <c r="N54" s="281">
        <f>K54*M54</f>
        <v>1085.7217499999999</v>
      </c>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96657.223243999979</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1353</v>
      </c>
      <c r="B63" s="51" t="str">
        <f>VLOOKUP(A63,TRANSPORTE!A5:D117,3,FALSE)</f>
        <v>Transporte de Material Crudo de Rio</v>
      </c>
      <c r="C63" s="326"/>
      <c r="D63" s="326"/>
      <c r="E63" s="326"/>
      <c r="F63" s="326"/>
      <c r="G63" s="326"/>
      <c r="H63" s="320" t="s">
        <v>1551</v>
      </c>
      <c r="I63" s="288">
        <v>1.4</v>
      </c>
      <c r="J63" s="295">
        <v>1</v>
      </c>
      <c r="K63" s="288">
        <f>I63*J63</f>
        <v>1.4</v>
      </c>
      <c r="L63" s="829">
        <f>VLOOKUP(A63,TRANSPORTE!A5:D117,4,FALSE)</f>
        <v>1590.70439188</v>
      </c>
      <c r="M63" s="830"/>
      <c r="N63" s="296">
        <f>K63*L63</f>
        <v>2226.9861486319996</v>
      </c>
    </row>
    <row r="64" spans="1:14">
      <c r="A64" t="s">
        <v>1436</v>
      </c>
      <c r="B64" s="51" t="str">
        <f>VLOOKUP(A64,TRANSPORTE!A6:D117,3,FALSE)</f>
        <v xml:space="preserve">Transporte de Mezcla Abierta en Frio MAF-38 </v>
      </c>
      <c r="C64" s="52"/>
      <c r="D64" s="52"/>
      <c r="E64" s="52"/>
      <c r="F64" s="52"/>
      <c r="G64" s="52"/>
      <c r="H64" s="320" t="s">
        <v>1551</v>
      </c>
      <c r="I64" s="288">
        <v>1.25</v>
      </c>
      <c r="J64" s="295">
        <v>1</v>
      </c>
      <c r="K64" s="288">
        <f>I64*J64</f>
        <v>1.25</v>
      </c>
      <c r="L64" s="829">
        <f>VLOOKUP(A64,TRANSPORTE!A6:D117,4,FALSE)</f>
        <v>1277.40878376</v>
      </c>
      <c r="M64" s="830"/>
      <c r="N64" s="296">
        <f>K64*L64</f>
        <v>1596.7609797</v>
      </c>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318"/>
      <c r="C68" s="319"/>
      <c r="D68" s="319"/>
      <c r="E68" s="319"/>
      <c r="F68" s="319"/>
      <c r="G68" s="319"/>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3823.7471283319996</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301">
        <f>K74/J74*100</f>
        <v>220831.15764799999</v>
      </c>
      <c r="J74" s="302">
        <v>185</v>
      </c>
      <c r="K74" s="303">
        <f>VLOOKUP(A74,'MANO DE OBRA'!A8:D99,4,FALSE)</f>
        <v>408537.6416488</v>
      </c>
      <c r="L74" s="55"/>
      <c r="M74" s="304">
        <v>63</v>
      </c>
      <c r="N74" s="404">
        <f>K74/M74</f>
        <v>6484.7244706158726</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63</v>
      </c>
      <c r="N75" s="404">
        <f>K75/M75</f>
        <v>1621.1811176539682</v>
      </c>
    </row>
    <row r="76" spans="1:15">
      <c r="A76" t="s">
        <v>54</v>
      </c>
      <c r="B76" s="54" t="str">
        <f>VLOOKUP(A76,'MANO DE OBRA'!A9:D70,3,FALSE)</f>
        <v>Rastrilleros (2)</v>
      </c>
      <c r="C76" s="52"/>
      <c r="D76" s="52"/>
      <c r="E76" s="52"/>
      <c r="F76" s="52"/>
      <c r="G76" s="52"/>
      <c r="H76" s="52"/>
      <c r="I76" s="301">
        <f>K76/J76*100</f>
        <v>82811.68411799999</v>
      </c>
      <c r="J76" s="302">
        <v>185</v>
      </c>
      <c r="K76" s="303">
        <f>VLOOKUP(A76,'MANO DE OBRA'!A9:D101,4,FALSE)</f>
        <v>153201.61561829998</v>
      </c>
      <c r="L76" s="55"/>
      <c r="M76" s="309">
        <v>63</v>
      </c>
      <c r="N76" s="404">
        <f>K76/M76</f>
        <v>2431.771676480952</v>
      </c>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10537.677264750793</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251727.58770641498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50345.517541282999</v>
      </c>
      <c r="M87" s="860"/>
      <c r="N87" s="56"/>
    </row>
    <row r="88" spans="1:14">
      <c r="B88" s="94" t="s">
        <v>1057</v>
      </c>
      <c r="C88" s="95"/>
      <c r="D88" s="95"/>
      <c r="E88" s="95"/>
      <c r="F88" s="95"/>
      <c r="G88" s="95"/>
      <c r="H88" s="95"/>
      <c r="I88" s="92"/>
      <c r="J88" s="93"/>
      <c r="K88" s="313">
        <v>0.05</v>
      </c>
      <c r="L88" s="859">
        <f>N82*K88</f>
        <v>12586.37938532075</v>
      </c>
      <c r="M88" s="860"/>
      <c r="N88" s="56"/>
    </row>
    <row r="89" spans="1:14" ht="15" thickBot="1">
      <c r="B89" s="96" t="s">
        <v>1058</v>
      </c>
      <c r="C89" s="97"/>
      <c r="D89" s="97"/>
      <c r="E89" s="97"/>
      <c r="F89" s="97"/>
      <c r="G89" s="97"/>
      <c r="H89" s="97"/>
      <c r="I89" s="98"/>
      <c r="J89" s="99"/>
      <c r="K89" s="314">
        <v>0.05</v>
      </c>
      <c r="L89" s="861">
        <f>N82*K89</f>
        <v>12586.37938532075</v>
      </c>
      <c r="M89" s="862"/>
      <c r="N89" s="56"/>
    </row>
    <row r="90" spans="1:14" ht="15" thickBot="1">
      <c r="B90" s="825" t="s">
        <v>1037</v>
      </c>
      <c r="C90" s="826"/>
      <c r="D90" s="826"/>
      <c r="E90" s="826"/>
      <c r="F90" s="826"/>
      <c r="G90" s="826"/>
      <c r="H90" s="826"/>
      <c r="I90" s="826"/>
      <c r="J90" s="826"/>
      <c r="K90" s="826"/>
      <c r="L90" s="826"/>
      <c r="M90" s="827"/>
      <c r="N90" s="57">
        <f>L87+L88+L89</f>
        <v>75518.276311924492</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327245.86401833949</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1152</v>
      </c>
      <c r="C31" s="86" t="s">
        <v>2172</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38"/>
      <c r="C47" s="839"/>
      <c r="D47" s="839"/>
      <c r="E47" s="839"/>
      <c r="F47" s="839"/>
      <c r="G47" s="839"/>
      <c r="H47" s="840"/>
      <c r="I47" s="841"/>
      <c r="J47" s="822"/>
      <c r="K47" s="278"/>
      <c r="L47" s="842"/>
      <c r="M47" s="843"/>
      <c r="N47" s="281"/>
    </row>
    <row r="48" spans="1:14">
      <c r="B48" s="838"/>
      <c r="C48" s="839"/>
      <c r="D48" s="839"/>
      <c r="E48" s="844"/>
      <c r="F48" s="839"/>
      <c r="G48" s="839"/>
      <c r="H48" s="840"/>
      <c r="I48" s="41"/>
      <c r="J48" s="42"/>
      <c r="K48" s="283"/>
      <c r="L48" s="285"/>
      <c r="M48" s="286"/>
      <c r="N48" s="287"/>
    </row>
    <row r="49" spans="1:14">
      <c r="B49" s="845" t="s">
        <v>1036</v>
      </c>
      <c r="C49" s="846"/>
      <c r="D49" s="846"/>
      <c r="E49" s="43"/>
      <c r="F49" s="44"/>
      <c r="G49" s="44"/>
      <c r="H49" s="45"/>
      <c r="I49" s="41"/>
      <c r="J49" s="42"/>
      <c r="K49" s="288"/>
      <c r="L49" s="285"/>
      <c r="M49" s="410">
        <v>0.1</v>
      </c>
      <c r="N49" s="353">
        <f>N83*M49</f>
        <v>829.84208459912497</v>
      </c>
    </row>
    <row r="50" spans="1:14" ht="15" thickBot="1">
      <c r="B50" s="838"/>
      <c r="C50" s="839"/>
      <c r="D50" s="839"/>
      <c r="E50" s="839"/>
      <c r="F50" s="839"/>
      <c r="G50" s="839"/>
      <c r="H50" s="840"/>
      <c r="I50" s="847"/>
      <c r="J50" s="848"/>
      <c r="K50" s="46"/>
      <c r="L50" s="849"/>
      <c r="M50" s="850"/>
      <c r="N50" s="110"/>
    </row>
    <row r="51" spans="1:14" ht="15" thickBot="1">
      <c r="B51" s="825" t="s">
        <v>1037</v>
      </c>
      <c r="C51" s="826"/>
      <c r="D51" s="826"/>
      <c r="E51" s="826"/>
      <c r="F51" s="826"/>
      <c r="G51" s="826"/>
      <c r="H51" s="826"/>
      <c r="I51" s="826"/>
      <c r="J51" s="826"/>
      <c r="K51" s="826"/>
      <c r="L51" s="826"/>
      <c r="M51" s="827"/>
      <c r="N51" s="403">
        <f>SUM(N36:N50)</f>
        <v>150786.35661793247</v>
      </c>
    </row>
    <row r="52" spans="1:14">
      <c r="B52" s="289"/>
      <c r="C52" s="39"/>
      <c r="D52" s="39"/>
      <c r="E52" s="39"/>
      <c r="F52" s="39"/>
      <c r="G52" s="39"/>
      <c r="H52" s="39"/>
      <c r="I52" s="39"/>
      <c r="J52" s="39"/>
      <c r="K52" s="39"/>
      <c r="L52" s="39"/>
      <c r="M52" s="39"/>
      <c r="N52" s="40"/>
    </row>
    <row r="53" spans="1:14">
      <c r="B53" s="69" t="s">
        <v>1038</v>
      </c>
      <c r="C53" s="70"/>
      <c r="D53" s="70"/>
      <c r="E53" s="70"/>
      <c r="F53" s="70"/>
      <c r="G53" s="70"/>
      <c r="H53" s="70"/>
      <c r="I53" s="70"/>
      <c r="J53" s="70"/>
      <c r="K53" s="70"/>
      <c r="L53" s="70"/>
      <c r="M53" s="70"/>
      <c r="N53" s="71"/>
    </row>
    <row r="54" spans="1:14" ht="15" thickBot="1">
      <c r="B54" s="72"/>
      <c r="C54" s="67"/>
      <c r="D54" s="67"/>
      <c r="E54" s="67"/>
      <c r="F54" s="67"/>
      <c r="G54" s="67"/>
      <c r="H54" s="67"/>
      <c r="I54" s="67"/>
      <c r="J54" s="66"/>
      <c r="K54" s="66"/>
      <c r="L54" s="66"/>
      <c r="M54" s="66"/>
      <c r="N54" s="68"/>
    </row>
    <row r="55" spans="1:14">
      <c r="B55" s="816" t="s">
        <v>1028</v>
      </c>
      <c r="C55" s="817"/>
      <c r="D55" s="817"/>
      <c r="E55" s="817"/>
      <c r="F55" s="817"/>
      <c r="G55" s="817"/>
      <c r="H55" s="817"/>
      <c r="I55" s="818"/>
      <c r="J55" s="324" t="s">
        <v>1029</v>
      </c>
      <c r="K55" s="90" t="s">
        <v>1030</v>
      </c>
      <c r="L55" s="819" t="s">
        <v>1039</v>
      </c>
      <c r="M55" s="818"/>
      <c r="N55" s="91" t="s">
        <v>1035</v>
      </c>
    </row>
    <row r="56" spans="1:14">
      <c r="A56" t="s">
        <v>843</v>
      </c>
      <c r="B56" s="48"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68265.358209999991</v>
      </c>
      <c r="N56" s="281">
        <f>K56*M56</f>
        <v>95571.501493999982</v>
      </c>
    </row>
    <row r="57" spans="1:14">
      <c r="A57" s="113" t="s">
        <v>845</v>
      </c>
      <c r="B57" s="48" t="str">
        <f>VLOOKUP(A57,MATERIALES!A6:D373,3,FALSE)</f>
        <v>Agua</v>
      </c>
      <c r="C57" s="290"/>
      <c r="D57" s="290"/>
      <c r="E57" s="290"/>
      <c r="F57" s="290"/>
      <c r="G57" s="290"/>
      <c r="H57" s="290"/>
      <c r="I57" s="277"/>
      <c r="J57" s="233" t="str">
        <f>VLOOKUP(A57,MATERIALES!A11:D649,2,FALSE)</f>
        <v>lt</v>
      </c>
      <c r="K57" s="291">
        <v>25</v>
      </c>
      <c r="L57" s="276"/>
      <c r="M57" s="411">
        <f>VLOOKUP(A57,MATERIALES!A6:D397,4,FALSE)</f>
        <v>43.428869999999996</v>
      </c>
      <c r="N57" s="281">
        <f>K57*M57</f>
        <v>1085.7217499999999</v>
      </c>
    </row>
    <row r="58" spans="1:14">
      <c r="B58" s="48"/>
      <c r="C58" s="290"/>
      <c r="D58" s="290"/>
      <c r="E58" s="290"/>
      <c r="F58" s="290"/>
      <c r="G58" s="290"/>
      <c r="H58" s="290"/>
      <c r="I58" s="277"/>
      <c r="J58" s="233"/>
      <c r="K58" s="291"/>
      <c r="L58" s="276"/>
      <c r="M58" s="292"/>
      <c r="N58" s="293"/>
    </row>
    <row r="59" spans="1:14">
      <c r="B59" s="48"/>
      <c r="C59" s="290"/>
      <c r="D59" s="290"/>
      <c r="E59" s="290"/>
      <c r="F59" s="290"/>
      <c r="G59" s="290"/>
      <c r="H59" s="290"/>
      <c r="I59" s="277"/>
      <c r="J59" s="233"/>
      <c r="K59" s="291"/>
      <c r="L59" s="276"/>
      <c r="M59" s="292"/>
      <c r="N59" s="293"/>
    </row>
    <row r="60" spans="1:14" ht="15" thickBot="1">
      <c r="B60" s="820"/>
      <c r="C60" s="821"/>
      <c r="D60" s="821"/>
      <c r="E60" s="821"/>
      <c r="F60" s="821"/>
      <c r="G60" s="821"/>
      <c r="H60" s="821"/>
      <c r="I60" s="822"/>
      <c r="J60" s="47"/>
      <c r="K60" s="49"/>
      <c r="L60" s="823"/>
      <c r="M60" s="824"/>
      <c r="N60" s="50"/>
    </row>
    <row r="61" spans="1:14" ht="15" thickBot="1">
      <c r="B61" s="825" t="s">
        <v>1037</v>
      </c>
      <c r="C61" s="826"/>
      <c r="D61" s="826"/>
      <c r="E61" s="826"/>
      <c r="F61" s="826"/>
      <c r="G61" s="826"/>
      <c r="H61" s="826"/>
      <c r="I61" s="826"/>
      <c r="J61" s="826"/>
      <c r="K61" s="826"/>
      <c r="L61" s="826"/>
      <c r="M61" s="827"/>
      <c r="N61" s="403">
        <f>SUM(N56:N60)</f>
        <v>96657.223243999979</v>
      </c>
    </row>
    <row r="62" spans="1:14">
      <c r="B62" s="38"/>
      <c r="C62" s="39"/>
      <c r="D62" s="39"/>
      <c r="E62" s="39"/>
      <c r="F62" s="39"/>
      <c r="G62" s="39"/>
      <c r="H62" s="39"/>
      <c r="I62" s="39"/>
      <c r="J62" s="39"/>
      <c r="K62" s="39"/>
      <c r="L62" s="39"/>
      <c r="M62" s="39"/>
      <c r="N62" s="40"/>
    </row>
    <row r="63" spans="1:14">
      <c r="B63" s="69" t="s">
        <v>1040</v>
      </c>
      <c r="C63" s="70"/>
      <c r="D63" s="70"/>
      <c r="E63" s="70"/>
      <c r="F63" s="70"/>
      <c r="G63" s="70"/>
      <c r="H63" s="70"/>
      <c r="I63" s="70"/>
      <c r="J63" s="70"/>
      <c r="K63" s="70"/>
      <c r="L63" s="70"/>
      <c r="M63" s="70"/>
      <c r="N63" s="71"/>
    </row>
    <row r="64" spans="1:14" ht="15" thickBot="1">
      <c r="B64" s="73"/>
      <c r="C64" s="66"/>
      <c r="D64" s="66"/>
      <c r="E64" s="66"/>
      <c r="F64" s="66"/>
      <c r="G64" s="66"/>
      <c r="H64" s="66"/>
      <c r="I64" s="66"/>
      <c r="J64" s="66"/>
      <c r="K64" s="66"/>
      <c r="L64" s="66"/>
      <c r="M64" s="66"/>
      <c r="N64" s="68"/>
    </row>
    <row r="65" spans="1:15" ht="26.4">
      <c r="B65" s="322" t="s">
        <v>1041</v>
      </c>
      <c r="C65" s="323"/>
      <c r="D65" s="323"/>
      <c r="E65" s="323"/>
      <c r="F65" s="323"/>
      <c r="G65" s="323"/>
      <c r="H65" s="78" t="s">
        <v>1029</v>
      </c>
      <c r="I65" s="79" t="s">
        <v>1042</v>
      </c>
      <c r="J65" s="80" t="s">
        <v>1043</v>
      </c>
      <c r="K65" s="78" t="s">
        <v>1044</v>
      </c>
      <c r="L65" s="828" t="s">
        <v>1045</v>
      </c>
      <c r="M65" s="801"/>
      <c r="N65" s="81" t="s">
        <v>1035</v>
      </c>
    </row>
    <row r="66" spans="1:15">
      <c r="A66" t="s">
        <v>1353</v>
      </c>
      <c r="B66" s="51" t="str">
        <f>VLOOKUP(A66,TRANSPORTE!A5:D117,3,FALSE)</f>
        <v>Transporte de Material Crudo de Rio</v>
      </c>
      <c r="C66" s="326"/>
      <c r="D66" s="326"/>
      <c r="E66" s="326"/>
      <c r="F66" s="326"/>
      <c r="G66" s="326"/>
      <c r="H66" s="320" t="s">
        <v>1551</v>
      </c>
      <c r="I66" s="288">
        <v>1.4</v>
      </c>
      <c r="J66" s="295">
        <v>1</v>
      </c>
      <c r="K66" s="288">
        <f>I66*J66</f>
        <v>1.4</v>
      </c>
      <c r="L66" s="829">
        <f>VLOOKUP(A66,TRANSPORTE!A5:D117,4,FALSE)</f>
        <v>1590.70439188</v>
      </c>
      <c r="M66" s="830"/>
      <c r="N66" s="296">
        <f>K66*L66</f>
        <v>2226.9861486319996</v>
      </c>
    </row>
    <row r="67" spans="1:15">
      <c r="A67" t="s">
        <v>1448</v>
      </c>
      <c r="B67" s="51" t="str">
        <f>VLOOKUP(A67,TRANSPORTE!A6:D117,3,FALSE)</f>
        <v>Transporte de Mezcla densa en Caliente MDC-25</v>
      </c>
      <c r="C67" s="52"/>
      <c r="D67" s="52"/>
      <c r="E67" s="52"/>
      <c r="F67" s="52"/>
      <c r="G67" s="52"/>
      <c r="H67" s="320" t="s">
        <v>1551</v>
      </c>
      <c r="I67" s="288">
        <v>1.25</v>
      </c>
      <c r="J67" s="295">
        <v>1</v>
      </c>
      <c r="K67" s="288">
        <f>I67*J67</f>
        <v>1.25</v>
      </c>
      <c r="L67" s="829">
        <f>VLOOKUP(A67,TRANSPORTE!A6:D117,4,FALSE)</f>
        <v>1200</v>
      </c>
      <c r="M67" s="830"/>
      <c r="N67" s="296">
        <f>K67*L67</f>
        <v>1500</v>
      </c>
    </row>
    <row r="68" spans="1:15">
      <c r="B68" s="51"/>
      <c r="C68" s="52"/>
      <c r="D68" s="52"/>
      <c r="E68" s="52"/>
      <c r="F68" s="52"/>
      <c r="G68" s="52"/>
      <c r="H68" s="297"/>
      <c r="I68" s="288"/>
      <c r="J68" s="288"/>
      <c r="K68" s="288"/>
      <c r="L68" s="298"/>
      <c r="M68" s="299"/>
      <c r="N68" s="300"/>
    </row>
    <row r="69" spans="1:15">
      <c r="B69" s="51"/>
      <c r="C69" s="52"/>
      <c r="D69" s="52"/>
      <c r="E69" s="52"/>
      <c r="F69" s="52"/>
      <c r="G69" s="52"/>
      <c r="H69" s="297"/>
      <c r="I69" s="288"/>
      <c r="J69" s="288"/>
      <c r="K69" s="288"/>
      <c r="L69" s="298"/>
      <c r="M69" s="299"/>
      <c r="N69" s="300"/>
    </row>
    <row r="70" spans="1:15">
      <c r="B70" s="51"/>
      <c r="C70" s="52"/>
      <c r="D70" s="52"/>
      <c r="E70" s="52"/>
      <c r="F70" s="52"/>
      <c r="G70" s="52"/>
      <c r="H70" s="297"/>
      <c r="I70" s="288"/>
      <c r="J70" s="288"/>
      <c r="K70" s="288"/>
      <c r="L70" s="298"/>
      <c r="M70" s="299"/>
      <c r="N70" s="300"/>
    </row>
    <row r="71" spans="1:15" ht="15" thickBot="1">
      <c r="B71" s="318"/>
      <c r="C71" s="319"/>
      <c r="D71" s="319"/>
      <c r="E71" s="319"/>
      <c r="F71" s="319"/>
      <c r="G71" s="319"/>
      <c r="H71" s="53"/>
      <c r="I71" s="131"/>
      <c r="J71" s="131"/>
      <c r="K71" s="131"/>
      <c r="L71" s="814"/>
      <c r="M71" s="815"/>
      <c r="N71" s="132"/>
    </row>
    <row r="72" spans="1:15" ht="15" thickBot="1">
      <c r="B72" s="831" t="s">
        <v>1037</v>
      </c>
      <c r="C72" s="832"/>
      <c r="D72" s="832"/>
      <c r="E72" s="832"/>
      <c r="F72" s="832"/>
      <c r="G72" s="832"/>
      <c r="H72" s="832"/>
      <c r="I72" s="832"/>
      <c r="J72" s="832"/>
      <c r="K72" s="832"/>
      <c r="L72" s="832"/>
      <c r="M72" s="833"/>
      <c r="N72" s="109">
        <f>N66+N67+N68+N69+N70</f>
        <v>3726.9861486319996</v>
      </c>
    </row>
    <row r="73" spans="1:15">
      <c r="B73" s="38"/>
      <c r="C73" s="39"/>
      <c r="D73" s="39"/>
      <c r="E73" s="39"/>
      <c r="F73" s="39"/>
      <c r="G73" s="39"/>
      <c r="H73" s="39"/>
      <c r="I73" s="39"/>
      <c r="J73" s="39"/>
      <c r="K73" s="39"/>
      <c r="L73" s="39"/>
      <c r="M73" s="39"/>
      <c r="N73" s="40"/>
    </row>
    <row r="74" spans="1:15">
      <c r="B74" s="69" t="s">
        <v>1046</v>
      </c>
      <c r="C74" s="70"/>
      <c r="D74" s="70"/>
      <c r="E74" s="70"/>
      <c r="F74" s="70"/>
      <c r="G74" s="70"/>
      <c r="H74" s="70"/>
      <c r="I74" s="70"/>
      <c r="J74" s="70"/>
      <c r="K74" s="70"/>
      <c r="L74" s="70"/>
      <c r="M74" s="70"/>
      <c r="N74" s="71"/>
    </row>
    <row r="75" spans="1:15" ht="15" thickBot="1">
      <c r="B75" s="73"/>
      <c r="C75" s="66"/>
      <c r="D75" s="66"/>
      <c r="E75" s="66"/>
      <c r="F75" s="66"/>
      <c r="G75" s="66"/>
      <c r="H75" s="66"/>
      <c r="I75" s="66"/>
      <c r="J75" s="66"/>
      <c r="K75" s="66"/>
      <c r="L75" s="66"/>
      <c r="M75" s="66"/>
      <c r="N75" s="68"/>
    </row>
    <row r="76" spans="1:15" ht="26.4">
      <c r="B76" s="851" t="s">
        <v>1047</v>
      </c>
      <c r="C76" s="852"/>
      <c r="D76" s="852"/>
      <c r="E76" s="852"/>
      <c r="F76" s="852"/>
      <c r="G76" s="852"/>
      <c r="H76" s="852"/>
      <c r="I76" s="78" t="s">
        <v>1048</v>
      </c>
      <c r="J76" s="80" t="s">
        <v>1493</v>
      </c>
      <c r="K76" s="79" t="s">
        <v>1050</v>
      </c>
      <c r="L76" s="853" t="s">
        <v>1034</v>
      </c>
      <c r="M76" s="854"/>
      <c r="N76" s="103" t="s">
        <v>1035</v>
      </c>
    </row>
    <row r="77" spans="1:15">
      <c r="A77" t="s">
        <v>19</v>
      </c>
      <c r="B77" s="54" t="str">
        <f>VLOOKUP(A77,'MANO DE OBRA'!A8:D68,3,FALSE)</f>
        <v>Obrero (8)</v>
      </c>
      <c r="C77" s="52"/>
      <c r="D77" s="52"/>
      <c r="E77" s="52"/>
      <c r="F77" s="52"/>
      <c r="G77" s="52"/>
      <c r="H77" s="52"/>
      <c r="I77" s="301">
        <f>K77/J77*100</f>
        <v>220831.15764799999</v>
      </c>
      <c r="J77" s="302">
        <v>185</v>
      </c>
      <c r="K77" s="303">
        <f>VLOOKUP(A77,'MANO DE OBRA'!A8:D99,4,FALSE)</f>
        <v>408537.6416488</v>
      </c>
      <c r="L77" s="55"/>
      <c r="M77" s="304">
        <v>80</v>
      </c>
      <c r="N77" s="404">
        <f>K77/M77</f>
        <v>5106.7205206099998</v>
      </c>
      <c r="O77" s="111"/>
    </row>
    <row r="78" spans="1:15">
      <c r="A78" t="s">
        <v>30</v>
      </c>
      <c r="B78" s="54" t="str">
        <f>VLOOKUP(A78,'MANO DE OBRA'!A8:D69,3,FALSE)</f>
        <v>Oficial</v>
      </c>
      <c r="C78" s="52"/>
      <c r="D78" s="52"/>
      <c r="E78" s="52"/>
      <c r="F78" s="52"/>
      <c r="G78" s="52"/>
      <c r="H78" s="52"/>
      <c r="I78" s="301">
        <f>K78/J78*100</f>
        <v>55207.789411999998</v>
      </c>
      <c r="J78" s="302">
        <v>185</v>
      </c>
      <c r="K78" s="303">
        <f>VLOOKUP(A78,'MANO DE OBRA'!A8:D100,4,FALSE)</f>
        <v>102134.4104122</v>
      </c>
      <c r="L78" s="55"/>
      <c r="M78" s="308">
        <v>80</v>
      </c>
      <c r="N78" s="404">
        <f>K78/M78</f>
        <v>1276.6801301524999</v>
      </c>
    </row>
    <row r="79" spans="1:15">
      <c r="A79" t="s">
        <v>54</v>
      </c>
      <c r="B79" s="54" t="str">
        <f>VLOOKUP(A79,'MANO DE OBRA'!A9:D70,3,FALSE)</f>
        <v>Rastrilleros (2)</v>
      </c>
      <c r="C79" s="52"/>
      <c r="D79" s="52"/>
      <c r="E79" s="52"/>
      <c r="F79" s="52"/>
      <c r="G79" s="52"/>
      <c r="H79" s="52"/>
      <c r="I79" s="301">
        <f>K79/J79*100</f>
        <v>82811.68411799999</v>
      </c>
      <c r="J79" s="302">
        <v>185</v>
      </c>
      <c r="K79" s="303">
        <f>VLOOKUP(A79,'MANO DE OBRA'!A9:D101,4,FALSE)</f>
        <v>153201.61561829998</v>
      </c>
      <c r="L79" s="55"/>
      <c r="M79" s="309">
        <v>80</v>
      </c>
      <c r="N79" s="404">
        <f>K79/M79</f>
        <v>1915.0201952287498</v>
      </c>
    </row>
    <row r="80" spans="1:15">
      <c r="B80" s="54"/>
      <c r="C80" s="52"/>
      <c r="D80" s="52"/>
      <c r="E80" s="52"/>
      <c r="F80" s="52"/>
      <c r="G80" s="52"/>
      <c r="H80" s="52"/>
      <c r="I80" s="288"/>
      <c r="J80" s="306"/>
      <c r="K80" s="307"/>
      <c r="L80" s="327"/>
      <c r="M80" s="309"/>
      <c r="N80" s="305"/>
    </row>
    <row r="81" spans="1:14">
      <c r="B81" s="54"/>
      <c r="C81" s="52"/>
      <c r="D81" s="52"/>
      <c r="E81" s="52"/>
      <c r="F81" s="52"/>
      <c r="G81" s="52"/>
      <c r="H81" s="52"/>
      <c r="I81" s="288"/>
      <c r="J81" s="306"/>
      <c r="K81" s="307"/>
      <c r="L81" s="327"/>
      <c r="M81" s="309"/>
      <c r="N81" s="305"/>
    </row>
    <row r="82" spans="1:14" ht="15" thickBot="1">
      <c r="B82" s="812"/>
      <c r="C82" s="813"/>
      <c r="D82" s="813"/>
      <c r="E82" s="813"/>
      <c r="F82" s="813"/>
      <c r="G82" s="813"/>
      <c r="H82" s="813"/>
      <c r="I82" s="131"/>
      <c r="J82" s="131"/>
      <c r="K82" s="131"/>
      <c r="L82" s="913"/>
      <c r="M82" s="913"/>
      <c r="N82" s="50"/>
    </row>
    <row r="83" spans="1:14" ht="15" thickBot="1">
      <c r="B83" s="831" t="s">
        <v>1037</v>
      </c>
      <c r="C83" s="832"/>
      <c r="D83" s="832"/>
      <c r="E83" s="832"/>
      <c r="F83" s="832"/>
      <c r="G83" s="832"/>
      <c r="H83" s="832"/>
      <c r="I83" s="832"/>
      <c r="J83" s="832"/>
      <c r="K83" s="832"/>
      <c r="L83" s="832"/>
      <c r="M83" s="833"/>
      <c r="N83" s="310">
        <f>SUM(N77:N82)</f>
        <v>8298.4208459912497</v>
      </c>
    </row>
    <row r="84" spans="1:14" ht="15" thickBot="1">
      <c r="B84" s="38"/>
      <c r="C84" s="39"/>
      <c r="D84" s="39"/>
      <c r="E84" s="39"/>
      <c r="F84" s="39"/>
      <c r="G84" s="39"/>
      <c r="H84" s="39"/>
      <c r="I84" s="39"/>
      <c r="J84" s="39"/>
      <c r="K84" s="39"/>
      <c r="L84" s="39"/>
      <c r="M84" s="39"/>
      <c r="N84" s="40"/>
    </row>
    <row r="85" spans="1:14" ht="15" thickBot="1">
      <c r="B85" s="825" t="s">
        <v>1051</v>
      </c>
      <c r="C85" s="826"/>
      <c r="D85" s="826"/>
      <c r="E85" s="826"/>
      <c r="F85" s="826"/>
      <c r="G85" s="826"/>
      <c r="H85" s="826"/>
      <c r="I85" s="826"/>
      <c r="J85" s="826"/>
      <c r="K85" s="826"/>
      <c r="L85" s="826"/>
      <c r="M85" s="827"/>
      <c r="N85" s="104">
        <f>N51+N61+N72+N83</f>
        <v>259468.98685655568</v>
      </c>
    </row>
    <row r="86" spans="1:14">
      <c r="B86" s="38"/>
      <c r="C86" s="39"/>
      <c r="D86" s="39"/>
      <c r="E86" s="39"/>
      <c r="F86" s="39"/>
      <c r="G86" s="39"/>
      <c r="H86" s="39"/>
      <c r="I86" s="39"/>
      <c r="J86" s="39"/>
      <c r="K86" s="39"/>
      <c r="L86" s="39"/>
      <c r="M86" s="39"/>
      <c r="N86" s="40"/>
    </row>
    <row r="87" spans="1:14">
      <c r="B87" s="69" t="s">
        <v>1052</v>
      </c>
      <c r="C87" s="70"/>
      <c r="D87" s="70"/>
      <c r="E87" s="70"/>
      <c r="F87" s="70"/>
      <c r="G87" s="70"/>
      <c r="H87" s="70"/>
      <c r="I87" s="70"/>
      <c r="J87" s="70"/>
      <c r="K87" s="70"/>
      <c r="L87" s="70"/>
      <c r="M87" s="70"/>
      <c r="N87" s="71"/>
    </row>
    <row r="88" spans="1:14" ht="15" thickBot="1">
      <c r="B88" s="73"/>
      <c r="C88" s="66"/>
      <c r="D88" s="66"/>
      <c r="E88" s="66"/>
      <c r="F88" s="66"/>
      <c r="G88" s="66"/>
      <c r="H88" s="66"/>
      <c r="I88" s="66"/>
      <c r="J88" s="66"/>
      <c r="K88" s="66"/>
      <c r="L88" s="66"/>
      <c r="M88" s="66"/>
      <c r="N88" s="68"/>
    </row>
    <row r="89" spans="1:14">
      <c r="B89" s="816" t="s">
        <v>1053</v>
      </c>
      <c r="C89" s="817"/>
      <c r="D89" s="817"/>
      <c r="E89" s="817"/>
      <c r="F89" s="817"/>
      <c r="G89" s="817"/>
      <c r="H89" s="817"/>
      <c r="I89" s="323"/>
      <c r="J89" s="343"/>
      <c r="K89" s="311" t="s">
        <v>1054</v>
      </c>
      <c r="L89" s="855" t="s">
        <v>1055</v>
      </c>
      <c r="M89" s="856"/>
      <c r="N89" s="312"/>
    </row>
    <row r="90" spans="1:14">
      <c r="B90" s="857" t="s">
        <v>1056</v>
      </c>
      <c r="C90" s="858"/>
      <c r="D90" s="858"/>
      <c r="E90" s="858"/>
      <c r="F90" s="858"/>
      <c r="G90" s="858"/>
      <c r="H90" s="858"/>
      <c r="I90" s="92"/>
      <c r="J90" s="93"/>
      <c r="K90" s="313">
        <v>0.2</v>
      </c>
      <c r="L90" s="859">
        <f>N85*K90</f>
        <v>51893.797371311142</v>
      </c>
      <c r="M90" s="860"/>
      <c r="N90" s="56"/>
    </row>
    <row r="91" spans="1:14">
      <c r="B91" s="94" t="s">
        <v>1057</v>
      </c>
      <c r="C91" s="95"/>
      <c r="D91" s="95"/>
      <c r="E91" s="95"/>
      <c r="F91" s="95"/>
      <c r="G91" s="95"/>
      <c r="H91" s="95"/>
      <c r="I91" s="92"/>
      <c r="J91" s="93"/>
      <c r="K91" s="313">
        <v>0.05</v>
      </c>
      <c r="L91" s="859">
        <f>N85*K91</f>
        <v>12973.449342827786</v>
      </c>
      <c r="M91" s="860"/>
      <c r="N91" s="56"/>
    </row>
    <row r="92" spans="1:14" ht="15" thickBot="1">
      <c r="B92" s="96" t="s">
        <v>1058</v>
      </c>
      <c r="C92" s="97"/>
      <c r="D92" s="97"/>
      <c r="E92" s="97"/>
      <c r="F92" s="97"/>
      <c r="G92" s="97"/>
      <c r="H92" s="97"/>
      <c r="I92" s="98"/>
      <c r="J92" s="99"/>
      <c r="K92" s="314">
        <v>0.05</v>
      </c>
      <c r="L92" s="861">
        <f>N85*K92</f>
        <v>12973.449342827786</v>
      </c>
      <c r="M92" s="862"/>
      <c r="N92" s="56"/>
    </row>
    <row r="93" spans="1:14" ht="15" thickBot="1">
      <c r="B93" s="825" t="s">
        <v>1037</v>
      </c>
      <c r="C93" s="826"/>
      <c r="D93" s="826"/>
      <c r="E93" s="826"/>
      <c r="F93" s="826"/>
      <c r="G93" s="826"/>
      <c r="H93" s="826"/>
      <c r="I93" s="826"/>
      <c r="J93" s="826"/>
      <c r="K93" s="826"/>
      <c r="L93" s="826"/>
      <c r="M93" s="827"/>
      <c r="N93" s="57">
        <f>L90+L91+L92</f>
        <v>77840.696056966714</v>
      </c>
    </row>
    <row r="94" spans="1:14" ht="15" thickBot="1">
      <c r="B94" s="38"/>
      <c r="C94" s="39"/>
      <c r="D94" s="39"/>
      <c r="E94" s="39"/>
      <c r="F94" s="39"/>
      <c r="G94" s="39"/>
      <c r="H94" s="39"/>
      <c r="I94" s="39"/>
      <c r="J94" s="39"/>
      <c r="K94" s="39"/>
      <c r="L94" s="39"/>
      <c r="M94" s="39"/>
      <c r="N94" s="40"/>
    </row>
    <row r="95" spans="1:14" ht="15" thickBot="1">
      <c r="A95" t="s">
        <v>2121</v>
      </c>
      <c r="B95" s="825" t="s">
        <v>1059</v>
      </c>
      <c r="C95" s="826"/>
      <c r="D95" s="826"/>
      <c r="E95" s="826"/>
      <c r="F95" s="826"/>
      <c r="G95" s="826"/>
      <c r="H95" s="826"/>
      <c r="I95" s="826"/>
      <c r="J95" s="826"/>
      <c r="K95" s="826"/>
      <c r="L95" s="826"/>
      <c r="M95" s="827"/>
      <c r="N95" s="196">
        <f>N85+N93</f>
        <v>337309.68291352241</v>
      </c>
    </row>
    <row r="96" spans="1:14">
      <c r="B96" s="18"/>
      <c r="C96" s="19"/>
      <c r="D96" s="19"/>
      <c r="E96" s="19"/>
      <c r="F96" s="19"/>
      <c r="G96" s="19"/>
      <c r="H96" s="19"/>
      <c r="I96" s="19"/>
      <c r="J96" s="19"/>
      <c r="K96" s="19"/>
      <c r="L96" s="19"/>
      <c r="M96" s="19"/>
      <c r="N96" s="20"/>
    </row>
    <row r="97" spans="2:14">
      <c r="B97" s="21"/>
      <c r="C97" s="17"/>
      <c r="D97" s="17"/>
      <c r="E97" s="17"/>
      <c r="F97" s="17"/>
      <c r="G97" s="17"/>
      <c r="H97" s="17"/>
      <c r="I97" s="17"/>
      <c r="J97" s="17"/>
      <c r="K97" s="17"/>
      <c r="L97" s="17"/>
      <c r="M97" s="17"/>
      <c r="N97" s="22"/>
    </row>
    <row r="98" spans="2:14">
      <c r="B98" s="21"/>
      <c r="C98" s="17"/>
      <c r="D98" s="17"/>
      <c r="E98" s="17"/>
      <c r="F98" s="17"/>
      <c r="G98" s="17"/>
      <c r="H98" s="17"/>
      <c r="I98" s="17"/>
      <c r="J98" s="17"/>
      <c r="K98" s="17"/>
      <c r="L98" s="17"/>
      <c r="M98" s="17"/>
      <c r="N98" s="22"/>
    </row>
    <row r="99" spans="2:14">
      <c r="B99" s="21"/>
      <c r="C99" s="17"/>
      <c r="D99" s="17"/>
      <c r="E99" s="17"/>
      <c r="F99" s="17"/>
      <c r="G99" s="17"/>
      <c r="H99" s="17"/>
      <c r="I99" s="17"/>
      <c r="J99" s="17"/>
      <c r="K99" s="17"/>
      <c r="L99" s="17"/>
      <c r="M99" s="17"/>
      <c r="N99" s="22"/>
    </row>
    <row r="100" spans="2:14">
      <c r="B100" s="21"/>
      <c r="C100" s="17"/>
      <c r="D100" s="17"/>
      <c r="E100" s="58" t="s">
        <v>1060</v>
      </c>
      <c r="F100" s="58"/>
      <c r="G100" s="58"/>
      <c r="H100" s="58"/>
      <c r="I100" s="58"/>
      <c r="J100" s="58"/>
      <c r="K100" s="17"/>
      <c r="L100" s="17"/>
      <c r="M100" s="17"/>
      <c r="N100" s="22"/>
    </row>
    <row r="101" spans="2:14">
      <c r="B101" s="21"/>
      <c r="C101" s="17"/>
      <c r="D101" s="17"/>
      <c r="E101" s="17" t="s">
        <v>1061</v>
      </c>
      <c r="F101" s="17"/>
      <c r="G101" s="17"/>
      <c r="H101" s="17"/>
      <c r="I101" s="17"/>
      <c r="J101" s="17"/>
      <c r="K101" s="17"/>
      <c r="L101" s="17"/>
      <c r="M101" s="17"/>
      <c r="N101" s="22"/>
    </row>
    <row r="102" spans="2:14">
      <c r="B102" s="21"/>
      <c r="C102" s="17"/>
      <c r="D102" s="17"/>
      <c r="E102" s="17" t="s">
        <v>1062</v>
      </c>
      <c r="F102" s="17"/>
      <c r="G102" s="17"/>
      <c r="H102" s="17"/>
      <c r="I102" s="17"/>
      <c r="J102" s="17"/>
      <c r="K102" s="17"/>
      <c r="L102" s="17"/>
      <c r="M102" s="17"/>
      <c r="N102" s="22"/>
    </row>
    <row r="103" spans="2:14">
      <c r="B103" s="21"/>
      <c r="C103" s="17"/>
      <c r="D103" s="17"/>
      <c r="E103" s="17" t="s">
        <v>1063</v>
      </c>
      <c r="F103" s="17"/>
      <c r="G103" s="17"/>
      <c r="H103" s="17"/>
      <c r="I103" s="17"/>
      <c r="J103" s="17"/>
      <c r="K103" s="17"/>
      <c r="L103" s="17"/>
      <c r="M103" s="17"/>
      <c r="N103" s="22"/>
    </row>
    <row r="104" spans="2:14" ht="15" thickBot="1">
      <c r="B104" s="21"/>
      <c r="C104" s="17"/>
      <c r="D104" s="17"/>
      <c r="E104" s="17"/>
      <c r="F104" s="17" t="s">
        <v>1064</v>
      </c>
      <c r="G104" s="17"/>
      <c r="H104" s="17"/>
      <c r="I104" s="17"/>
      <c r="J104" s="17"/>
      <c r="K104" s="17"/>
      <c r="L104" s="17"/>
      <c r="M104" s="17"/>
      <c r="N104" s="22"/>
    </row>
    <row r="105" spans="2:14">
      <c r="B105" s="236" t="s">
        <v>2321</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2322</v>
      </c>
      <c r="C111" s="36"/>
      <c r="D111" s="36"/>
      <c r="E111" s="36"/>
      <c r="F111" s="36"/>
      <c r="G111" s="36"/>
      <c r="H111" s="36"/>
      <c r="I111" s="36"/>
      <c r="J111" s="36"/>
      <c r="K111" s="36"/>
      <c r="L111" s="36"/>
      <c r="M111" s="36"/>
      <c r="N111" s="37"/>
    </row>
    <row r="112" spans="2:14" ht="15" customHeight="1">
      <c r="B112" s="863" t="s">
        <v>2323</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2324</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6"/>
      <c r="D119" s="36"/>
      <c r="E119" s="36"/>
      <c r="F119" s="36"/>
      <c r="G119" s="36"/>
      <c r="H119" s="36"/>
      <c r="I119" s="36"/>
      <c r="J119" s="36"/>
      <c r="K119" s="36"/>
      <c r="L119" s="36"/>
      <c r="M119" s="36"/>
      <c r="N119" s="37"/>
    </row>
    <row r="120" spans="2:14">
      <c r="B120" s="21"/>
      <c r="C120" s="17"/>
      <c r="D120" s="17"/>
      <c r="E120" s="17" t="s">
        <v>1060</v>
      </c>
      <c r="F120" s="58"/>
      <c r="G120" s="58"/>
      <c r="H120" s="17"/>
      <c r="I120" s="17"/>
      <c r="J120" s="17"/>
      <c r="K120" s="17"/>
      <c r="L120" s="17"/>
      <c r="M120" s="17"/>
      <c r="N120" s="22"/>
    </row>
    <row r="121" spans="2:14">
      <c r="B121" s="21"/>
      <c r="C121" s="17"/>
      <c r="D121" s="17"/>
      <c r="E121" s="59" t="s">
        <v>1061</v>
      </c>
      <c r="F121" s="17"/>
      <c r="G121" s="17"/>
      <c r="H121" s="59"/>
      <c r="I121" s="59"/>
      <c r="J121" s="59"/>
      <c r="K121" s="17"/>
      <c r="L121" s="17"/>
      <c r="M121" s="17"/>
      <c r="N121" s="22"/>
    </row>
    <row r="122" spans="2:14">
      <c r="B122" s="21"/>
      <c r="C122" s="17"/>
      <c r="D122" s="17"/>
      <c r="E122" s="60" t="s">
        <v>1065</v>
      </c>
      <c r="F122" s="17"/>
      <c r="G122" s="17"/>
      <c r="H122" s="60"/>
      <c r="I122" s="60"/>
      <c r="J122" s="60"/>
      <c r="K122" s="17"/>
      <c r="L122" s="17"/>
      <c r="M122" s="17"/>
      <c r="N122" s="22"/>
    </row>
    <row r="123" spans="2:14">
      <c r="B123" s="61"/>
      <c r="C123" s="36"/>
      <c r="D123" s="36"/>
      <c r="E123" s="17" t="s">
        <v>1063</v>
      </c>
      <c r="F123" s="17"/>
      <c r="G123" s="17"/>
      <c r="H123" s="17"/>
      <c r="I123" s="17"/>
      <c r="J123" s="17"/>
      <c r="K123" s="36"/>
      <c r="L123" s="36"/>
      <c r="M123" s="36"/>
      <c r="N123" s="37"/>
    </row>
    <row r="124" spans="2:14">
      <c r="B124" s="61"/>
      <c r="C124" s="36"/>
      <c r="D124" s="36"/>
      <c r="E124" s="36"/>
      <c r="F124" s="17"/>
      <c r="G124" s="17"/>
      <c r="H124" s="17"/>
      <c r="I124" s="17"/>
      <c r="J124" s="17"/>
      <c r="K124" s="36"/>
      <c r="L124" s="36"/>
      <c r="M124" s="36"/>
      <c r="N124" s="37"/>
    </row>
    <row r="125" spans="2:14">
      <c r="B125" s="61" t="s">
        <v>2325</v>
      </c>
      <c r="C125" s="60"/>
      <c r="D125" s="60"/>
      <c r="E125" s="17"/>
      <c r="F125" s="17"/>
      <c r="G125" s="17"/>
      <c r="H125" s="17"/>
      <c r="I125" s="17"/>
      <c r="J125" s="802"/>
      <c r="K125" s="802"/>
      <c r="L125" s="802"/>
      <c r="M125" s="802"/>
      <c r="N125" s="803"/>
    </row>
    <row r="126" spans="2:14" ht="15" thickBot="1">
      <c r="B126" s="270" t="s">
        <v>2326</v>
      </c>
      <c r="C126" s="402"/>
      <c r="D126" s="402"/>
      <c r="E126" s="62"/>
      <c r="F126" s="62"/>
      <c r="G126" s="62"/>
      <c r="H126" s="62"/>
      <c r="I126" s="62"/>
      <c r="J126" s="804"/>
      <c r="K126" s="804"/>
      <c r="L126" s="804"/>
      <c r="M126" s="804"/>
      <c r="N126"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1153</v>
      </c>
      <c r="C31" s="86" t="s">
        <v>2173</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44"/>
      <c r="F46" s="839"/>
      <c r="G46" s="839"/>
      <c r="H46" s="840"/>
      <c r="I46" s="41"/>
      <c r="J46" s="42"/>
      <c r="K46" s="283"/>
      <c r="L46" s="285"/>
      <c r="M46" s="286"/>
      <c r="N46" s="287"/>
    </row>
    <row r="47" spans="1:14">
      <c r="B47" s="845" t="s">
        <v>1036</v>
      </c>
      <c r="C47" s="846"/>
      <c r="D47" s="846"/>
      <c r="E47" s="43"/>
      <c r="F47" s="44"/>
      <c r="G47" s="44"/>
      <c r="H47" s="45"/>
      <c r="I47" s="41"/>
      <c r="J47" s="42"/>
      <c r="K47" s="288"/>
      <c r="L47" s="285"/>
      <c r="M47" s="410">
        <v>0.1</v>
      </c>
      <c r="N47" s="353">
        <f>N81*M47</f>
        <v>829.84208459912497</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150786.35661793247</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1446</v>
      </c>
      <c r="B65" s="51" t="str">
        <f>VLOOKUP(A65,TRANSPORTE!A6:D117,3,FALSE)</f>
        <v>Transporte de Mezcla Densa en Caliente MDC-19</v>
      </c>
      <c r="C65" s="52"/>
      <c r="D65" s="52"/>
      <c r="E65" s="52"/>
      <c r="F65" s="52"/>
      <c r="G65" s="52"/>
      <c r="H65" s="320" t="s">
        <v>1551</v>
      </c>
      <c r="I65" s="288">
        <v>1.25</v>
      </c>
      <c r="J65" s="295">
        <v>1</v>
      </c>
      <c r="K65" s="288">
        <f>I65*J65</f>
        <v>1.25</v>
      </c>
      <c r="L65" s="829">
        <f>VLOOKUP(A65,TRANSPORTE!A6:D117,4,FALSE)</f>
        <v>1238.70439188</v>
      </c>
      <c r="M65" s="830"/>
      <c r="N65" s="296">
        <f>K65*L65</f>
        <v>1548.38048985</v>
      </c>
    </row>
    <row r="66" spans="1:15">
      <c r="B66" s="51"/>
      <c r="C66" s="52"/>
      <c r="D66" s="52"/>
      <c r="E66" s="52"/>
      <c r="F66" s="52"/>
      <c r="G66" s="52"/>
      <c r="H66" s="297"/>
      <c r="I66" s="288"/>
      <c r="J66" s="288"/>
      <c r="K66" s="288"/>
      <c r="L66" s="829"/>
      <c r="M66" s="830"/>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3775.3666384819999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80</v>
      </c>
      <c r="N75" s="404">
        <f>K75/M75</f>
        <v>5106.7205206099998</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80</v>
      </c>
      <c r="N76" s="404">
        <f>K76/M76</f>
        <v>1276.6801301524999</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8">
        <v>80</v>
      </c>
      <c r="N77" s="404">
        <f>K77/M77</f>
        <v>1915.0201952287498</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8298.4208459912497</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259517.36734640569</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51903.47346928114</v>
      </c>
      <c r="M88" s="860"/>
      <c r="N88" s="56"/>
    </row>
    <row r="89" spans="1:14">
      <c r="B89" s="94" t="s">
        <v>1057</v>
      </c>
      <c r="C89" s="95"/>
      <c r="D89" s="95"/>
      <c r="E89" s="95"/>
      <c r="F89" s="95"/>
      <c r="G89" s="95"/>
      <c r="H89" s="95"/>
      <c r="I89" s="92"/>
      <c r="J89" s="93"/>
      <c r="K89" s="313">
        <v>0.05</v>
      </c>
      <c r="L89" s="859">
        <f>N83*K89</f>
        <v>12975.868367320285</v>
      </c>
      <c r="M89" s="860"/>
      <c r="N89" s="56"/>
    </row>
    <row r="90" spans="1:14" ht="15" thickBot="1">
      <c r="B90" s="96" t="s">
        <v>1058</v>
      </c>
      <c r="C90" s="97"/>
      <c r="D90" s="97"/>
      <c r="E90" s="97"/>
      <c r="F90" s="97"/>
      <c r="G90" s="97"/>
      <c r="H90" s="97"/>
      <c r="I90" s="98"/>
      <c r="J90" s="99"/>
      <c r="K90" s="314">
        <v>0.05</v>
      </c>
      <c r="L90" s="861">
        <f>N83*K90</f>
        <v>12975.868367320285</v>
      </c>
      <c r="M90" s="862"/>
      <c r="N90" s="56"/>
    </row>
    <row r="91" spans="1:14" ht="15" thickBot="1">
      <c r="B91" s="825" t="s">
        <v>1037</v>
      </c>
      <c r="C91" s="826"/>
      <c r="D91" s="826"/>
      <c r="E91" s="826"/>
      <c r="F91" s="826"/>
      <c r="G91" s="826"/>
      <c r="H91" s="826"/>
      <c r="I91" s="826"/>
      <c r="J91" s="826"/>
      <c r="K91" s="826"/>
      <c r="L91" s="826"/>
      <c r="M91" s="827"/>
      <c r="N91" s="57">
        <f>L88+L89+L90</f>
        <v>77855.210203921713</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337372.57755032741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1154</v>
      </c>
      <c r="C31" s="86" t="s">
        <v>2174</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44"/>
      <c r="F46" s="839"/>
      <c r="G46" s="839"/>
      <c r="H46" s="840"/>
      <c r="I46" s="41"/>
      <c r="J46" s="42"/>
      <c r="K46" s="283"/>
      <c r="L46" s="285"/>
      <c r="M46" s="286"/>
      <c r="N46" s="287"/>
    </row>
    <row r="47" spans="1:14">
      <c r="B47" s="845" t="s">
        <v>1036</v>
      </c>
      <c r="C47" s="846"/>
      <c r="D47" s="846"/>
      <c r="E47" s="43"/>
      <c r="F47" s="44"/>
      <c r="G47" s="44"/>
      <c r="H47" s="45"/>
      <c r="I47" s="41"/>
      <c r="J47" s="42"/>
      <c r="K47" s="288"/>
      <c r="L47" s="285"/>
      <c r="M47" s="410">
        <v>0.1</v>
      </c>
      <c r="N47" s="353">
        <f>N81*M47</f>
        <v>829.84208459912497</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150786.35661793247</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1460</v>
      </c>
      <c r="B65" s="51" t="str">
        <f>VLOOKUP(A65,TRANSPORTE!A6:D117,3,FALSE)</f>
        <v>Transporte de Mezcla Densa en Caliente MDC-10</v>
      </c>
      <c r="C65" s="52"/>
      <c r="D65" s="52"/>
      <c r="E65" s="52"/>
      <c r="F65" s="52"/>
      <c r="G65" s="52"/>
      <c r="H65" s="320" t="s">
        <v>1551</v>
      </c>
      <c r="I65" s="288">
        <v>1.25</v>
      </c>
      <c r="J65" s="295">
        <v>1</v>
      </c>
      <c r="K65" s="288">
        <f>I65*J65</f>
        <v>1.25</v>
      </c>
      <c r="L65" s="829">
        <f>VLOOKUP(A65,TRANSPORTE!A6:D117,4,FALSE)</f>
        <v>1238.70439188</v>
      </c>
      <c r="M65" s="830"/>
      <c r="N65" s="296">
        <f>K65*L65</f>
        <v>1548.38048985</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3775.3666384819999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80</v>
      </c>
      <c r="N75" s="404">
        <f>K75/M75</f>
        <v>5106.7205206099998</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80</v>
      </c>
      <c r="N76" s="404">
        <f>K76/M76</f>
        <v>1276.6801301524999</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8">
        <v>80</v>
      </c>
      <c r="N77" s="404">
        <f>K77/M77</f>
        <v>1915.0201952287498</v>
      </c>
    </row>
    <row r="78" spans="1:15">
      <c r="B78" s="54"/>
      <c r="C78" s="52"/>
      <c r="D78" s="52"/>
      <c r="E78" s="52"/>
      <c r="F78" s="52"/>
      <c r="G78" s="52"/>
      <c r="H78" s="52"/>
      <c r="I78" s="288"/>
      <c r="J78" s="306"/>
      <c r="K78" s="307"/>
      <c r="L78" s="327"/>
      <c r="M78" s="309"/>
      <c r="N78" s="404"/>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8298.4208459912497</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259517.36734640569</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51903.47346928114</v>
      </c>
      <c r="M88" s="860"/>
      <c r="N88" s="56"/>
    </row>
    <row r="89" spans="1:14">
      <c r="B89" s="94" t="s">
        <v>1057</v>
      </c>
      <c r="C89" s="95"/>
      <c r="D89" s="95"/>
      <c r="E89" s="95"/>
      <c r="F89" s="95"/>
      <c r="G89" s="95"/>
      <c r="H89" s="95"/>
      <c r="I89" s="92"/>
      <c r="J89" s="93"/>
      <c r="K89" s="313">
        <v>0.05</v>
      </c>
      <c r="L89" s="859">
        <f>N83*K89</f>
        <v>12975.868367320285</v>
      </c>
      <c r="M89" s="860"/>
      <c r="N89" s="56"/>
    </row>
    <row r="90" spans="1:14" ht="15" thickBot="1">
      <c r="B90" s="96" t="s">
        <v>1058</v>
      </c>
      <c r="C90" s="97"/>
      <c r="D90" s="97"/>
      <c r="E90" s="97"/>
      <c r="F90" s="97"/>
      <c r="G90" s="97"/>
      <c r="H90" s="97"/>
      <c r="I90" s="98"/>
      <c r="J90" s="99"/>
      <c r="K90" s="314">
        <v>0.05</v>
      </c>
      <c r="L90" s="861">
        <f>N83*K90</f>
        <v>12975.868367320285</v>
      </c>
      <c r="M90" s="862"/>
      <c r="N90" s="56"/>
    </row>
    <row r="91" spans="1:14" ht="15" thickBot="1">
      <c r="B91" s="825" t="s">
        <v>1037</v>
      </c>
      <c r="C91" s="826"/>
      <c r="D91" s="826"/>
      <c r="E91" s="826"/>
      <c r="F91" s="826"/>
      <c r="G91" s="826"/>
      <c r="H91" s="826"/>
      <c r="I91" s="826"/>
      <c r="J91" s="826"/>
      <c r="K91" s="826"/>
      <c r="L91" s="826"/>
      <c r="M91" s="827"/>
      <c r="N91" s="57">
        <f>L88+L89+L90</f>
        <v>77855.210203921713</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337372.57755032741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customHeight="1" thickBot="1">
      <c r="A31" t="s">
        <v>1928</v>
      </c>
      <c r="B31" s="85" t="s">
        <v>1155</v>
      </c>
      <c r="C31" s="86" t="s">
        <v>2175</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ht="15" customHeight="1">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829.84208459912497</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150786.35661793247</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68265.358209999991</v>
      </c>
      <c r="N53" s="281">
        <f>K53*M53</f>
        <v>95571.501493999982</v>
      </c>
    </row>
    <row r="54" spans="1:14">
      <c r="A54" s="113" t="s">
        <v>845</v>
      </c>
      <c r="B54" s="48" t="str">
        <f>VLOOKUP(A54,MATERIALES!A6:D373,3,FALSE)</f>
        <v>Agua</v>
      </c>
      <c r="C54" s="290"/>
      <c r="D54" s="290"/>
      <c r="E54" s="290"/>
      <c r="F54" s="290"/>
      <c r="G54" s="290"/>
      <c r="H54" s="290"/>
      <c r="I54" s="277"/>
      <c r="J54" s="233" t="str">
        <f>VLOOKUP(A54,MATERIALES!A8:D646,2,FALSE)</f>
        <v>lt</v>
      </c>
      <c r="K54" s="291">
        <v>25</v>
      </c>
      <c r="L54" s="276"/>
      <c r="M54" s="411">
        <f>VLOOKUP(A54,MATERIALES!A6:D397,4,FALSE)</f>
        <v>43.428869999999996</v>
      </c>
      <c r="N54" s="281">
        <f>K54*M54</f>
        <v>1085.7217499999999</v>
      </c>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96657.223243999979</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1353</v>
      </c>
      <c r="B63" s="51" t="str">
        <f>VLOOKUP(A63,TRANSPORTE!A5:D117,3,FALSE)</f>
        <v>Transporte de Material Crudo de Rio</v>
      </c>
      <c r="C63" s="326"/>
      <c r="D63" s="326"/>
      <c r="E63" s="326"/>
      <c r="F63" s="326"/>
      <c r="G63" s="326"/>
      <c r="H63" s="320" t="s">
        <v>1551</v>
      </c>
      <c r="I63" s="288">
        <v>1.4</v>
      </c>
      <c r="J63" s="295">
        <v>1</v>
      </c>
      <c r="K63" s="288">
        <f>I63*J63</f>
        <v>1.4</v>
      </c>
      <c r="L63" s="829">
        <f>VLOOKUP(A63,TRANSPORTE!A5:D117,4,FALSE)</f>
        <v>1590.70439188</v>
      </c>
      <c r="M63" s="830"/>
      <c r="N63" s="296">
        <f>K63*L63</f>
        <v>2226.9861486319996</v>
      </c>
    </row>
    <row r="64" spans="1:14">
      <c r="A64" t="s">
        <v>1448</v>
      </c>
      <c r="B64" s="51" t="str">
        <f>VLOOKUP(A64,TRANSPORTE!A6:D117,3,FALSE)</f>
        <v>Transporte de Mezcla densa en Caliente MDC-25</v>
      </c>
      <c r="C64" s="52"/>
      <c r="D64" s="52"/>
      <c r="E64" s="52"/>
      <c r="F64" s="52"/>
      <c r="G64" s="52"/>
      <c r="H64" s="320" t="s">
        <v>1551</v>
      </c>
      <c r="I64" s="288">
        <v>1.25</v>
      </c>
      <c r="J64" s="295">
        <v>1</v>
      </c>
      <c r="K64" s="288">
        <f>I64*J64</f>
        <v>1.25</v>
      </c>
      <c r="L64" s="829">
        <f>VLOOKUP(A64,TRANSPORTE!A6:D117,4,FALSE)</f>
        <v>1200</v>
      </c>
      <c r="M64" s="830"/>
      <c r="N64" s="296">
        <f>K64*L64</f>
        <v>1500</v>
      </c>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456"/>
      <c r="C68" s="457"/>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3726.9861486319996</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301">
        <f>K74/J74*100</f>
        <v>220831.15764799999</v>
      </c>
      <c r="J74" s="302">
        <v>185</v>
      </c>
      <c r="K74" s="303">
        <f>VLOOKUP(A74,'MANO DE OBRA'!A8:D99,4,FALSE)</f>
        <v>408537.6416488</v>
      </c>
      <c r="L74" s="55"/>
      <c r="M74" s="304">
        <v>80</v>
      </c>
      <c r="N74" s="404">
        <f>K74/M74</f>
        <v>5106.7205206099998</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80</v>
      </c>
      <c r="N75" s="404">
        <f>K75/M75</f>
        <v>1276.6801301524999</v>
      </c>
    </row>
    <row r="76" spans="1:15">
      <c r="A76" t="s">
        <v>54</v>
      </c>
      <c r="B76" s="54" t="str">
        <f>VLOOKUP(A76,'MANO DE OBRA'!A9:D70,3,FALSE)</f>
        <v>Rastrilleros (2)</v>
      </c>
      <c r="C76" s="52"/>
      <c r="D76" s="52"/>
      <c r="E76" s="52"/>
      <c r="F76" s="52"/>
      <c r="G76" s="52"/>
      <c r="H76" s="52"/>
      <c r="I76" s="301">
        <f>K76/J76*100</f>
        <v>82811.68411799999</v>
      </c>
      <c r="J76" s="302">
        <v>185</v>
      </c>
      <c r="K76" s="303">
        <f>VLOOKUP(A76,'MANO DE OBRA'!A9:D101,4,FALSE)</f>
        <v>153201.61561829998</v>
      </c>
      <c r="L76" s="55"/>
      <c r="M76" s="309">
        <v>80</v>
      </c>
      <c r="N76" s="404">
        <f>K76/M76</f>
        <v>1915.0201952287498</v>
      </c>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8298.4208459912497</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259468.98685655568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51893.797371311142</v>
      </c>
      <c r="M87" s="860"/>
      <c r="N87" s="56"/>
    </row>
    <row r="88" spans="1:14">
      <c r="B88" s="94" t="s">
        <v>1057</v>
      </c>
      <c r="C88" s="95"/>
      <c r="D88" s="95"/>
      <c r="E88" s="95"/>
      <c r="F88" s="95"/>
      <c r="G88" s="95"/>
      <c r="H88" s="95"/>
      <c r="I88" s="92"/>
      <c r="J88" s="93"/>
      <c r="K88" s="313">
        <v>0.05</v>
      </c>
      <c r="L88" s="859">
        <f>N82*K88</f>
        <v>12973.449342827786</v>
      </c>
      <c r="M88" s="860"/>
      <c r="N88" s="56"/>
    </row>
    <row r="89" spans="1:14" ht="15" thickBot="1">
      <c r="B89" s="96" t="s">
        <v>1058</v>
      </c>
      <c r="C89" s="97"/>
      <c r="D89" s="97"/>
      <c r="E89" s="97"/>
      <c r="F89" s="97"/>
      <c r="G89" s="97"/>
      <c r="H89" s="97"/>
      <c r="I89" s="98"/>
      <c r="J89" s="99"/>
      <c r="K89" s="314">
        <v>0.05</v>
      </c>
      <c r="L89" s="861">
        <f>N82*K89</f>
        <v>12973.449342827786</v>
      </c>
      <c r="M89" s="862"/>
      <c r="N89" s="56"/>
    </row>
    <row r="90" spans="1:14" ht="15" thickBot="1">
      <c r="B90" s="825" t="s">
        <v>1037</v>
      </c>
      <c r="C90" s="826"/>
      <c r="D90" s="826"/>
      <c r="E90" s="826"/>
      <c r="F90" s="826"/>
      <c r="G90" s="826"/>
      <c r="H90" s="826"/>
      <c r="I90" s="826"/>
      <c r="J90" s="826"/>
      <c r="K90" s="826"/>
      <c r="L90" s="826"/>
      <c r="M90" s="827"/>
      <c r="N90" s="57">
        <f>L87+L88+L89</f>
        <v>77840.696056966714</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337309.68291352241</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1156</v>
      </c>
      <c r="C31" s="86" t="s">
        <v>2176</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829.84208459912497</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150786.35661793247</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68265.358209999991</v>
      </c>
      <c r="N53" s="281">
        <f>K53*M53</f>
        <v>95571.501493999982</v>
      </c>
    </row>
    <row r="54" spans="1:14">
      <c r="A54" s="113" t="s">
        <v>845</v>
      </c>
      <c r="B54" s="48" t="str">
        <f>VLOOKUP(A54,MATERIALES!A6:D373,3,FALSE)</f>
        <v>Agua</v>
      </c>
      <c r="C54" s="290"/>
      <c r="D54" s="290"/>
      <c r="E54" s="290"/>
      <c r="F54" s="290"/>
      <c r="G54" s="290"/>
      <c r="H54" s="290"/>
      <c r="I54" s="277"/>
      <c r="J54" s="233" t="str">
        <f>VLOOKUP(A54,MATERIALES!A8:D646,2,FALSE)</f>
        <v>lt</v>
      </c>
      <c r="K54" s="291">
        <v>25</v>
      </c>
      <c r="L54" s="276"/>
      <c r="M54" s="411">
        <f>VLOOKUP(A54,MATERIALES!A6:D397,4,FALSE)</f>
        <v>43.428869999999996</v>
      </c>
      <c r="N54" s="281">
        <f>K54*M54</f>
        <v>1085.7217499999999</v>
      </c>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96657.223243999979</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1353</v>
      </c>
      <c r="B63" s="51" t="str">
        <f>VLOOKUP(A63,TRANSPORTE!A5:D117,3,FALSE)</f>
        <v>Transporte de Material Crudo de Rio</v>
      </c>
      <c r="C63" s="326"/>
      <c r="D63" s="326"/>
      <c r="E63" s="326"/>
      <c r="F63" s="326"/>
      <c r="G63" s="326"/>
      <c r="H63" s="320" t="s">
        <v>1551</v>
      </c>
      <c r="I63" s="288">
        <v>1.4</v>
      </c>
      <c r="J63" s="295">
        <v>1</v>
      </c>
      <c r="K63" s="288">
        <f>I63*J63</f>
        <v>1.4</v>
      </c>
      <c r="L63" s="829">
        <f>VLOOKUP(A63,TRANSPORTE!A5:D117,4,FALSE)</f>
        <v>1590.70439188</v>
      </c>
      <c r="M63" s="830"/>
      <c r="N63" s="296">
        <f>K63*L63</f>
        <v>2226.9861486319996</v>
      </c>
    </row>
    <row r="64" spans="1:14">
      <c r="A64" t="s">
        <v>1423</v>
      </c>
      <c r="B64" s="51" t="str">
        <f>VLOOKUP(A64,TRANSPORTE!A6:D117,3,FALSE)</f>
        <v>Transporte de Mezcla Semi- Densa en Caliente MSC-19</v>
      </c>
      <c r="C64" s="52"/>
      <c r="D64" s="52"/>
      <c r="E64" s="52"/>
      <c r="F64" s="52"/>
      <c r="G64" s="52"/>
      <c r="H64" s="320" t="s">
        <v>1551</v>
      </c>
      <c r="I64" s="288">
        <v>1.25</v>
      </c>
      <c r="J64" s="295">
        <v>1</v>
      </c>
      <c r="K64" s="288">
        <f>I64*J64</f>
        <v>1.25</v>
      </c>
      <c r="L64" s="829">
        <f>VLOOKUP(A64,TRANSPORTE!A6:D117,4,FALSE)</f>
        <v>1238.70439188</v>
      </c>
      <c r="M64" s="830"/>
      <c r="N64" s="296">
        <f>K64*L64</f>
        <v>1548.38048985</v>
      </c>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318"/>
      <c r="C68" s="319"/>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3775.3666384819999</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301">
        <f>K74/J74*100</f>
        <v>220831.15764799999</v>
      </c>
      <c r="J74" s="302">
        <v>185</v>
      </c>
      <c r="K74" s="303">
        <f>VLOOKUP(A74,'MANO DE OBRA'!A8:D99,4,FALSE)</f>
        <v>408537.6416488</v>
      </c>
      <c r="L74" s="55"/>
      <c r="M74" s="304">
        <v>80</v>
      </c>
      <c r="N74" s="404">
        <f>K74/M74</f>
        <v>5106.7205206099998</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80</v>
      </c>
      <c r="N75" s="404">
        <f>K75/M75</f>
        <v>1276.6801301524999</v>
      </c>
    </row>
    <row r="76" spans="1:15">
      <c r="A76" t="s">
        <v>54</v>
      </c>
      <c r="B76" s="54" t="str">
        <f>VLOOKUP(A76,'MANO DE OBRA'!A9:D70,3,FALSE)</f>
        <v>Rastrilleros (2)</v>
      </c>
      <c r="C76" s="52"/>
      <c r="D76" s="52"/>
      <c r="E76" s="52"/>
      <c r="F76" s="52"/>
      <c r="G76" s="52"/>
      <c r="H76" s="52"/>
      <c r="I76" s="301">
        <f>K76/J76*100</f>
        <v>82811.68411799999</v>
      </c>
      <c r="J76" s="302">
        <v>185</v>
      </c>
      <c r="K76" s="303">
        <f>VLOOKUP(A76,'MANO DE OBRA'!A9:D101,4,FALSE)</f>
        <v>153201.61561829998</v>
      </c>
      <c r="L76" s="55"/>
      <c r="M76" s="309">
        <v>80</v>
      </c>
      <c r="N76" s="404">
        <f>K76/M76</f>
        <v>1915.0201952287498</v>
      </c>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8298.4208459912497</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259517.36734640569</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51903.47346928114</v>
      </c>
      <c r="M87" s="860"/>
      <c r="N87" s="56"/>
    </row>
    <row r="88" spans="1:14">
      <c r="B88" s="94" t="s">
        <v>1057</v>
      </c>
      <c r="C88" s="95"/>
      <c r="D88" s="95"/>
      <c r="E88" s="95"/>
      <c r="F88" s="95"/>
      <c r="G88" s="95"/>
      <c r="H88" s="95"/>
      <c r="I88" s="92"/>
      <c r="J88" s="93"/>
      <c r="K88" s="313">
        <v>0.05</v>
      </c>
      <c r="L88" s="859">
        <f>N82*K88</f>
        <v>12975.868367320285</v>
      </c>
      <c r="M88" s="860"/>
      <c r="N88" s="56"/>
    </row>
    <row r="89" spans="1:14" ht="15" thickBot="1">
      <c r="B89" s="96" t="s">
        <v>1058</v>
      </c>
      <c r="C89" s="97"/>
      <c r="D89" s="97"/>
      <c r="E89" s="97"/>
      <c r="F89" s="97"/>
      <c r="G89" s="97"/>
      <c r="H89" s="97"/>
      <c r="I89" s="98"/>
      <c r="J89" s="99"/>
      <c r="K89" s="314">
        <v>0.05</v>
      </c>
      <c r="L89" s="861">
        <f>N82*K89</f>
        <v>12975.868367320285</v>
      </c>
      <c r="M89" s="862"/>
      <c r="N89" s="56"/>
    </row>
    <row r="90" spans="1:14" ht="15" thickBot="1">
      <c r="B90" s="825" t="s">
        <v>1037</v>
      </c>
      <c r="C90" s="826"/>
      <c r="D90" s="826"/>
      <c r="E90" s="826"/>
      <c r="F90" s="826"/>
      <c r="G90" s="826"/>
      <c r="H90" s="826"/>
      <c r="I90" s="826"/>
      <c r="J90" s="826"/>
      <c r="K90" s="826"/>
      <c r="L90" s="826"/>
      <c r="M90" s="827"/>
      <c r="N90" s="57">
        <f>L87+L88+L89</f>
        <v>77855.210203921713</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337372.57755032741</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1157</v>
      </c>
      <c r="C31" s="86" t="s">
        <v>1664</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44"/>
      <c r="F46" s="839"/>
      <c r="G46" s="839"/>
      <c r="H46" s="840"/>
      <c r="I46" s="41"/>
      <c r="J46" s="42"/>
      <c r="K46" s="283"/>
      <c r="L46" s="285"/>
      <c r="M46" s="286"/>
      <c r="N46" s="287"/>
    </row>
    <row r="47" spans="1:14">
      <c r="B47" s="845" t="s">
        <v>1036</v>
      </c>
      <c r="C47" s="846"/>
      <c r="D47" s="846"/>
      <c r="E47" s="43"/>
      <c r="F47" s="44"/>
      <c r="G47" s="44"/>
      <c r="H47" s="45"/>
      <c r="I47" s="41"/>
      <c r="J47" s="42"/>
      <c r="K47" s="288"/>
      <c r="L47" s="285"/>
      <c r="M47" s="410">
        <v>0.1</v>
      </c>
      <c r="N47" s="353">
        <f>N81*M47</f>
        <v>829.84208459912497</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150786.35661793247</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1459</v>
      </c>
      <c r="B65" s="51" t="str">
        <f>VLOOKUP(A65,TRANSPORTE!A6:D117,3,FALSE)</f>
        <v>Transporte de mezcla gruesa en Caliente MGC</v>
      </c>
      <c r="C65" s="52"/>
      <c r="D65" s="52"/>
      <c r="E65" s="52"/>
      <c r="F65" s="52"/>
      <c r="G65" s="52"/>
      <c r="H65" s="320" t="s">
        <v>1551</v>
      </c>
      <c r="I65" s="288">
        <v>1.25</v>
      </c>
      <c r="J65" s="295">
        <v>1</v>
      </c>
      <c r="K65" s="288">
        <f>I65*J65</f>
        <v>1.25</v>
      </c>
      <c r="L65" s="829">
        <f>VLOOKUP(A65,TRANSPORTE!A6:D117,4,FALSE)</f>
        <v>1238.70439188</v>
      </c>
      <c r="M65" s="830"/>
      <c r="N65" s="296">
        <f>K65*L65</f>
        <v>1548.38048985</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3775.3666384819999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80</v>
      </c>
      <c r="N75" s="404">
        <f>K75/M75</f>
        <v>5106.7205206099998</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80</v>
      </c>
      <c r="N76" s="404">
        <f>K76/M76</f>
        <v>1276.6801301524999</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9">
        <v>80</v>
      </c>
      <c r="N77" s="404">
        <f>K77/M77</f>
        <v>1915.0201952287498</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8298.4208459912497</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259517.36734640569</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51903.47346928114</v>
      </c>
      <c r="M88" s="860"/>
      <c r="N88" s="56"/>
    </row>
    <row r="89" spans="1:14">
      <c r="B89" s="94" t="s">
        <v>1057</v>
      </c>
      <c r="C89" s="95"/>
      <c r="D89" s="95"/>
      <c r="E89" s="95"/>
      <c r="F89" s="95"/>
      <c r="G89" s="95"/>
      <c r="H89" s="95"/>
      <c r="I89" s="92"/>
      <c r="J89" s="93"/>
      <c r="K89" s="313">
        <v>0.05</v>
      </c>
      <c r="L89" s="859">
        <f>N83*K89</f>
        <v>12975.868367320285</v>
      </c>
      <c r="M89" s="860"/>
      <c r="N89" s="56"/>
    </row>
    <row r="90" spans="1:14" ht="15" thickBot="1">
      <c r="B90" s="96" t="s">
        <v>1058</v>
      </c>
      <c r="C90" s="97"/>
      <c r="D90" s="97"/>
      <c r="E90" s="97"/>
      <c r="F90" s="97"/>
      <c r="G90" s="97"/>
      <c r="H90" s="97"/>
      <c r="I90" s="98"/>
      <c r="J90" s="99"/>
      <c r="K90" s="314">
        <v>0.05</v>
      </c>
      <c r="L90" s="861">
        <f>N83*K90</f>
        <v>12975.868367320285</v>
      </c>
      <c r="M90" s="862"/>
      <c r="N90" s="56"/>
    </row>
    <row r="91" spans="1:14" ht="15" thickBot="1">
      <c r="B91" s="825" t="s">
        <v>1037</v>
      </c>
      <c r="C91" s="826"/>
      <c r="D91" s="826"/>
      <c r="E91" s="826"/>
      <c r="F91" s="826"/>
      <c r="G91" s="826"/>
      <c r="H91" s="826"/>
      <c r="I91" s="826"/>
      <c r="J91" s="826"/>
      <c r="K91" s="826"/>
      <c r="L91" s="826"/>
      <c r="M91" s="827"/>
      <c r="N91" s="57">
        <f>L88+L89+L90</f>
        <v>77855.210203921713</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337372.57755032741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1158</v>
      </c>
      <c r="C31" s="86" t="s">
        <v>1665</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44"/>
      <c r="F46" s="839"/>
      <c r="G46" s="839"/>
      <c r="H46" s="840"/>
      <c r="I46" s="41"/>
      <c r="J46" s="42"/>
      <c r="K46" s="283"/>
      <c r="L46" s="285"/>
      <c r="M46" s="286"/>
      <c r="N46" s="287"/>
    </row>
    <row r="47" spans="1:14">
      <c r="B47" s="845" t="s">
        <v>1036</v>
      </c>
      <c r="C47" s="846"/>
      <c r="D47" s="846"/>
      <c r="E47" s="43"/>
      <c r="F47" s="44"/>
      <c r="G47" s="44"/>
      <c r="H47" s="45"/>
      <c r="I47" s="41"/>
      <c r="J47" s="42"/>
      <c r="K47" s="288"/>
      <c r="L47" s="285"/>
      <c r="M47" s="410">
        <v>0.1</v>
      </c>
      <c r="N47" s="353">
        <f>N81*M47</f>
        <v>829.84208459912497</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150786.35661793247</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1459</v>
      </c>
      <c r="B65" s="51" t="str">
        <f>VLOOKUP(A65,TRANSPORTE!A6:D117,3,FALSE)</f>
        <v>Transporte de mezcla gruesa en Caliente MGC</v>
      </c>
      <c r="C65" s="52"/>
      <c r="D65" s="52"/>
      <c r="E65" s="52"/>
      <c r="F65" s="52"/>
      <c r="G65" s="52"/>
      <c r="H65" s="320" t="s">
        <v>1551</v>
      </c>
      <c r="I65" s="288">
        <v>1.25</v>
      </c>
      <c r="J65" s="295">
        <v>1</v>
      </c>
      <c r="K65" s="288">
        <f>I65*J65</f>
        <v>1.25</v>
      </c>
      <c r="L65" s="829">
        <f>VLOOKUP(A65,TRANSPORTE!A6:D117,4,FALSE)</f>
        <v>1238.70439188</v>
      </c>
      <c r="M65" s="830"/>
      <c r="N65" s="296">
        <f>K65*L65</f>
        <v>1548.38048985</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3775.3666384819999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80</v>
      </c>
      <c r="N75" s="404">
        <f>K75/M75</f>
        <v>5106.7205206099998</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80</v>
      </c>
      <c r="N76" s="404">
        <f>K76/M76</f>
        <v>1276.6801301524999</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9">
        <v>80</v>
      </c>
      <c r="N77" s="404">
        <f>K77/M77</f>
        <v>1915.0201952287498</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8298.4208459912497</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259517.36734640569</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51903.47346928114</v>
      </c>
      <c r="M88" s="860"/>
      <c r="N88" s="56"/>
    </row>
    <row r="89" spans="1:14">
      <c r="B89" s="94" t="s">
        <v>1057</v>
      </c>
      <c r="C89" s="95"/>
      <c r="D89" s="95"/>
      <c r="E89" s="95"/>
      <c r="F89" s="95"/>
      <c r="G89" s="95"/>
      <c r="H89" s="95"/>
      <c r="I89" s="92"/>
      <c r="J89" s="93"/>
      <c r="K89" s="313">
        <v>0.05</v>
      </c>
      <c r="L89" s="859">
        <f>N83*K89</f>
        <v>12975.868367320285</v>
      </c>
      <c r="M89" s="860"/>
      <c r="N89" s="56"/>
    </row>
    <row r="90" spans="1:14" ht="15" thickBot="1">
      <c r="B90" s="96" t="s">
        <v>1058</v>
      </c>
      <c r="C90" s="97"/>
      <c r="D90" s="97"/>
      <c r="E90" s="97"/>
      <c r="F90" s="97"/>
      <c r="G90" s="97"/>
      <c r="H90" s="97"/>
      <c r="I90" s="98"/>
      <c r="J90" s="99"/>
      <c r="K90" s="314">
        <v>0.05</v>
      </c>
      <c r="L90" s="861">
        <f>N83*K90</f>
        <v>12975.868367320285</v>
      </c>
      <c r="M90" s="862"/>
      <c r="N90" s="56"/>
    </row>
    <row r="91" spans="1:14" ht="15" thickBot="1">
      <c r="B91" s="825" t="s">
        <v>1037</v>
      </c>
      <c r="C91" s="826"/>
      <c r="D91" s="826"/>
      <c r="E91" s="826"/>
      <c r="F91" s="826"/>
      <c r="G91" s="826"/>
      <c r="H91" s="826"/>
      <c r="I91" s="826"/>
      <c r="J91" s="826"/>
      <c r="K91" s="826"/>
      <c r="L91" s="826"/>
      <c r="M91" s="827"/>
      <c r="N91" s="57">
        <f>L88+L89+L90</f>
        <v>77855.210203921713</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337372.57755032741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1159</v>
      </c>
      <c r="C31" s="86" t="s">
        <v>1666</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44"/>
      <c r="F46" s="839"/>
      <c r="G46" s="839"/>
      <c r="H46" s="840"/>
      <c r="I46" s="41"/>
      <c r="J46" s="42"/>
      <c r="K46" s="283"/>
      <c r="L46" s="285"/>
      <c r="M46" s="286"/>
      <c r="N46" s="287"/>
    </row>
    <row r="47" spans="1:14">
      <c r="B47" s="845" t="s">
        <v>1036</v>
      </c>
      <c r="C47" s="846"/>
      <c r="D47" s="846"/>
      <c r="E47" s="43"/>
      <c r="F47" s="44"/>
      <c r="G47" s="44"/>
      <c r="H47" s="45"/>
      <c r="I47" s="41"/>
      <c r="J47" s="42"/>
      <c r="K47" s="288"/>
      <c r="L47" s="285"/>
      <c r="M47" s="410">
        <v>0.1</v>
      </c>
      <c r="N47" s="353">
        <f>N81*M47</f>
        <v>829.84208459912497</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150786.35661793247</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1377</v>
      </c>
      <c r="B65" s="51" t="str">
        <f>VLOOKUP(A65,TRANSPORTE!A6:D117,3,FALSE)</f>
        <v>Transporte de mezcla</v>
      </c>
      <c r="C65" s="52"/>
      <c r="D65" s="52"/>
      <c r="E65" s="52"/>
      <c r="F65" s="52"/>
      <c r="G65" s="52"/>
      <c r="H65" s="320" t="s">
        <v>1551</v>
      </c>
      <c r="I65" s="288">
        <v>1.25</v>
      </c>
      <c r="J65" s="295">
        <v>1</v>
      </c>
      <c r="K65" s="288">
        <f>I65*J65</f>
        <v>1.25</v>
      </c>
      <c r="L65" s="829">
        <f>VLOOKUP(A65,TRANSPORTE!A6:D117,4,FALSE)</f>
        <v>1238.70439188</v>
      </c>
      <c r="M65" s="830"/>
      <c r="N65" s="296">
        <f>K65*L65</f>
        <v>1548.38048985</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3775.3666384819999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80</v>
      </c>
      <c r="N75" s="404">
        <f>K75/M75</f>
        <v>5106.7205206099998</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80</v>
      </c>
      <c r="N76" s="404">
        <f>K76/M76</f>
        <v>1276.6801301524999</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9">
        <v>80</v>
      </c>
      <c r="N77" s="404">
        <f>K77/M77</f>
        <v>1915.0201952287498</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8298.4208459912497</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259517.36734640569</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51903.47346928114</v>
      </c>
      <c r="M88" s="860"/>
      <c r="N88" s="56"/>
    </row>
    <row r="89" spans="1:14">
      <c r="B89" s="94" t="s">
        <v>1057</v>
      </c>
      <c r="C89" s="95"/>
      <c r="D89" s="95"/>
      <c r="E89" s="95"/>
      <c r="F89" s="95"/>
      <c r="G89" s="95"/>
      <c r="H89" s="95"/>
      <c r="I89" s="92"/>
      <c r="J89" s="93"/>
      <c r="K89" s="313">
        <v>0.05</v>
      </c>
      <c r="L89" s="859">
        <f>N83*K89</f>
        <v>12975.868367320285</v>
      </c>
      <c r="M89" s="860"/>
      <c r="N89" s="56"/>
    </row>
    <row r="90" spans="1:14" ht="15" thickBot="1">
      <c r="B90" s="96" t="s">
        <v>1058</v>
      </c>
      <c r="C90" s="97"/>
      <c r="D90" s="97"/>
      <c r="E90" s="97"/>
      <c r="F90" s="97"/>
      <c r="G90" s="97"/>
      <c r="H90" s="97"/>
      <c r="I90" s="98"/>
      <c r="J90" s="99"/>
      <c r="K90" s="314">
        <v>0.05</v>
      </c>
      <c r="L90" s="861">
        <f>N83*K90</f>
        <v>12975.868367320285</v>
      </c>
      <c r="M90" s="862"/>
      <c r="N90" s="56"/>
    </row>
    <row r="91" spans="1:14" ht="15" thickBot="1">
      <c r="B91" s="825" t="s">
        <v>1037</v>
      </c>
      <c r="C91" s="826"/>
      <c r="D91" s="826"/>
      <c r="E91" s="826"/>
      <c r="F91" s="826"/>
      <c r="G91" s="826"/>
      <c r="H91" s="826"/>
      <c r="I91" s="826"/>
      <c r="J91" s="826"/>
      <c r="K91" s="826"/>
      <c r="L91" s="826"/>
      <c r="M91" s="827"/>
      <c r="N91" s="57">
        <f>L88+L89+L90</f>
        <v>77855.210203921713</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337372.57755032741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1667</v>
      </c>
      <c r="C31" s="86" t="s">
        <v>1668</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8</v>
      </c>
      <c r="N37" s="281">
        <f t="shared" ref="N37:N43" si="0">K37/M37</f>
        <v>11839.766</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8</v>
      </c>
      <c r="N38" s="281">
        <f t="shared" si="0"/>
        <v>11203.85</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8</v>
      </c>
      <c r="N39" s="281">
        <f t="shared" si="0"/>
        <v>84101.101500000004</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8</v>
      </c>
      <c r="N42" s="281">
        <f t="shared" si="0"/>
        <v>30582.2065</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8</v>
      </c>
      <c r="N43" s="281">
        <f t="shared" si="0"/>
        <v>8525.0135000000009</v>
      </c>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922.04676066569448</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180128.94879399906</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68265.358209999991</v>
      </c>
      <c r="N53" s="281">
        <f>K53*M53</f>
        <v>95571.501493999982</v>
      </c>
    </row>
    <row r="54" spans="1:14">
      <c r="A54" s="113" t="s">
        <v>845</v>
      </c>
      <c r="B54" s="48" t="str">
        <f>VLOOKUP(A54,MATERIALES!A6:D373,3,FALSE)</f>
        <v>Agua</v>
      </c>
      <c r="C54" s="290"/>
      <c r="D54" s="290"/>
      <c r="E54" s="290"/>
      <c r="F54" s="290"/>
      <c r="G54" s="290"/>
      <c r="H54" s="290"/>
      <c r="I54" s="277"/>
      <c r="J54" s="233" t="str">
        <f>VLOOKUP(A54,MATERIALES!A8:D646,2,FALSE)</f>
        <v>lt</v>
      </c>
      <c r="K54" s="291">
        <v>25</v>
      </c>
      <c r="L54" s="276"/>
      <c r="M54" s="411">
        <f>VLOOKUP(A54,MATERIALES!A6:D397,4,FALSE)</f>
        <v>43.428869999999996</v>
      </c>
      <c r="N54" s="281">
        <f>K54*M54</f>
        <v>1085.7217499999999</v>
      </c>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96657.223243999979</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1353</v>
      </c>
      <c r="B63" s="51" t="str">
        <f>VLOOKUP(A63,TRANSPORTE!A5:D117,3,FALSE)</f>
        <v>Transporte de Material Crudo de Rio</v>
      </c>
      <c r="C63" s="326"/>
      <c r="D63" s="326"/>
      <c r="E63" s="326"/>
      <c r="F63" s="326"/>
      <c r="G63" s="326"/>
      <c r="H63" s="320" t="s">
        <v>1551</v>
      </c>
      <c r="I63" s="288">
        <v>1.4</v>
      </c>
      <c r="J63" s="295">
        <v>1</v>
      </c>
      <c r="K63" s="288">
        <f>I63*J63</f>
        <v>1.4</v>
      </c>
      <c r="L63" s="829">
        <f>VLOOKUP(A63,TRANSPORTE!A5:D117,4,FALSE)</f>
        <v>1590.70439188</v>
      </c>
      <c r="M63" s="830"/>
      <c r="N63" s="296">
        <f>K63*L63</f>
        <v>2226.9861486319996</v>
      </c>
    </row>
    <row r="64" spans="1:14">
      <c r="A64" t="s">
        <v>1448</v>
      </c>
      <c r="B64" s="51" t="str">
        <f>VLOOKUP(A64,TRANSPORTE!A6:D117,3,FALSE)</f>
        <v>Transporte de Mezcla densa en Caliente MDC-25</v>
      </c>
      <c r="C64" s="52"/>
      <c r="D64" s="52"/>
      <c r="E64" s="52"/>
      <c r="F64" s="52"/>
      <c r="G64" s="52"/>
      <c r="H64" s="320" t="s">
        <v>1551</v>
      </c>
      <c r="I64" s="288">
        <v>1.25</v>
      </c>
      <c r="J64" s="295">
        <v>1</v>
      </c>
      <c r="K64" s="288">
        <f>I64*J64</f>
        <v>1.25</v>
      </c>
      <c r="L64" s="829">
        <f>VLOOKUP(A64,TRANSPORTE!A6:D117,4,FALSE)</f>
        <v>1200</v>
      </c>
      <c r="M64" s="830"/>
      <c r="N64" s="296">
        <f>K64*L64</f>
        <v>1500</v>
      </c>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456"/>
      <c r="C68" s="457"/>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3726.9861486319996</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301">
        <f>K74/J74*100</f>
        <v>220831.15764799999</v>
      </c>
      <c r="J74" s="302">
        <v>185</v>
      </c>
      <c r="K74" s="303">
        <f>VLOOKUP(A74,'MANO DE OBRA'!A8:D99,4,FALSE)</f>
        <v>408537.6416488</v>
      </c>
      <c r="L74" s="55"/>
      <c r="M74" s="304">
        <v>72</v>
      </c>
      <c r="N74" s="404">
        <f>K74/M74</f>
        <v>5674.1339117888892</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72</v>
      </c>
      <c r="N75" s="404">
        <f>K75/M75</f>
        <v>1418.5334779472223</v>
      </c>
    </row>
    <row r="76" spans="1:15">
      <c r="A76" t="s">
        <v>54</v>
      </c>
      <c r="B76" s="54" t="str">
        <f>VLOOKUP(A76,'MANO DE OBRA'!A9:D70,3,FALSE)</f>
        <v>Rastrilleros (2)</v>
      </c>
      <c r="C76" s="52"/>
      <c r="D76" s="52"/>
      <c r="E76" s="52"/>
      <c r="F76" s="52"/>
      <c r="G76" s="52"/>
      <c r="H76" s="52"/>
      <c r="I76" s="301">
        <f>K76/J76*100</f>
        <v>82811.68411799999</v>
      </c>
      <c r="J76" s="302">
        <v>185</v>
      </c>
      <c r="K76" s="303">
        <f>VLOOKUP(A76,'MANO DE OBRA'!A9:D101,4,FALSE)</f>
        <v>153201.61561829998</v>
      </c>
      <c r="L76" s="55"/>
      <c r="M76" s="309">
        <v>72</v>
      </c>
      <c r="N76" s="404">
        <f>K76/M76</f>
        <v>2127.800216920833</v>
      </c>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9220.4676066569446</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289733.625793288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57946.725158657602</v>
      </c>
      <c r="M87" s="860"/>
      <c r="N87" s="56"/>
    </row>
    <row r="88" spans="1:14">
      <c r="B88" s="94" t="s">
        <v>1057</v>
      </c>
      <c r="C88" s="95"/>
      <c r="D88" s="95"/>
      <c r="E88" s="95"/>
      <c r="F88" s="95"/>
      <c r="G88" s="95"/>
      <c r="H88" s="95"/>
      <c r="I88" s="92"/>
      <c r="J88" s="93"/>
      <c r="K88" s="313">
        <v>0.05</v>
      </c>
      <c r="L88" s="859">
        <f>N82*K88</f>
        <v>14486.681289664401</v>
      </c>
      <c r="M88" s="860"/>
      <c r="N88" s="56"/>
    </row>
    <row r="89" spans="1:14" ht="15" thickBot="1">
      <c r="B89" s="96" t="s">
        <v>1058</v>
      </c>
      <c r="C89" s="97"/>
      <c r="D89" s="97"/>
      <c r="E89" s="97"/>
      <c r="F89" s="97"/>
      <c r="G89" s="97"/>
      <c r="H89" s="97"/>
      <c r="I89" s="98"/>
      <c r="J89" s="99"/>
      <c r="K89" s="314">
        <v>0.05</v>
      </c>
      <c r="L89" s="861">
        <f>N82*K89</f>
        <v>14486.681289664401</v>
      </c>
      <c r="M89" s="862"/>
      <c r="N89" s="56"/>
    </row>
    <row r="90" spans="1:14" ht="15" thickBot="1">
      <c r="B90" s="825" t="s">
        <v>1037</v>
      </c>
      <c r="C90" s="826"/>
      <c r="D90" s="826"/>
      <c r="E90" s="826"/>
      <c r="F90" s="826"/>
      <c r="G90" s="826"/>
      <c r="H90" s="826"/>
      <c r="I90" s="826"/>
      <c r="J90" s="826"/>
      <c r="K90" s="826"/>
      <c r="L90" s="826"/>
      <c r="M90" s="827"/>
      <c r="N90" s="57">
        <f>L87+L88+L89</f>
        <v>86920.087737986396</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376653.71353127441</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1669</v>
      </c>
      <c r="C31" s="86" t="s">
        <v>1670</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8</v>
      </c>
      <c r="N37" s="281">
        <f t="shared" ref="N37:N43" si="0">K37/M37</f>
        <v>11839.766</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8</v>
      </c>
      <c r="N38" s="281">
        <f t="shared" si="0"/>
        <v>11203.85</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8</v>
      </c>
      <c r="N39" s="281">
        <f t="shared" si="0"/>
        <v>84101.101500000004</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8</v>
      </c>
      <c r="N42" s="281">
        <f t="shared" si="0"/>
        <v>30582.2065</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8</v>
      </c>
      <c r="N43" s="281">
        <f t="shared" si="0"/>
        <v>8525.0135000000009</v>
      </c>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922.04676066569448</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180128.94879399906</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68265.358209999991</v>
      </c>
      <c r="N53" s="281">
        <f>K53*M53</f>
        <v>95571.501493999982</v>
      </c>
    </row>
    <row r="54" spans="1:14">
      <c r="A54" s="113" t="s">
        <v>845</v>
      </c>
      <c r="B54" s="48" t="str">
        <f>VLOOKUP(A54,MATERIALES!A6:D373,3,FALSE)</f>
        <v>Agua</v>
      </c>
      <c r="C54" s="290"/>
      <c r="D54" s="290"/>
      <c r="E54" s="290"/>
      <c r="F54" s="290"/>
      <c r="G54" s="290"/>
      <c r="H54" s="290"/>
      <c r="I54" s="277"/>
      <c r="J54" s="233" t="str">
        <f>VLOOKUP(A54,MATERIALES!A8:D646,2,FALSE)</f>
        <v>lt</v>
      </c>
      <c r="K54" s="291">
        <v>25</v>
      </c>
      <c r="L54" s="276"/>
      <c r="M54" s="411">
        <f>VLOOKUP(A54,MATERIALES!A6:D397,4,FALSE)</f>
        <v>43.428869999999996</v>
      </c>
      <c r="N54" s="281">
        <f>K54*M54</f>
        <v>1085.7217499999999</v>
      </c>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96657.223243999979</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1353</v>
      </c>
      <c r="B63" s="51" t="str">
        <f>VLOOKUP(A63,TRANSPORTE!A5:D117,3,FALSE)</f>
        <v>Transporte de Material Crudo de Rio</v>
      </c>
      <c r="C63" s="326"/>
      <c r="D63" s="326"/>
      <c r="E63" s="326"/>
      <c r="F63" s="326"/>
      <c r="G63" s="326"/>
      <c r="H63" s="320" t="s">
        <v>1551</v>
      </c>
      <c r="I63" s="288">
        <v>1.4</v>
      </c>
      <c r="J63" s="295">
        <v>1</v>
      </c>
      <c r="K63" s="288">
        <f>I63*J63</f>
        <v>1.4</v>
      </c>
      <c r="L63" s="829">
        <f>VLOOKUP(A63,TRANSPORTE!A5:D117,4,FALSE)</f>
        <v>1590.70439188</v>
      </c>
      <c r="M63" s="830"/>
      <c r="N63" s="296">
        <f>K63*L63</f>
        <v>2226.9861486319996</v>
      </c>
    </row>
    <row r="64" spans="1:14">
      <c r="A64" t="s">
        <v>1459</v>
      </c>
      <c r="B64" s="51" t="str">
        <f>VLOOKUP(A64,TRANSPORTE!A6:D117,3,FALSE)</f>
        <v>Transporte de mezcla gruesa en Caliente MGC</v>
      </c>
      <c r="C64" s="52"/>
      <c r="D64" s="52"/>
      <c r="E64" s="52"/>
      <c r="F64" s="52"/>
      <c r="G64" s="52"/>
      <c r="H64" s="320" t="s">
        <v>1551</v>
      </c>
      <c r="I64" s="288">
        <v>1.25</v>
      </c>
      <c r="J64" s="295">
        <v>1</v>
      </c>
      <c r="K64" s="288">
        <f>I64*J64</f>
        <v>1.25</v>
      </c>
      <c r="L64" s="829">
        <f>VLOOKUP(A64,TRANSPORTE!A6:D117,4,FALSE)</f>
        <v>1238.70439188</v>
      </c>
      <c r="M64" s="830"/>
      <c r="N64" s="296">
        <f>K64*L64</f>
        <v>1548.38048985</v>
      </c>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318"/>
      <c r="C68" s="319"/>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3775.3666384819999</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301">
        <f>K74/J74*100</f>
        <v>220831.15764799999</v>
      </c>
      <c r="J74" s="302">
        <v>185</v>
      </c>
      <c r="K74" s="303">
        <f>VLOOKUP(A74,'MANO DE OBRA'!A8:D99,4,FALSE)</f>
        <v>408537.6416488</v>
      </c>
      <c r="L74" s="55"/>
      <c r="M74" s="304">
        <v>72</v>
      </c>
      <c r="N74" s="404">
        <f>K74/M74</f>
        <v>5674.1339117888892</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72</v>
      </c>
      <c r="N75" s="404">
        <f>K75/M75</f>
        <v>1418.5334779472223</v>
      </c>
    </row>
    <row r="76" spans="1:15">
      <c r="A76" t="s">
        <v>54</v>
      </c>
      <c r="B76" s="54" t="str">
        <f>VLOOKUP(A76,'MANO DE OBRA'!A9:D70,3,FALSE)</f>
        <v>Rastrilleros (2)</v>
      </c>
      <c r="C76" s="52"/>
      <c r="D76" s="52"/>
      <c r="E76" s="52"/>
      <c r="F76" s="52"/>
      <c r="G76" s="52"/>
      <c r="H76" s="52"/>
      <c r="I76" s="301">
        <f>K76/J76*100</f>
        <v>82811.68411799999</v>
      </c>
      <c r="J76" s="302">
        <v>185</v>
      </c>
      <c r="K76" s="303">
        <f>VLOOKUP(A76,'MANO DE OBRA'!A9:D101,4,FALSE)</f>
        <v>153201.61561829998</v>
      </c>
      <c r="L76" s="55"/>
      <c r="M76" s="309">
        <v>72</v>
      </c>
      <c r="N76" s="404">
        <f>K76/M76</f>
        <v>2127.800216920833</v>
      </c>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132"/>
    </row>
    <row r="80" spans="1:15" ht="15" thickBot="1">
      <c r="B80" s="831" t="s">
        <v>1037</v>
      </c>
      <c r="C80" s="832"/>
      <c r="D80" s="832"/>
      <c r="E80" s="832"/>
      <c r="F80" s="832"/>
      <c r="G80" s="832"/>
      <c r="H80" s="832"/>
      <c r="I80" s="832"/>
      <c r="J80" s="832"/>
      <c r="K80" s="832"/>
      <c r="L80" s="832"/>
      <c r="M80" s="833"/>
      <c r="N80" s="469">
        <f>SUM(N74:N79)</f>
        <v>9220.4676066569446</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289782.00628313801</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57956.401256627607</v>
      </c>
      <c r="M87" s="860"/>
      <c r="N87" s="56"/>
    </row>
    <row r="88" spans="1:14">
      <c r="B88" s="94" t="s">
        <v>1057</v>
      </c>
      <c r="C88" s="95"/>
      <c r="D88" s="95"/>
      <c r="E88" s="95"/>
      <c r="F88" s="95"/>
      <c r="G88" s="95"/>
      <c r="H88" s="95"/>
      <c r="I88" s="92"/>
      <c r="J88" s="93"/>
      <c r="K88" s="313">
        <v>0.05</v>
      </c>
      <c r="L88" s="859">
        <f>N82*K88</f>
        <v>14489.100314156902</v>
      </c>
      <c r="M88" s="860"/>
      <c r="N88" s="56"/>
    </row>
    <row r="89" spans="1:14" ht="15" thickBot="1">
      <c r="B89" s="96" t="s">
        <v>1058</v>
      </c>
      <c r="C89" s="97"/>
      <c r="D89" s="97"/>
      <c r="E89" s="97"/>
      <c r="F89" s="97"/>
      <c r="G89" s="97"/>
      <c r="H89" s="97"/>
      <c r="I89" s="98"/>
      <c r="J89" s="99"/>
      <c r="K89" s="314">
        <v>0.05</v>
      </c>
      <c r="L89" s="861">
        <f>N82*K89</f>
        <v>14489.100314156902</v>
      </c>
      <c r="M89" s="862"/>
      <c r="N89" s="56"/>
    </row>
    <row r="90" spans="1:14" ht="15" thickBot="1">
      <c r="B90" s="825" t="s">
        <v>1037</v>
      </c>
      <c r="C90" s="826"/>
      <c r="D90" s="826"/>
      <c r="E90" s="826"/>
      <c r="F90" s="826"/>
      <c r="G90" s="826"/>
      <c r="H90" s="826"/>
      <c r="I90" s="826"/>
      <c r="J90" s="826"/>
      <c r="K90" s="826"/>
      <c r="L90" s="826"/>
      <c r="M90" s="827"/>
      <c r="N90" s="57">
        <f>L87+L88+L89</f>
        <v>86934.601884941425</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376716.6081680794</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1671</v>
      </c>
      <c r="C31" s="86" t="s">
        <v>1672</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8</v>
      </c>
      <c r="N37" s="281">
        <f t="shared" ref="N37:N43" si="0">K37/M37</f>
        <v>11839.766</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8</v>
      </c>
      <c r="N38" s="281">
        <f t="shared" si="0"/>
        <v>11203.85</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8</v>
      </c>
      <c r="N39" s="281">
        <f t="shared" si="0"/>
        <v>84101.101500000004</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8</v>
      </c>
      <c r="N42" s="281">
        <f t="shared" si="0"/>
        <v>30582.2065</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8</v>
      </c>
      <c r="N43" s="281">
        <f t="shared" si="0"/>
        <v>8525.0135000000009</v>
      </c>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922.04676066569448</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180128.94879399906</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68265.358209999991</v>
      </c>
      <c r="N53" s="281">
        <f>K53*M53</f>
        <v>95571.501493999982</v>
      </c>
    </row>
    <row r="54" spans="1:14">
      <c r="A54" s="113" t="s">
        <v>845</v>
      </c>
      <c r="B54" s="48" t="str">
        <f>VLOOKUP(A54,MATERIALES!A6:D373,3,FALSE)</f>
        <v>Agua</v>
      </c>
      <c r="C54" s="290"/>
      <c r="D54" s="290"/>
      <c r="E54" s="290"/>
      <c r="F54" s="290"/>
      <c r="G54" s="290"/>
      <c r="H54" s="290"/>
      <c r="I54" s="277"/>
      <c r="J54" s="233" t="str">
        <f>VLOOKUP(A54,MATERIALES!A8:D646,2,FALSE)</f>
        <v>lt</v>
      </c>
      <c r="K54" s="291">
        <v>25</v>
      </c>
      <c r="L54" s="276"/>
      <c r="M54" s="411">
        <f>VLOOKUP(A54,MATERIALES!A6:D397,4,FALSE)</f>
        <v>43.428869999999996</v>
      </c>
      <c r="N54" s="281">
        <f>K54*M54</f>
        <v>1085.7217499999999</v>
      </c>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96657.223243999979</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1353</v>
      </c>
      <c r="B63" s="51" t="str">
        <f>VLOOKUP(A63,TRANSPORTE!A5:D117,3,FALSE)</f>
        <v>Transporte de Material Crudo de Rio</v>
      </c>
      <c r="C63" s="326"/>
      <c r="D63" s="326"/>
      <c r="E63" s="326"/>
      <c r="F63" s="326"/>
      <c r="G63" s="326"/>
      <c r="H63" s="320" t="s">
        <v>1551</v>
      </c>
      <c r="I63" s="288">
        <v>1.4</v>
      </c>
      <c r="J63" s="295">
        <v>1</v>
      </c>
      <c r="K63" s="288">
        <f>I63*J63</f>
        <v>1.4</v>
      </c>
      <c r="L63" s="829">
        <f>VLOOKUP(A63,TRANSPORTE!A5:D117,4,FALSE)</f>
        <v>1590.70439188</v>
      </c>
      <c r="M63" s="830"/>
      <c r="N63" s="296">
        <f>K63*L63</f>
        <v>2226.9861486319996</v>
      </c>
    </row>
    <row r="64" spans="1:14">
      <c r="A64" t="s">
        <v>1459</v>
      </c>
      <c r="B64" s="51" t="str">
        <f>VLOOKUP(A64,TRANSPORTE!A6:D117,3,FALSE)</f>
        <v>Transporte de mezcla gruesa en Caliente MGC</v>
      </c>
      <c r="C64" s="52"/>
      <c r="D64" s="52"/>
      <c r="E64" s="52"/>
      <c r="F64" s="52"/>
      <c r="G64" s="52"/>
      <c r="H64" s="320" t="s">
        <v>1551</v>
      </c>
      <c r="I64" s="288">
        <v>1.25</v>
      </c>
      <c r="J64" s="295">
        <v>1</v>
      </c>
      <c r="K64" s="288">
        <f>I64*J64</f>
        <v>1.25</v>
      </c>
      <c r="L64" s="829">
        <f>VLOOKUP(A64,TRANSPORTE!A6:D117,4,FALSE)</f>
        <v>1238.70439188</v>
      </c>
      <c r="M64" s="830"/>
      <c r="N64" s="296">
        <f>K64*L64</f>
        <v>1548.38048985</v>
      </c>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456"/>
      <c r="C68" s="457"/>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3775.3666384819999</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301">
        <f>K74/J74*100</f>
        <v>220831.15764799999</v>
      </c>
      <c r="J74" s="302">
        <v>185</v>
      </c>
      <c r="K74" s="303">
        <f>VLOOKUP(A74,'MANO DE OBRA'!A8:D99,4,FALSE)</f>
        <v>408537.6416488</v>
      </c>
      <c r="L74" s="55"/>
      <c r="M74" s="304">
        <v>72</v>
      </c>
      <c r="N74" s="404">
        <f>K74/M74</f>
        <v>5674.1339117888892</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72</v>
      </c>
      <c r="N75" s="404">
        <f>K75/M75</f>
        <v>1418.5334779472223</v>
      </c>
    </row>
    <row r="76" spans="1:15">
      <c r="A76" t="s">
        <v>54</v>
      </c>
      <c r="B76" s="54" t="str">
        <f>VLOOKUP(A76,'MANO DE OBRA'!A9:D70,3,FALSE)</f>
        <v>Rastrilleros (2)</v>
      </c>
      <c r="C76" s="52"/>
      <c r="D76" s="52"/>
      <c r="E76" s="52"/>
      <c r="F76" s="52"/>
      <c r="G76" s="52"/>
      <c r="H76" s="52"/>
      <c r="I76" s="301">
        <f>K76/J76*100</f>
        <v>82811.68411799999</v>
      </c>
      <c r="J76" s="302">
        <v>185</v>
      </c>
      <c r="K76" s="303">
        <f>VLOOKUP(A76,'MANO DE OBRA'!A9:D101,4,FALSE)</f>
        <v>153201.61561829998</v>
      </c>
      <c r="L76" s="55"/>
      <c r="M76" s="309">
        <v>72</v>
      </c>
      <c r="N76" s="404">
        <f>K76/M76</f>
        <v>2127.800216920833</v>
      </c>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9220.4676066569446</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289782.00628313801</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57956.401256627607</v>
      </c>
      <c r="M87" s="860"/>
      <c r="N87" s="56"/>
    </row>
    <row r="88" spans="1:14">
      <c r="B88" s="94" t="s">
        <v>1057</v>
      </c>
      <c r="C88" s="95"/>
      <c r="D88" s="95"/>
      <c r="E88" s="95"/>
      <c r="F88" s="95"/>
      <c r="G88" s="95"/>
      <c r="H88" s="95"/>
      <c r="I88" s="92"/>
      <c r="J88" s="93"/>
      <c r="K88" s="313">
        <v>0.05</v>
      </c>
      <c r="L88" s="859">
        <f>N82*K88</f>
        <v>14489.100314156902</v>
      </c>
      <c r="M88" s="860"/>
      <c r="N88" s="56"/>
    </row>
    <row r="89" spans="1:14" ht="15" thickBot="1">
      <c r="B89" s="96" t="s">
        <v>1058</v>
      </c>
      <c r="C89" s="97"/>
      <c r="D89" s="97"/>
      <c r="E89" s="97"/>
      <c r="F89" s="97"/>
      <c r="G89" s="97"/>
      <c r="H89" s="97"/>
      <c r="I89" s="98"/>
      <c r="J89" s="99"/>
      <c r="K89" s="314">
        <v>0.05</v>
      </c>
      <c r="L89" s="861">
        <f>N82*K89</f>
        <v>14489.100314156902</v>
      </c>
      <c r="M89" s="862"/>
      <c r="N89" s="56"/>
    </row>
    <row r="90" spans="1:14" ht="15" thickBot="1">
      <c r="B90" s="825" t="s">
        <v>1037</v>
      </c>
      <c r="C90" s="826"/>
      <c r="D90" s="826"/>
      <c r="E90" s="826"/>
      <c r="F90" s="826"/>
      <c r="G90" s="826"/>
      <c r="H90" s="826"/>
      <c r="I90" s="826"/>
      <c r="J90" s="826"/>
      <c r="K90" s="826"/>
      <c r="L90" s="826"/>
      <c r="M90" s="827"/>
      <c r="N90" s="57">
        <f>L87+L88+L89</f>
        <v>86934.601884941425</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376716.6081680794</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1160</v>
      </c>
      <c r="C31" s="86" t="s">
        <v>2137</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829.84208459912497</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150786.35661793247</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68265.358209999991</v>
      </c>
      <c r="N53" s="281">
        <f>K53*M53</f>
        <v>95571.501493999982</v>
      </c>
    </row>
    <row r="54" spans="1:14">
      <c r="A54" s="113" t="s">
        <v>845</v>
      </c>
      <c r="B54" s="48" t="str">
        <f>VLOOKUP(A54,MATERIALES!A6:D373,3,FALSE)</f>
        <v>Agua</v>
      </c>
      <c r="C54" s="290"/>
      <c r="D54" s="290"/>
      <c r="E54" s="290"/>
      <c r="F54" s="290"/>
      <c r="G54" s="290"/>
      <c r="H54" s="290"/>
      <c r="I54" s="277"/>
      <c r="J54" s="233" t="str">
        <f>VLOOKUP(A54,MATERIALES!A8:D646,2,FALSE)</f>
        <v>lt</v>
      </c>
      <c r="K54" s="291">
        <v>25</v>
      </c>
      <c r="L54" s="276"/>
      <c r="M54" s="411">
        <f>VLOOKUP(A54,MATERIALES!A6:D397,4,FALSE)</f>
        <v>43.428869999999996</v>
      </c>
      <c r="N54" s="281">
        <f>K54*M54</f>
        <v>1085.7217499999999</v>
      </c>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96657.223243999979</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1353</v>
      </c>
      <c r="B63" s="51" t="str">
        <f>VLOOKUP(A63,TRANSPORTE!A5:D117,3,FALSE)</f>
        <v>Transporte de Material Crudo de Rio</v>
      </c>
      <c r="C63" s="326"/>
      <c r="D63" s="326"/>
      <c r="E63" s="326"/>
      <c r="F63" s="326"/>
      <c r="G63" s="326"/>
      <c r="H63" s="320" t="s">
        <v>1551</v>
      </c>
      <c r="I63" s="288">
        <v>1.4</v>
      </c>
      <c r="J63" s="295">
        <v>1</v>
      </c>
      <c r="K63" s="288">
        <f>I63*J63</f>
        <v>1.4</v>
      </c>
      <c r="L63" s="829">
        <f>VLOOKUP(A63,TRANSPORTE!A5:D117,4,FALSE)</f>
        <v>1590.70439188</v>
      </c>
      <c r="M63" s="830"/>
      <c r="N63" s="296">
        <f>K63*L63</f>
        <v>2226.9861486319996</v>
      </c>
    </row>
    <row r="64" spans="1:14">
      <c r="A64" t="s">
        <v>1462</v>
      </c>
      <c r="B64" s="51" t="str">
        <f>VLOOKUP(A64,TRANSPORTE!A6:D117,3,FALSE)</f>
        <v>Transporte de mezcla abierta en caliente MAC-75</v>
      </c>
      <c r="C64" s="52"/>
      <c r="D64" s="52"/>
      <c r="E64" s="52"/>
      <c r="F64" s="52"/>
      <c r="G64" s="52"/>
      <c r="H64" s="320" t="s">
        <v>1551</v>
      </c>
      <c r="I64" s="288">
        <v>1.25</v>
      </c>
      <c r="J64" s="295">
        <v>1</v>
      </c>
      <c r="K64" s="288">
        <f>I64*J64</f>
        <v>1.25</v>
      </c>
      <c r="L64" s="829">
        <f>VLOOKUP(A64,TRANSPORTE!A6:D117,4,FALSE)</f>
        <v>1238.70439188</v>
      </c>
      <c r="M64" s="830"/>
      <c r="N64" s="296">
        <f>K64*L64</f>
        <v>1548.38048985</v>
      </c>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456"/>
      <c r="C68" s="457"/>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3775.3666384819999</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301">
        <f>K74/J74*100</f>
        <v>220831.15764799999</v>
      </c>
      <c r="J74" s="302">
        <v>185</v>
      </c>
      <c r="K74" s="303">
        <f>VLOOKUP(A74,'MANO DE OBRA'!A8:D99,4,FALSE)</f>
        <v>408537.6416488</v>
      </c>
      <c r="L74" s="55"/>
      <c r="M74" s="304">
        <v>80</v>
      </c>
      <c r="N74" s="404">
        <f>K74/M74</f>
        <v>5106.7205206099998</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80</v>
      </c>
      <c r="N75" s="404">
        <f>K75/M75</f>
        <v>1276.6801301524999</v>
      </c>
    </row>
    <row r="76" spans="1:15">
      <c r="A76" t="s">
        <v>54</v>
      </c>
      <c r="B76" s="54" t="str">
        <f>VLOOKUP(A76,'MANO DE OBRA'!A9:D70,3,FALSE)</f>
        <v>Rastrilleros (2)</v>
      </c>
      <c r="C76" s="52"/>
      <c r="D76" s="52"/>
      <c r="E76" s="52"/>
      <c r="F76" s="52"/>
      <c r="G76" s="52"/>
      <c r="H76" s="52"/>
      <c r="I76" s="301">
        <f>K76/J76*100</f>
        <v>82811.68411799999</v>
      </c>
      <c r="J76" s="302">
        <v>185</v>
      </c>
      <c r="K76" s="303">
        <f>VLOOKUP(A76,'MANO DE OBRA'!A9:D101,4,FALSE)</f>
        <v>153201.61561829998</v>
      </c>
      <c r="L76" s="55"/>
      <c r="M76" s="309">
        <v>80</v>
      </c>
      <c r="N76" s="404">
        <f>K76/M76</f>
        <v>1915.0201952287498</v>
      </c>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8298.4208459912497</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259517.36734640569</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51903.47346928114</v>
      </c>
      <c r="M87" s="860"/>
      <c r="N87" s="56"/>
    </row>
    <row r="88" spans="1:14">
      <c r="B88" s="94" t="s">
        <v>1057</v>
      </c>
      <c r="C88" s="95"/>
      <c r="D88" s="95"/>
      <c r="E88" s="95"/>
      <c r="F88" s="95"/>
      <c r="G88" s="95"/>
      <c r="H88" s="95"/>
      <c r="I88" s="92"/>
      <c r="J88" s="93"/>
      <c r="K88" s="313">
        <v>0.05</v>
      </c>
      <c r="L88" s="859">
        <f>N82*K88</f>
        <v>12975.868367320285</v>
      </c>
      <c r="M88" s="860"/>
      <c r="N88" s="56"/>
    </row>
    <row r="89" spans="1:14" ht="15" thickBot="1">
      <c r="B89" s="96" t="s">
        <v>1058</v>
      </c>
      <c r="C89" s="97"/>
      <c r="D89" s="97"/>
      <c r="E89" s="97"/>
      <c r="F89" s="97"/>
      <c r="G89" s="97"/>
      <c r="H89" s="97"/>
      <c r="I89" s="98"/>
      <c r="J89" s="99"/>
      <c r="K89" s="314">
        <v>0.05</v>
      </c>
      <c r="L89" s="861">
        <f>N82*K89</f>
        <v>12975.868367320285</v>
      </c>
      <c r="M89" s="862"/>
      <c r="N89" s="56"/>
    </row>
    <row r="90" spans="1:14" ht="15" thickBot="1">
      <c r="B90" s="825" t="s">
        <v>1037</v>
      </c>
      <c r="C90" s="826"/>
      <c r="D90" s="826"/>
      <c r="E90" s="826"/>
      <c r="F90" s="826"/>
      <c r="G90" s="826"/>
      <c r="H90" s="826"/>
      <c r="I90" s="826"/>
      <c r="J90" s="826"/>
      <c r="K90" s="826"/>
      <c r="L90" s="826"/>
      <c r="M90" s="827"/>
      <c r="N90" s="57">
        <f>L87+L88+L89</f>
        <v>77855.210203921713</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337372.57755032741</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1161</v>
      </c>
      <c r="C31" s="86" t="s">
        <v>1673</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44"/>
      <c r="F46" s="839"/>
      <c r="G46" s="839"/>
      <c r="H46" s="840"/>
      <c r="I46" s="41"/>
      <c r="J46" s="42"/>
      <c r="K46" s="283"/>
      <c r="L46" s="285"/>
      <c r="M46" s="286"/>
      <c r="N46" s="287"/>
    </row>
    <row r="47" spans="1:14">
      <c r="B47" s="845" t="s">
        <v>1036</v>
      </c>
      <c r="C47" s="846"/>
      <c r="D47" s="846"/>
      <c r="E47" s="43"/>
      <c r="F47" s="44"/>
      <c r="G47" s="44"/>
      <c r="H47" s="45"/>
      <c r="I47" s="41"/>
      <c r="J47" s="42"/>
      <c r="K47" s="288"/>
      <c r="L47" s="285"/>
      <c r="M47" s="410">
        <v>0.1</v>
      </c>
      <c r="N47" s="353">
        <f>N81*M47</f>
        <v>829.84208459912497</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150786.35661793247</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1463</v>
      </c>
      <c r="B65" s="51" t="str">
        <f>VLOOKUP(A65,TRANSPORTE!A6:D117,3,FALSE)</f>
        <v>Transporte de mezcla abierta en caliente MAC-63</v>
      </c>
      <c r="C65" s="52"/>
      <c r="D65" s="52"/>
      <c r="E65" s="52"/>
      <c r="F65" s="52"/>
      <c r="G65" s="52"/>
      <c r="H65" s="320" t="s">
        <v>1551</v>
      </c>
      <c r="I65" s="288">
        <v>1.25</v>
      </c>
      <c r="J65" s="295">
        <v>1</v>
      </c>
      <c r="K65" s="288">
        <f>I65*J65</f>
        <v>1.25</v>
      </c>
      <c r="L65" s="829">
        <f>VLOOKUP(A65,TRANSPORTE!A6:D117,4,FALSE)</f>
        <v>1238.70439188</v>
      </c>
      <c r="M65" s="830"/>
      <c r="N65" s="296">
        <f>K65*L65</f>
        <v>1548.38048985</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318"/>
      <c r="C69" s="319"/>
      <c r="D69" s="319"/>
      <c r="E69" s="319"/>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3775.3666384819999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80</v>
      </c>
      <c r="N75" s="404">
        <f>K75/M75</f>
        <v>5106.7205206099998</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80</v>
      </c>
      <c r="N76" s="404">
        <f>K76/M76</f>
        <v>1276.6801301524999</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9">
        <v>80</v>
      </c>
      <c r="N77" s="404">
        <f>K77/M77</f>
        <v>1915.0201952287498</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132"/>
    </row>
    <row r="81" spans="1:14" ht="15" thickBot="1">
      <c r="B81" s="831" t="s">
        <v>1037</v>
      </c>
      <c r="C81" s="832"/>
      <c r="D81" s="832"/>
      <c r="E81" s="832"/>
      <c r="F81" s="832"/>
      <c r="G81" s="832"/>
      <c r="H81" s="832"/>
      <c r="I81" s="832"/>
      <c r="J81" s="832"/>
      <c r="K81" s="832"/>
      <c r="L81" s="832"/>
      <c r="M81" s="833"/>
      <c r="N81" s="469">
        <f>SUM(N75:N80)</f>
        <v>8298.4208459912497</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259517.36734640569</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51903.47346928114</v>
      </c>
      <c r="M88" s="860"/>
      <c r="N88" s="56"/>
    </row>
    <row r="89" spans="1:14">
      <c r="B89" s="94" t="s">
        <v>1057</v>
      </c>
      <c r="C89" s="95"/>
      <c r="D89" s="95"/>
      <c r="E89" s="95"/>
      <c r="F89" s="95"/>
      <c r="G89" s="95"/>
      <c r="H89" s="95"/>
      <c r="I89" s="92"/>
      <c r="J89" s="93"/>
      <c r="K89" s="313">
        <v>0.05</v>
      </c>
      <c r="L89" s="859">
        <f>N83*K89</f>
        <v>12975.868367320285</v>
      </c>
      <c r="M89" s="860"/>
      <c r="N89" s="56"/>
    </row>
    <row r="90" spans="1:14" ht="15" thickBot="1">
      <c r="B90" s="96" t="s">
        <v>1058</v>
      </c>
      <c r="C90" s="97"/>
      <c r="D90" s="97"/>
      <c r="E90" s="97"/>
      <c r="F90" s="97"/>
      <c r="G90" s="97"/>
      <c r="H90" s="97"/>
      <c r="I90" s="98"/>
      <c r="J90" s="99"/>
      <c r="K90" s="314">
        <v>0.05</v>
      </c>
      <c r="L90" s="861">
        <f>N83*K90</f>
        <v>12975.868367320285</v>
      </c>
      <c r="M90" s="862"/>
      <c r="N90" s="56"/>
    </row>
    <row r="91" spans="1:14" ht="15" thickBot="1">
      <c r="B91" s="825" t="s">
        <v>1037</v>
      </c>
      <c r="C91" s="826"/>
      <c r="D91" s="826"/>
      <c r="E91" s="826"/>
      <c r="F91" s="826"/>
      <c r="G91" s="826"/>
      <c r="H91" s="826"/>
      <c r="I91" s="826"/>
      <c r="J91" s="826"/>
      <c r="K91" s="826"/>
      <c r="L91" s="826"/>
      <c r="M91" s="827"/>
      <c r="N91" s="57">
        <f>L88+L89+L90</f>
        <v>77855.210203921713</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337372.57755032741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1162</v>
      </c>
      <c r="C31" s="86" t="s">
        <v>1674</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829.84208459912497</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150786.35661793247</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68265.358209999991</v>
      </c>
      <c r="N53" s="281">
        <f>K53*M53</f>
        <v>95571.501493999982</v>
      </c>
    </row>
    <row r="54" spans="1:14">
      <c r="A54" s="113" t="s">
        <v>845</v>
      </c>
      <c r="B54" s="48" t="str">
        <f>VLOOKUP(A54,MATERIALES!A6:D373,3,FALSE)</f>
        <v>Agua</v>
      </c>
      <c r="C54" s="290"/>
      <c r="D54" s="290"/>
      <c r="E54" s="290"/>
      <c r="F54" s="290"/>
      <c r="G54" s="290"/>
      <c r="H54" s="290"/>
      <c r="I54" s="277"/>
      <c r="J54" s="233" t="str">
        <f>VLOOKUP(A54,MATERIALES!A8:D646,2,FALSE)</f>
        <v>lt</v>
      </c>
      <c r="K54" s="291">
        <v>25</v>
      </c>
      <c r="L54" s="276"/>
      <c r="M54" s="411">
        <f>VLOOKUP(A54,MATERIALES!A6:D397,4,FALSE)</f>
        <v>43.428869999999996</v>
      </c>
      <c r="N54" s="281">
        <f>K54*M54</f>
        <v>1085.7217499999999</v>
      </c>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96657.223243999979</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1353</v>
      </c>
      <c r="B63" s="51" t="str">
        <f>VLOOKUP(A63,TRANSPORTE!A5:D117,3,FALSE)</f>
        <v>Transporte de Material Crudo de Rio</v>
      </c>
      <c r="C63" s="326"/>
      <c r="D63" s="326"/>
      <c r="E63" s="326"/>
      <c r="F63" s="326"/>
      <c r="G63" s="326"/>
      <c r="H63" s="320" t="s">
        <v>1551</v>
      </c>
      <c r="I63" s="288">
        <v>1.4</v>
      </c>
      <c r="J63" s="295">
        <v>1</v>
      </c>
      <c r="K63" s="288">
        <f>I63*J63</f>
        <v>1.4</v>
      </c>
      <c r="L63" s="829">
        <f>VLOOKUP(A63,TRANSPORTE!A5:D117,4,FALSE)</f>
        <v>1590.70439188</v>
      </c>
      <c r="M63" s="830"/>
      <c r="N63" s="296">
        <f>K63*L63</f>
        <v>2226.9861486319996</v>
      </c>
    </row>
    <row r="64" spans="1:14">
      <c r="A64" t="s">
        <v>1464</v>
      </c>
      <c r="B64" s="51" t="str">
        <f>VLOOKUP(A64,TRANSPORTE!A6:D117,3,FALSE)</f>
        <v>Transporte de mezcla abierta en caliente MAC-50</v>
      </c>
      <c r="C64" s="52"/>
      <c r="D64" s="52"/>
      <c r="E64" s="52"/>
      <c r="F64" s="52"/>
      <c r="G64" s="52"/>
      <c r="H64" s="320" t="s">
        <v>1551</v>
      </c>
      <c r="I64" s="288">
        <v>1.25</v>
      </c>
      <c r="J64" s="295">
        <v>1</v>
      </c>
      <c r="K64" s="288">
        <f>I64*J64</f>
        <v>1.25</v>
      </c>
      <c r="L64" s="829">
        <f>VLOOKUP(A64,TRANSPORTE!A6:D117,4,FALSE)</f>
        <v>1238.70439188</v>
      </c>
      <c r="M64" s="830"/>
      <c r="N64" s="296">
        <f>K64*L64</f>
        <v>1548.38048985</v>
      </c>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456"/>
      <c r="C68" s="457"/>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3775.3666384819999</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301">
        <f>K74/J74*100</f>
        <v>220831.15764799999</v>
      </c>
      <c r="J74" s="302">
        <v>185</v>
      </c>
      <c r="K74" s="303">
        <f>VLOOKUP(A74,'MANO DE OBRA'!A8:D99,4,FALSE)</f>
        <v>408537.6416488</v>
      </c>
      <c r="L74" s="55"/>
      <c r="M74" s="304">
        <v>80</v>
      </c>
      <c r="N74" s="404">
        <f>K74/M74</f>
        <v>5106.7205206099998</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80</v>
      </c>
      <c r="N75" s="404">
        <f>K75/M75</f>
        <v>1276.6801301524999</v>
      </c>
    </row>
    <row r="76" spans="1:15">
      <c r="A76" t="s">
        <v>54</v>
      </c>
      <c r="B76" s="54" t="str">
        <f>VLOOKUP(A76,'MANO DE OBRA'!A9:D70,3,FALSE)</f>
        <v>Rastrilleros (2)</v>
      </c>
      <c r="C76" s="52"/>
      <c r="D76" s="52"/>
      <c r="E76" s="52"/>
      <c r="F76" s="52"/>
      <c r="G76" s="52"/>
      <c r="H76" s="52"/>
      <c r="I76" s="301">
        <f>K76/J76*100</f>
        <v>82811.68411799999</v>
      </c>
      <c r="J76" s="302">
        <v>185</v>
      </c>
      <c r="K76" s="303">
        <f>VLOOKUP(A76,'MANO DE OBRA'!A9:D101,4,FALSE)</f>
        <v>153201.61561829998</v>
      </c>
      <c r="L76" s="55"/>
      <c r="M76" s="309">
        <v>80</v>
      </c>
      <c r="N76" s="404">
        <f>K76/M76</f>
        <v>1915.0201952287498</v>
      </c>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8298.4208459912497</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259517.36734640569</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51903.47346928114</v>
      </c>
      <c r="M87" s="860"/>
      <c r="N87" s="56"/>
    </row>
    <row r="88" spans="1:14">
      <c r="B88" s="94" t="s">
        <v>1057</v>
      </c>
      <c r="C88" s="95"/>
      <c r="D88" s="95"/>
      <c r="E88" s="95"/>
      <c r="F88" s="95"/>
      <c r="G88" s="95"/>
      <c r="H88" s="95"/>
      <c r="I88" s="92"/>
      <c r="J88" s="93"/>
      <c r="K88" s="313">
        <v>0.05</v>
      </c>
      <c r="L88" s="859">
        <f>N82*K88</f>
        <v>12975.868367320285</v>
      </c>
      <c r="M88" s="860"/>
      <c r="N88" s="56"/>
    </row>
    <row r="89" spans="1:14" ht="15" thickBot="1">
      <c r="B89" s="96" t="s">
        <v>1058</v>
      </c>
      <c r="C89" s="97"/>
      <c r="D89" s="97"/>
      <c r="E89" s="97"/>
      <c r="F89" s="97"/>
      <c r="G89" s="97"/>
      <c r="H89" s="97"/>
      <c r="I89" s="98"/>
      <c r="J89" s="99"/>
      <c r="K89" s="314">
        <v>0.05</v>
      </c>
      <c r="L89" s="861">
        <f>N82*K89</f>
        <v>12975.868367320285</v>
      </c>
      <c r="M89" s="862"/>
      <c r="N89" s="56"/>
    </row>
    <row r="90" spans="1:14" ht="15" thickBot="1">
      <c r="B90" s="825" t="s">
        <v>1037</v>
      </c>
      <c r="C90" s="826"/>
      <c r="D90" s="826"/>
      <c r="E90" s="826"/>
      <c r="F90" s="826"/>
      <c r="G90" s="826"/>
      <c r="H90" s="826"/>
      <c r="I90" s="826"/>
      <c r="J90" s="826"/>
      <c r="K90" s="826"/>
      <c r="L90" s="826"/>
      <c r="M90" s="827"/>
      <c r="N90" s="57">
        <f>L87+L88+L89</f>
        <v>77855.210203921713</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337372.57755032741</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1163</v>
      </c>
      <c r="C31" s="86" t="s">
        <v>1675</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8</v>
      </c>
      <c r="N37" s="281">
        <f t="shared" ref="N37:N43" si="0">K37/M37</f>
        <v>11839.766</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8</v>
      </c>
      <c r="N38" s="281">
        <f t="shared" si="0"/>
        <v>11203.85</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8</v>
      </c>
      <c r="N39" s="281">
        <f t="shared" si="0"/>
        <v>84101.101500000004</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8</v>
      </c>
      <c r="N42" s="281">
        <f t="shared" si="0"/>
        <v>30582.2065</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8</v>
      </c>
      <c r="N43" s="281">
        <f t="shared" si="0"/>
        <v>8525.0135000000009</v>
      </c>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922.04676066569448</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180128.94879399906</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68265.358209999991</v>
      </c>
      <c r="N53" s="281">
        <f>K53*M53</f>
        <v>95571.501493999982</v>
      </c>
    </row>
    <row r="54" spans="1:14">
      <c r="A54" s="113" t="s">
        <v>845</v>
      </c>
      <c r="B54" s="48" t="str">
        <f>VLOOKUP(A54,MATERIALES!A6:D373,3,FALSE)</f>
        <v>Agua</v>
      </c>
      <c r="C54" s="290"/>
      <c r="D54" s="290"/>
      <c r="E54" s="290"/>
      <c r="F54" s="290"/>
      <c r="G54" s="290"/>
      <c r="H54" s="290"/>
      <c r="I54" s="277"/>
      <c r="J54" s="233" t="str">
        <f>VLOOKUP(A54,MATERIALES!A8:D646,2,FALSE)</f>
        <v>lt</v>
      </c>
      <c r="K54" s="291">
        <v>25</v>
      </c>
      <c r="L54" s="276"/>
      <c r="M54" s="411">
        <f>VLOOKUP(A54,MATERIALES!A6:D397,4,FALSE)</f>
        <v>43.428869999999996</v>
      </c>
      <c r="N54" s="281">
        <f>K54*M54</f>
        <v>1085.7217499999999</v>
      </c>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96657.223243999979</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1353</v>
      </c>
      <c r="B63" s="51" t="str">
        <f>VLOOKUP(A63,TRANSPORTE!A5:D117,3,FALSE)</f>
        <v>Transporte de Material Crudo de Rio</v>
      </c>
      <c r="C63" s="326"/>
      <c r="D63" s="326"/>
      <c r="E63" s="326"/>
      <c r="F63" s="326"/>
      <c r="G63" s="326"/>
      <c r="H63" s="320" t="s">
        <v>1551</v>
      </c>
      <c r="I63" s="288">
        <v>1.4</v>
      </c>
      <c r="J63" s="295">
        <v>1</v>
      </c>
      <c r="K63" s="288">
        <f>I63*J63</f>
        <v>1.4</v>
      </c>
      <c r="L63" s="829">
        <f>VLOOKUP(A63,TRANSPORTE!A5:D117,4,FALSE)</f>
        <v>1590.70439188</v>
      </c>
      <c r="M63" s="830"/>
      <c r="N63" s="296">
        <f>K63*L63</f>
        <v>2226.9861486319996</v>
      </c>
    </row>
    <row r="64" spans="1:14">
      <c r="A64" t="s">
        <v>1464</v>
      </c>
      <c r="B64" s="51" t="str">
        <f>VLOOKUP(A64,TRANSPORTE!A6:D117,3,FALSE)</f>
        <v>Transporte de mezcla abierta en caliente MAC-50</v>
      </c>
      <c r="C64" s="52"/>
      <c r="D64" s="52"/>
      <c r="E64" s="52"/>
      <c r="F64" s="52"/>
      <c r="G64" s="52"/>
      <c r="H64" s="320" t="s">
        <v>1551</v>
      </c>
      <c r="I64" s="288">
        <v>1.25</v>
      </c>
      <c r="J64" s="295">
        <v>1</v>
      </c>
      <c r="K64" s="288">
        <f>I64*J64</f>
        <v>1.25</v>
      </c>
      <c r="L64" s="829">
        <f>VLOOKUP(A64,TRANSPORTE!A6:D117,4,FALSE)</f>
        <v>1238.70439188</v>
      </c>
      <c r="M64" s="830"/>
      <c r="N64" s="296">
        <f>K64*L64</f>
        <v>1548.38048985</v>
      </c>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456"/>
      <c r="C68" s="457"/>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3775.3666384819999</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301">
        <f>K74/J74*100</f>
        <v>220831.15764799999</v>
      </c>
      <c r="J74" s="302">
        <v>185</v>
      </c>
      <c r="K74" s="303">
        <f>VLOOKUP(A74,'MANO DE OBRA'!A8:D99,4,FALSE)</f>
        <v>408537.6416488</v>
      </c>
      <c r="L74" s="55"/>
      <c r="M74" s="304">
        <v>72</v>
      </c>
      <c r="N74" s="404">
        <f>K74/M74</f>
        <v>5674.1339117888892</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72</v>
      </c>
      <c r="N75" s="404">
        <f>K75/M75</f>
        <v>1418.5334779472223</v>
      </c>
    </row>
    <row r="76" spans="1:15">
      <c r="A76" t="s">
        <v>54</v>
      </c>
      <c r="B76" s="54" t="str">
        <f>VLOOKUP(A76,'MANO DE OBRA'!A9:D70,3,FALSE)</f>
        <v>Rastrilleros (2)</v>
      </c>
      <c r="C76" s="52"/>
      <c r="D76" s="52"/>
      <c r="E76" s="52"/>
      <c r="F76" s="52"/>
      <c r="G76" s="52"/>
      <c r="H76" s="52"/>
      <c r="I76" s="301">
        <f>K76/J76*100</f>
        <v>82811.68411799999</v>
      </c>
      <c r="J76" s="302">
        <v>185</v>
      </c>
      <c r="K76" s="303">
        <f>VLOOKUP(A76,'MANO DE OBRA'!A9:D101,4,FALSE)</f>
        <v>153201.61561829998</v>
      </c>
      <c r="L76" s="55"/>
      <c r="M76" s="309">
        <v>72</v>
      </c>
      <c r="N76" s="404">
        <f>K76/M76</f>
        <v>2127.800216920833</v>
      </c>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9220.4676066569446</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289782.00628313801</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57956.401256627607</v>
      </c>
      <c r="M87" s="860"/>
      <c r="N87" s="56"/>
    </row>
    <row r="88" spans="1:14">
      <c r="B88" s="94" t="s">
        <v>1057</v>
      </c>
      <c r="C88" s="95"/>
      <c r="D88" s="95"/>
      <c r="E88" s="95"/>
      <c r="F88" s="95"/>
      <c r="G88" s="95"/>
      <c r="H88" s="95"/>
      <c r="I88" s="92"/>
      <c r="J88" s="93"/>
      <c r="K88" s="313">
        <v>0.05</v>
      </c>
      <c r="L88" s="859">
        <f>N82*K88</f>
        <v>14489.100314156902</v>
      </c>
      <c r="M88" s="860"/>
      <c r="N88" s="56"/>
    </row>
    <row r="89" spans="1:14" ht="15" thickBot="1">
      <c r="B89" s="96" t="s">
        <v>1058</v>
      </c>
      <c r="C89" s="97"/>
      <c r="D89" s="97"/>
      <c r="E89" s="97"/>
      <c r="F89" s="97"/>
      <c r="G89" s="97"/>
      <c r="H89" s="97"/>
      <c r="I89" s="98"/>
      <c r="J89" s="99"/>
      <c r="K89" s="314">
        <v>0.05</v>
      </c>
      <c r="L89" s="861">
        <f>N82*K89</f>
        <v>14489.100314156902</v>
      </c>
      <c r="M89" s="862"/>
      <c r="N89" s="56"/>
    </row>
    <row r="90" spans="1:14" ht="15" thickBot="1">
      <c r="B90" s="825" t="s">
        <v>1037</v>
      </c>
      <c r="C90" s="826"/>
      <c r="D90" s="826"/>
      <c r="E90" s="826"/>
      <c r="F90" s="826"/>
      <c r="G90" s="826"/>
      <c r="H90" s="826"/>
      <c r="I90" s="826"/>
      <c r="J90" s="826"/>
      <c r="K90" s="826"/>
      <c r="L90" s="826"/>
      <c r="M90" s="827"/>
      <c r="N90" s="57">
        <f>L87+L88+L89</f>
        <v>86934.601884941425</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376716.6081680794</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1164</v>
      </c>
      <c r="C31" s="86" t="s">
        <v>1676</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44"/>
      <c r="F46" s="839"/>
      <c r="G46" s="839"/>
      <c r="H46" s="840"/>
      <c r="I46" s="41"/>
      <c r="J46" s="42"/>
      <c r="K46" s="283"/>
      <c r="L46" s="285"/>
      <c r="M46" s="286"/>
      <c r="N46" s="287"/>
    </row>
    <row r="47" spans="1:14">
      <c r="B47" s="845" t="s">
        <v>1036</v>
      </c>
      <c r="C47" s="846"/>
      <c r="D47" s="846"/>
      <c r="E47" s="43"/>
      <c r="F47" s="44"/>
      <c r="G47" s="44"/>
      <c r="H47" s="45"/>
      <c r="I47" s="41"/>
      <c r="J47" s="42"/>
      <c r="K47" s="288"/>
      <c r="L47" s="285"/>
      <c r="M47" s="410">
        <v>0.1</v>
      </c>
      <c r="N47" s="353">
        <f>N81*M47</f>
        <v>829.84208459912497</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150786.35661793247</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1465</v>
      </c>
      <c r="B65" s="51" t="str">
        <f>VLOOKUP(A65,TRANSPORTE!A6:D117,3,FALSE)</f>
        <v>Transporte de mezcla discontinua en caliente tipo M-13</v>
      </c>
      <c r="C65" s="52"/>
      <c r="D65" s="52"/>
      <c r="E65" s="52"/>
      <c r="F65" s="52"/>
      <c r="G65" s="52"/>
      <c r="H65" s="320" t="s">
        <v>1551</v>
      </c>
      <c r="I65" s="288">
        <v>1.25</v>
      </c>
      <c r="J65" s="295">
        <v>1</v>
      </c>
      <c r="K65" s="288">
        <f>I65*J65</f>
        <v>1.25</v>
      </c>
      <c r="L65" s="829">
        <f>VLOOKUP(A65,TRANSPORTE!A6:D117,4,FALSE)</f>
        <v>1238.70439188</v>
      </c>
      <c r="M65" s="830"/>
      <c r="N65" s="296">
        <f>K65*L65</f>
        <v>1548.38048985</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3775.3666384819999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80</v>
      </c>
      <c r="N75" s="404">
        <f>K75/M75</f>
        <v>5106.7205206099998</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80</v>
      </c>
      <c r="N76" s="404">
        <f>K76/M76</f>
        <v>1276.6801301524999</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9">
        <v>80</v>
      </c>
      <c r="N77" s="404">
        <f>K77/M77</f>
        <v>1915.0201952287498</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8298.4208459912497</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259517.36734640569</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51903.47346928114</v>
      </c>
      <c r="M88" s="860"/>
      <c r="N88" s="56"/>
    </row>
    <row r="89" spans="1:14">
      <c r="B89" s="94" t="s">
        <v>1057</v>
      </c>
      <c r="C89" s="95"/>
      <c r="D89" s="95"/>
      <c r="E89" s="95"/>
      <c r="F89" s="95"/>
      <c r="G89" s="95"/>
      <c r="H89" s="95"/>
      <c r="I89" s="92"/>
      <c r="J89" s="93"/>
      <c r="K89" s="313">
        <v>0.05</v>
      </c>
      <c r="L89" s="859">
        <f>N83*K89</f>
        <v>12975.868367320285</v>
      </c>
      <c r="M89" s="860"/>
      <c r="N89" s="56"/>
    </row>
    <row r="90" spans="1:14" ht="15" thickBot="1">
      <c r="B90" s="96" t="s">
        <v>1058</v>
      </c>
      <c r="C90" s="97"/>
      <c r="D90" s="97"/>
      <c r="E90" s="97"/>
      <c r="F90" s="97"/>
      <c r="G90" s="97"/>
      <c r="H90" s="97"/>
      <c r="I90" s="98"/>
      <c r="J90" s="99"/>
      <c r="K90" s="314">
        <v>0.05</v>
      </c>
      <c r="L90" s="861">
        <f>N83*K90</f>
        <v>12975.868367320285</v>
      </c>
      <c r="M90" s="862"/>
      <c r="N90" s="56"/>
    </row>
    <row r="91" spans="1:14" ht="15" thickBot="1">
      <c r="B91" s="825" t="s">
        <v>1037</v>
      </c>
      <c r="C91" s="826"/>
      <c r="D91" s="826"/>
      <c r="E91" s="826"/>
      <c r="F91" s="826"/>
      <c r="G91" s="826"/>
      <c r="H91" s="826"/>
      <c r="I91" s="826"/>
      <c r="J91" s="826"/>
      <c r="K91" s="826"/>
      <c r="L91" s="826"/>
      <c r="M91" s="827"/>
      <c r="N91" s="57">
        <f>L88+L89+L90</f>
        <v>77855.210203921713</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337372.57755032741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1165</v>
      </c>
      <c r="C31" s="86" t="s">
        <v>1677</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44"/>
      <c r="F46" s="839"/>
      <c r="G46" s="839"/>
      <c r="H46" s="840"/>
      <c r="I46" s="41"/>
      <c r="J46" s="42"/>
      <c r="K46" s="283"/>
      <c r="L46" s="285"/>
      <c r="M46" s="286"/>
      <c r="N46" s="287"/>
    </row>
    <row r="47" spans="1:14">
      <c r="B47" s="845" t="s">
        <v>1036</v>
      </c>
      <c r="C47" s="846"/>
      <c r="D47" s="846"/>
      <c r="E47" s="43"/>
      <c r="F47" s="44"/>
      <c r="G47" s="44"/>
      <c r="H47" s="45"/>
      <c r="I47" s="41"/>
      <c r="J47" s="42"/>
      <c r="K47" s="288"/>
      <c r="L47" s="285"/>
      <c r="M47" s="410">
        <v>0.1</v>
      </c>
      <c r="N47" s="353">
        <f>N81*M47</f>
        <v>829.84208459912497</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150786.35661793247</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1466</v>
      </c>
      <c r="B65" s="51" t="str">
        <f>VLOOKUP(A65,TRANSPORTE!A6:D117,3,FALSE)</f>
        <v>Transporte de mezcla discontinua en caliente tipo M-10</v>
      </c>
      <c r="C65" s="52"/>
      <c r="D65" s="52"/>
      <c r="E65" s="52"/>
      <c r="F65" s="52"/>
      <c r="G65" s="52"/>
      <c r="H65" s="320" t="s">
        <v>1551</v>
      </c>
      <c r="I65" s="288">
        <v>1.25</v>
      </c>
      <c r="J65" s="295">
        <v>1</v>
      </c>
      <c r="K65" s="288">
        <f>I65*J65</f>
        <v>1.25</v>
      </c>
      <c r="L65" s="829">
        <f>VLOOKUP(A65,TRANSPORTE!A6:D117,4,FALSE)</f>
        <v>1238.70439188</v>
      </c>
      <c r="M65" s="830"/>
      <c r="N65" s="296">
        <f>K65*L65</f>
        <v>1548.38048985</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318"/>
      <c r="C69" s="319"/>
      <c r="D69" s="319"/>
      <c r="E69" s="319"/>
      <c r="F69" s="319"/>
      <c r="G69" s="319"/>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3775.3666384819999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80</v>
      </c>
      <c r="N75" s="404">
        <f>K75/M75</f>
        <v>5106.7205206099998</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80</v>
      </c>
      <c r="N76" s="404">
        <f>K76/M76</f>
        <v>1276.6801301524999</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9">
        <v>80</v>
      </c>
      <c r="N77" s="404">
        <f>K77/M77</f>
        <v>1915.0201952287498</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8298.4208459912497</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259517.36734640569</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51903.47346928114</v>
      </c>
      <c r="M88" s="860"/>
      <c r="N88" s="56"/>
    </row>
    <row r="89" spans="1:14">
      <c r="B89" s="94" t="s">
        <v>1057</v>
      </c>
      <c r="C89" s="95"/>
      <c r="D89" s="95"/>
      <c r="E89" s="95"/>
      <c r="F89" s="95"/>
      <c r="G89" s="95"/>
      <c r="H89" s="95"/>
      <c r="I89" s="92"/>
      <c r="J89" s="93"/>
      <c r="K89" s="313">
        <v>0.05</v>
      </c>
      <c r="L89" s="859">
        <f>N83*K89</f>
        <v>12975.868367320285</v>
      </c>
      <c r="M89" s="860"/>
      <c r="N89" s="56"/>
    </row>
    <row r="90" spans="1:14" ht="15" thickBot="1">
      <c r="B90" s="96" t="s">
        <v>1058</v>
      </c>
      <c r="C90" s="97"/>
      <c r="D90" s="97"/>
      <c r="E90" s="97"/>
      <c r="F90" s="97"/>
      <c r="G90" s="97"/>
      <c r="H90" s="97"/>
      <c r="I90" s="98"/>
      <c r="J90" s="99"/>
      <c r="K90" s="314">
        <v>0.05</v>
      </c>
      <c r="L90" s="861">
        <f>N83*K90</f>
        <v>12975.868367320285</v>
      </c>
      <c r="M90" s="862"/>
      <c r="N90" s="56"/>
    </row>
    <row r="91" spans="1:14" ht="15" thickBot="1">
      <c r="B91" s="825" t="s">
        <v>1037</v>
      </c>
      <c r="C91" s="826"/>
      <c r="D91" s="826"/>
      <c r="E91" s="826"/>
      <c r="F91" s="826"/>
      <c r="G91" s="826"/>
      <c r="H91" s="826"/>
      <c r="I91" s="826"/>
      <c r="J91" s="826"/>
      <c r="K91" s="826"/>
      <c r="L91" s="826"/>
      <c r="M91" s="827"/>
      <c r="N91" s="57">
        <f>L88+L89+L90</f>
        <v>77855.210203921713</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337372.57755032741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226" t="s">
        <v>1166</v>
      </c>
      <c r="C31" s="86" t="s">
        <v>1678</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829.84208459912497</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150786.35661793247</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68265.358209999991</v>
      </c>
      <c r="N53" s="281">
        <f>K53*M53</f>
        <v>95571.501493999982</v>
      </c>
    </row>
    <row r="54" spans="1:14">
      <c r="A54" s="113" t="s">
        <v>845</v>
      </c>
      <c r="B54" s="48" t="str">
        <f>VLOOKUP(A54,MATERIALES!A6:D373,3,FALSE)</f>
        <v>Agua</v>
      </c>
      <c r="C54" s="290"/>
      <c r="D54" s="290"/>
      <c r="E54" s="290"/>
      <c r="F54" s="290"/>
      <c r="G54" s="290"/>
      <c r="H54" s="290"/>
      <c r="I54" s="277"/>
      <c r="J54" s="233" t="str">
        <f>VLOOKUP(A54,MATERIALES!A8:D646,2,FALSE)</f>
        <v>lt</v>
      </c>
      <c r="K54" s="291">
        <v>25</v>
      </c>
      <c r="L54" s="276"/>
      <c r="M54" s="411">
        <f>VLOOKUP(A54,MATERIALES!A6:D397,4,FALSE)</f>
        <v>43.428869999999996</v>
      </c>
      <c r="N54" s="281">
        <f>K54*M54</f>
        <v>1085.7217499999999</v>
      </c>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96657.223243999979</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1353</v>
      </c>
      <c r="B63" s="51" t="str">
        <f>VLOOKUP(A63,TRANSPORTE!A5:D117,3,FALSE)</f>
        <v>Transporte de Material Crudo de Rio</v>
      </c>
      <c r="C63" s="326"/>
      <c r="D63" s="326"/>
      <c r="E63" s="326"/>
      <c r="F63" s="326"/>
      <c r="G63" s="326"/>
      <c r="H63" s="320" t="s">
        <v>1551</v>
      </c>
      <c r="I63" s="288">
        <v>1.4</v>
      </c>
      <c r="J63" s="295">
        <v>1</v>
      </c>
      <c r="K63" s="288">
        <f>I63*J63</f>
        <v>1.4</v>
      </c>
      <c r="L63" s="829">
        <f>VLOOKUP(A63,TRANSPORTE!A5:D117,4,FALSE)</f>
        <v>1590.70439188</v>
      </c>
      <c r="M63" s="830"/>
      <c r="N63" s="296">
        <f>K63*L63</f>
        <v>2226.9861486319996</v>
      </c>
    </row>
    <row r="64" spans="1:14">
      <c r="A64" t="s">
        <v>1467</v>
      </c>
      <c r="B64" s="51" t="str">
        <f>VLOOKUP(A64,TRANSPORTE!A6:D117,3,FALSE)</f>
        <v>Transporte de mezcla discontinua en caliente tipo F-13</v>
      </c>
      <c r="C64" s="52"/>
      <c r="D64" s="52"/>
      <c r="E64" s="52"/>
      <c r="F64" s="52"/>
      <c r="G64" s="52"/>
      <c r="H64" s="320" t="s">
        <v>1551</v>
      </c>
      <c r="I64" s="288">
        <v>1.25</v>
      </c>
      <c r="J64" s="295">
        <v>1</v>
      </c>
      <c r="K64" s="288">
        <f>I64*J64</f>
        <v>1.25</v>
      </c>
      <c r="L64" s="829">
        <f>VLOOKUP(A64,TRANSPORTE!A6:D117,4,FALSE)</f>
        <v>1238.70439188</v>
      </c>
      <c r="M64" s="830"/>
      <c r="N64" s="296">
        <f>K64*L64</f>
        <v>1548.38048985</v>
      </c>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456"/>
      <c r="C68" s="457"/>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3775.3666384819999</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301">
        <f>K74/J74*100</f>
        <v>220831.15764799999</v>
      </c>
      <c r="J74" s="302">
        <v>185</v>
      </c>
      <c r="K74" s="303">
        <f>VLOOKUP(A74,'MANO DE OBRA'!A8:D99,4,FALSE)</f>
        <v>408537.6416488</v>
      </c>
      <c r="L74" s="55"/>
      <c r="M74" s="304">
        <v>80</v>
      </c>
      <c r="N74" s="404">
        <f>K74/M74</f>
        <v>5106.7205206099998</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80</v>
      </c>
      <c r="N75" s="404">
        <f>K75/M75</f>
        <v>1276.6801301524999</v>
      </c>
    </row>
    <row r="76" spans="1:15">
      <c r="A76" t="s">
        <v>54</v>
      </c>
      <c r="B76" s="54" t="str">
        <f>VLOOKUP(A76,'MANO DE OBRA'!A9:D70,3,FALSE)</f>
        <v>Rastrilleros (2)</v>
      </c>
      <c r="C76" s="52"/>
      <c r="D76" s="52"/>
      <c r="E76" s="52"/>
      <c r="F76" s="52"/>
      <c r="G76" s="52"/>
      <c r="H76" s="52"/>
      <c r="I76" s="301">
        <f>K76/J76*100</f>
        <v>82811.68411799999</v>
      </c>
      <c r="J76" s="302">
        <v>185</v>
      </c>
      <c r="K76" s="303">
        <f>VLOOKUP(A76,'MANO DE OBRA'!A9:D101,4,FALSE)</f>
        <v>153201.61561829998</v>
      </c>
      <c r="L76" s="55"/>
      <c r="M76" s="309">
        <v>80</v>
      </c>
      <c r="N76" s="404">
        <f>K76/M76</f>
        <v>1915.0201952287498</v>
      </c>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8298.4208459912497</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259517.36734640569</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51903.47346928114</v>
      </c>
      <c r="M87" s="860"/>
      <c r="N87" s="56"/>
    </row>
    <row r="88" spans="1:14">
      <c r="B88" s="94" t="s">
        <v>1057</v>
      </c>
      <c r="C88" s="95"/>
      <c r="D88" s="95"/>
      <c r="E88" s="95"/>
      <c r="F88" s="95"/>
      <c r="G88" s="95"/>
      <c r="H88" s="95"/>
      <c r="I88" s="92"/>
      <c r="J88" s="93"/>
      <c r="K88" s="313">
        <v>0.05</v>
      </c>
      <c r="L88" s="859">
        <f>N82*K88</f>
        <v>12975.868367320285</v>
      </c>
      <c r="M88" s="860"/>
      <c r="N88" s="56"/>
    </row>
    <row r="89" spans="1:14" ht="15" thickBot="1">
      <c r="B89" s="96" t="s">
        <v>1058</v>
      </c>
      <c r="C89" s="97"/>
      <c r="D89" s="97"/>
      <c r="E89" s="97"/>
      <c r="F89" s="97"/>
      <c r="G89" s="97"/>
      <c r="H89" s="97"/>
      <c r="I89" s="98"/>
      <c r="J89" s="99"/>
      <c r="K89" s="314">
        <v>0.05</v>
      </c>
      <c r="L89" s="861">
        <f>N82*K89</f>
        <v>12975.868367320285</v>
      </c>
      <c r="M89" s="862"/>
      <c r="N89" s="56"/>
    </row>
    <row r="90" spans="1:14" ht="15" thickBot="1">
      <c r="B90" s="825" t="s">
        <v>1037</v>
      </c>
      <c r="C90" s="826"/>
      <c r="D90" s="826"/>
      <c r="E90" s="826"/>
      <c r="F90" s="826"/>
      <c r="G90" s="826"/>
      <c r="H90" s="826"/>
      <c r="I90" s="826"/>
      <c r="J90" s="826"/>
      <c r="K90" s="826"/>
      <c r="L90" s="826"/>
      <c r="M90" s="827"/>
      <c r="N90" s="57">
        <f>L87+L88+L89</f>
        <v>77855.210203921713</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337372.57755032741</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1167</v>
      </c>
      <c r="C31" s="86" t="s">
        <v>1679</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150</v>
      </c>
      <c r="B36" s="838" t="str">
        <f>VLOOKUP(A36,EQUIPOS!A6:D154,3,FALSE)</f>
        <v>Cargador : Potencia en el volante 125 hp, Clasificación de RPM del motor 2300.</v>
      </c>
      <c r="C36" s="839"/>
      <c r="D36" s="839"/>
      <c r="E36" s="839"/>
      <c r="F36" s="839"/>
      <c r="G36" s="839"/>
      <c r="H36" s="840"/>
      <c r="I36" s="276"/>
      <c r="J36" s="277"/>
      <c r="K36" s="278">
        <f>VLOOKUP(A36,EQUIPOS!A6:D163,4,FALSE)</f>
        <v>185939.25599999999</v>
      </c>
      <c r="L36" s="279"/>
      <c r="M36" s="280">
        <v>30</v>
      </c>
      <c r="N36" s="281">
        <f>K36/M36</f>
        <v>6197.9751999999999</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166</v>
      </c>
      <c r="B38" s="838" t="str">
        <f>VLOOKUP(A38,EQUIPOS!A8:D154,3,FALSE)</f>
        <v>Compactador de Rodillo POTENCIA: 99HP, PESO: 8 ton</v>
      </c>
      <c r="C38" s="839"/>
      <c r="D38" s="839"/>
      <c r="E38" s="839"/>
      <c r="F38" s="839"/>
      <c r="G38" s="839"/>
      <c r="H38" s="840"/>
      <c r="I38" s="276"/>
      <c r="J38" s="277"/>
      <c r="K38" s="278">
        <f>VLOOKUP(A38,EQUIPOS!A8:D165,4,FALSE)</f>
        <v>89630.8</v>
      </c>
      <c r="L38" s="279"/>
      <c r="M38" s="280">
        <v>10</v>
      </c>
      <c r="N38" s="281">
        <f t="shared" si="0"/>
        <v>8963.08</v>
      </c>
    </row>
    <row r="39" spans="1:14">
      <c r="A39" t="s">
        <v>284</v>
      </c>
      <c r="B39" s="838" t="str">
        <f>VLOOKUP(A39,EQUIPOS!A9:D154,3,FALSE)</f>
        <v>Planta de asfalto en caliente</v>
      </c>
      <c r="C39" s="839"/>
      <c r="D39" s="839"/>
      <c r="E39" s="839"/>
      <c r="F39" s="839"/>
      <c r="G39" s="839"/>
      <c r="H39" s="840"/>
      <c r="I39" s="276"/>
      <c r="J39" s="277"/>
      <c r="K39" s="278">
        <f>VLOOKUP(A39,EQUIPOS!A9:D166,4,FALSE)</f>
        <v>672808.81200000003</v>
      </c>
      <c r="L39" s="279"/>
      <c r="M39" s="280">
        <v>10</v>
      </c>
      <c r="N39" s="281">
        <f t="shared" si="0"/>
        <v>67280.881200000003</v>
      </c>
    </row>
    <row r="40" spans="1:14">
      <c r="A40" t="s">
        <v>290</v>
      </c>
      <c r="B40" s="838" t="str">
        <f>VLOOKUP(A40,EQUIPOS!A10:D154,3,FALSE)</f>
        <v>Planta trituradora</v>
      </c>
      <c r="C40" s="839"/>
      <c r="D40" s="839"/>
      <c r="E40" s="839"/>
      <c r="F40" s="839"/>
      <c r="G40" s="839"/>
      <c r="H40" s="840"/>
      <c r="I40" s="276"/>
      <c r="J40" s="277"/>
      <c r="K40" s="278">
        <f>VLOOKUP(A40,EQUIPOS!A10:D167,4,FALSE)</f>
        <v>636109.68000000005</v>
      </c>
      <c r="L40" s="279"/>
      <c r="M40" s="280">
        <v>30</v>
      </c>
      <c r="N40" s="281">
        <f t="shared" si="0"/>
        <v>21203.656000000003</v>
      </c>
    </row>
    <row r="41" spans="1:14">
      <c r="A41" t="s">
        <v>314</v>
      </c>
      <c r="B41" s="838" t="str">
        <f>VLOOKUP(A41,EQUIPOS!A11:D155,3,FALSE)</f>
        <v xml:space="preserve">Retroexcavadora E-200 sobre orugas
</v>
      </c>
      <c r="C41" s="839"/>
      <c r="D41" s="839"/>
      <c r="E41" s="839"/>
      <c r="F41" s="839"/>
      <c r="G41" s="839"/>
      <c r="H41" s="840"/>
      <c r="I41" s="276"/>
      <c r="J41" s="277"/>
      <c r="K41" s="278">
        <f>VLOOKUP(A41,EQUIPOS!A11:D168,4,FALSE)</f>
        <v>166600</v>
      </c>
      <c r="L41" s="279"/>
      <c r="M41" s="280">
        <v>30</v>
      </c>
      <c r="N41" s="281">
        <f t="shared" si="0"/>
        <v>5553.333333333333</v>
      </c>
    </row>
    <row r="42" spans="1:14">
      <c r="A42" t="s">
        <v>358</v>
      </c>
      <c r="B42" s="838" t="str">
        <f>VLOOKUP(A42,EQUIPOS!A12:D156,3,FALSE)</f>
        <v xml:space="preserve">Terminadora de asfalto (Finisher), potencia en el volante 174 HP, R=20M3/H, velocidad de desplazamiento 114 m/min
</v>
      </c>
      <c r="C42" s="839"/>
      <c r="D42" s="839"/>
      <c r="E42" s="839"/>
      <c r="F42" s="839"/>
      <c r="G42" s="839"/>
      <c r="H42" s="840"/>
      <c r="I42" s="276"/>
      <c r="J42" s="277"/>
      <c r="K42" s="278">
        <f>VLOOKUP(A42,EQUIPOS!A12:D169,4,FALSE)</f>
        <v>244657.652</v>
      </c>
      <c r="L42" s="279"/>
      <c r="M42" s="280">
        <v>10</v>
      </c>
      <c r="N42" s="281">
        <f t="shared" si="0"/>
        <v>24465.765200000002</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329"/>
      <c r="C44" s="330"/>
      <c r="D44" s="330"/>
      <c r="E44" s="330"/>
      <c r="F44" s="330"/>
      <c r="G44" s="330"/>
      <c r="H44" s="331"/>
      <c r="I44" s="276"/>
      <c r="J44" s="277"/>
      <c r="K44" s="278"/>
      <c r="L44" s="279"/>
      <c r="M44" s="280"/>
      <c r="N44" s="281"/>
    </row>
    <row r="45" spans="1:14">
      <c r="B45" s="838"/>
      <c r="C45" s="839"/>
      <c r="D45" s="839"/>
      <c r="E45" s="839"/>
      <c r="F45" s="839"/>
      <c r="G45" s="839"/>
      <c r="H45" s="840"/>
      <c r="I45" s="841"/>
      <c r="J45" s="822"/>
      <c r="K45" s="278"/>
      <c r="L45" s="842"/>
      <c r="M45" s="843"/>
      <c r="N45" s="281"/>
    </row>
    <row r="46" spans="1:14">
      <c r="B46" s="838"/>
      <c r="C46" s="839"/>
      <c r="D46" s="839"/>
      <c r="E46" s="844"/>
      <c r="F46" s="839"/>
      <c r="G46" s="839"/>
      <c r="H46" s="840"/>
      <c r="I46" s="41"/>
      <c r="J46" s="42"/>
      <c r="K46" s="283"/>
      <c r="L46" s="285"/>
      <c r="M46" s="286"/>
      <c r="N46" s="287"/>
    </row>
    <row r="47" spans="1:14">
      <c r="B47" s="845" t="s">
        <v>1036</v>
      </c>
      <c r="C47" s="846"/>
      <c r="D47" s="846"/>
      <c r="E47" s="43"/>
      <c r="F47" s="44"/>
      <c r="G47" s="44"/>
      <c r="H47" s="45"/>
      <c r="I47" s="41"/>
      <c r="J47" s="42"/>
      <c r="K47" s="288"/>
      <c r="L47" s="285"/>
      <c r="M47" s="410">
        <v>0.1</v>
      </c>
      <c r="N47" s="353">
        <f>N81*M47</f>
        <v>829.84208459912497</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150786.35661793247</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t="s">
        <v>843</v>
      </c>
      <c r="B54" s="48"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68265.358209999991</v>
      </c>
      <c r="N54" s="281">
        <f>K54*M54</f>
        <v>95571.501493999982</v>
      </c>
    </row>
    <row r="55" spans="1:14">
      <c r="A55" s="113" t="s">
        <v>845</v>
      </c>
      <c r="B55" s="48" t="str">
        <f>VLOOKUP(A55,MATERIALES!A6:D373,3,FALSE)</f>
        <v>Agua</v>
      </c>
      <c r="C55" s="290"/>
      <c r="D55" s="290"/>
      <c r="E55" s="290"/>
      <c r="F55" s="290"/>
      <c r="G55" s="290"/>
      <c r="H55" s="290"/>
      <c r="I55" s="277"/>
      <c r="J55" s="233" t="str">
        <f>VLOOKUP(A55,MATERIALES!A9:D647,2,FALSE)</f>
        <v>lt</v>
      </c>
      <c r="K55" s="291">
        <v>25</v>
      </c>
      <c r="L55" s="276"/>
      <c r="M55" s="411">
        <f>VLOOKUP(A55,MATERIALES!A6:D397,4,FALSE)</f>
        <v>43.428869999999996</v>
      </c>
      <c r="N55" s="281">
        <f>K55*M55</f>
        <v>1085.7217499999999</v>
      </c>
    </row>
    <row r="56" spans="1:14">
      <c r="B56" s="48"/>
      <c r="C56" s="290"/>
      <c r="D56" s="290"/>
      <c r="E56" s="290"/>
      <c r="F56" s="290"/>
      <c r="G56" s="290"/>
      <c r="H56" s="290"/>
      <c r="I56" s="277"/>
      <c r="J56" s="233"/>
      <c r="K56" s="291"/>
      <c r="L56" s="276"/>
      <c r="M56" s="292"/>
      <c r="N56" s="293"/>
    </row>
    <row r="57" spans="1:14">
      <c r="B57" s="48"/>
      <c r="C57" s="290"/>
      <c r="D57" s="290"/>
      <c r="E57" s="290"/>
      <c r="F57" s="290"/>
      <c r="G57" s="290"/>
      <c r="H57" s="290"/>
      <c r="I57" s="277"/>
      <c r="J57" s="233"/>
      <c r="K57" s="291"/>
      <c r="L57" s="276"/>
      <c r="M57" s="292"/>
      <c r="N57" s="293"/>
    </row>
    <row r="58" spans="1:14" ht="15" thickBot="1">
      <c r="B58" s="820"/>
      <c r="C58" s="821"/>
      <c r="D58" s="821"/>
      <c r="E58" s="821"/>
      <c r="F58" s="821"/>
      <c r="G58" s="821"/>
      <c r="H58" s="821"/>
      <c r="I58" s="822"/>
      <c r="J58" s="47"/>
      <c r="K58" s="49"/>
      <c r="L58" s="823"/>
      <c r="M58" s="824"/>
      <c r="N58" s="50"/>
    </row>
    <row r="59" spans="1:14" ht="15" thickBot="1">
      <c r="B59" s="825" t="s">
        <v>1037</v>
      </c>
      <c r="C59" s="826"/>
      <c r="D59" s="826"/>
      <c r="E59" s="826"/>
      <c r="F59" s="826"/>
      <c r="G59" s="826"/>
      <c r="H59" s="826"/>
      <c r="I59" s="826"/>
      <c r="J59" s="826"/>
      <c r="K59" s="826"/>
      <c r="L59" s="826"/>
      <c r="M59" s="827"/>
      <c r="N59" s="403">
        <f>SUM(N54:N58)</f>
        <v>96657.223243999979</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1353</v>
      </c>
      <c r="B64" s="51" t="str">
        <f>VLOOKUP(A64,TRANSPORTE!A5:D117,3,FALSE)</f>
        <v>Transporte de Material Crudo de Rio</v>
      </c>
      <c r="C64" s="326"/>
      <c r="D64" s="326"/>
      <c r="E64" s="326"/>
      <c r="F64" s="326"/>
      <c r="G64" s="326"/>
      <c r="H64" s="320" t="s">
        <v>1551</v>
      </c>
      <c r="I64" s="288">
        <v>1.4</v>
      </c>
      <c r="J64" s="295">
        <v>1</v>
      </c>
      <c r="K64" s="288">
        <f>I64*J64</f>
        <v>1.4</v>
      </c>
      <c r="L64" s="829">
        <f>VLOOKUP(A64,TRANSPORTE!A5:D117,4,FALSE)</f>
        <v>1590.70439188</v>
      </c>
      <c r="M64" s="830"/>
      <c r="N64" s="296">
        <f>K64*L64</f>
        <v>2226.9861486319996</v>
      </c>
    </row>
    <row r="65" spans="1:15">
      <c r="A65" t="s">
        <v>1468</v>
      </c>
      <c r="B65" s="51" t="str">
        <f>VLOOKUP(A65,TRANSPORTE!A6:D117,3,FALSE)</f>
        <v>Transporte de mezcla discontinua en caliente tipo F-10</v>
      </c>
      <c r="C65" s="52"/>
      <c r="D65" s="52"/>
      <c r="E65" s="52"/>
      <c r="F65" s="52"/>
      <c r="G65" s="52"/>
      <c r="H65" s="320" t="s">
        <v>1551</v>
      </c>
      <c r="I65" s="288">
        <v>1.25</v>
      </c>
      <c r="J65" s="295">
        <v>1</v>
      </c>
      <c r="K65" s="288">
        <f>I65*J65</f>
        <v>1.25</v>
      </c>
      <c r="L65" s="829">
        <f>VLOOKUP(A65,TRANSPORTE!A6:D117,4,FALSE)</f>
        <v>1238.70439188</v>
      </c>
      <c r="M65" s="830"/>
      <c r="N65" s="296">
        <f>K65*L65</f>
        <v>1548.38048985</v>
      </c>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3775.3666384819999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304">
        <v>80</v>
      </c>
      <c r="N75" s="404">
        <f>K75/M75</f>
        <v>5106.7205206099998</v>
      </c>
      <c r="O75" s="111"/>
    </row>
    <row r="76" spans="1:15">
      <c r="A76"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308">
        <v>80</v>
      </c>
      <c r="N76" s="404">
        <f>K76/M76</f>
        <v>1276.6801301524999</v>
      </c>
    </row>
    <row r="77" spans="1:15">
      <c r="A77" t="s">
        <v>54</v>
      </c>
      <c r="B77" s="54" t="str">
        <f>VLOOKUP(A77,'MANO DE OBRA'!A9:D70,3,FALSE)</f>
        <v>Rastrilleros (2)</v>
      </c>
      <c r="C77" s="52"/>
      <c r="D77" s="52"/>
      <c r="E77" s="52"/>
      <c r="F77" s="52"/>
      <c r="G77" s="52"/>
      <c r="H77" s="52"/>
      <c r="I77" s="301">
        <f>K77/J77*100</f>
        <v>82811.68411799999</v>
      </c>
      <c r="J77" s="302">
        <v>185</v>
      </c>
      <c r="K77" s="303">
        <f>VLOOKUP(A77,'MANO DE OBRA'!A9:D101,4,FALSE)</f>
        <v>153201.61561829998</v>
      </c>
      <c r="L77" s="55"/>
      <c r="M77" s="309">
        <v>80</v>
      </c>
      <c r="N77" s="404">
        <f>K77/M77</f>
        <v>1915.0201952287498</v>
      </c>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8298.4208459912497</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N49+N59+N70+N81</f>
        <v>259517.36734640569</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51903.47346928114</v>
      </c>
      <c r="M88" s="860"/>
      <c r="N88" s="56"/>
    </row>
    <row r="89" spans="1:14">
      <c r="B89" s="94" t="s">
        <v>1057</v>
      </c>
      <c r="C89" s="95"/>
      <c r="D89" s="95"/>
      <c r="E89" s="95"/>
      <c r="F89" s="95"/>
      <c r="G89" s="95"/>
      <c r="H89" s="95"/>
      <c r="I89" s="92"/>
      <c r="J89" s="93"/>
      <c r="K89" s="313">
        <v>0.05</v>
      </c>
      <c r="L89" s="859">
        <f>N83*K89</f>
        <v>12975.868367320285</v>
      </c>
      <c r="M89" s="860"/>
      <c r="N89" s="56"/>
    </row>
    <row r="90" spans="1:14" ht="15" thickBot="1">
      <c r="B90" s="96" t="s">
        <v>1058</v>
      </c>
      <c r="C90" s="97"/>
      <c r="D90" s="97"/>
      <c r="E90" s="97"/>
      <c r="F90" s="97"/>
      <c r="G90" s="97"/>
      <c r="H90" s="97"/>
      <c r="I90" s="98"/>
      <c r="J90" s="99"/>
      <c r="K90" s="314">
        <v>0.05</v>
      </c>
      <c r="L90" s="861">
        <f>N83*K90</f>
        <v>12975.868367320285</v>
      </c>
      <c r="M90" s="862"/>
      <c r="N90" s="56"/>
    </row>
    <row r="91" spans="1:14" ht="15" thickBot="1">
      <c r="B91" s="825" t="s">
        <v>1037</v>
      </c>
      <c r="C91" s="826"/>
      <c r="D91" s="826"/>
      <c r="E91" s="826"/>
      <c r="F91" s="826"/>
      <c r="G91" s="826"/>
      <c r="H91" s="826"/>
      <c r="I91" s="826"/>
      <c r="J91" s="826"/>
      <c r="K91" s="826"/>
      <c r="L91" s="826"/>
      <c r="M91" s="827"/>
      <c r="N91" s="57">
        <f>L88+L89+L90</f>
        <v>77855.210203921713</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337372.57755032741</v>
      </c>
    </row>
    <row r="94" spans="1:14">
      <c r="B94" s="18"/>
      <c r="C94" s="19"/>
      <c r="D94" s="19"/>
      <c r="E94" s="19"/>
      <c r="F94" s="19"/>
      <c r="G94" s="19"/>
      <c r="H94" s="19"/>
      <c r="I94" s="19"/>
      <c r="J94" s="19"/>
      <c r="K94" s="19"/>
      <c r="L94" s="19"/>
      <c r="M94" s="19"/>
      <c r="N94" s="20"/>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17"/>
      <c r="F97" s="17"/>
      <c r="G97" s="17"/>
      <c r="H97" s="17"/>
      <c r="I97" s="17"/>
      <c r="J97" s="17"/>
      <c r="K97" s="17"/>
      <c r="L97" s="17"/>
      <c r="M97" s="17"/>
      <c r="N97" s="22"/>
    </row>
    <row r="98" spans="2:14">
      <c r="B98" s="21"/>
      <c r="C98" s="17"/>
      <c r="D98" s="17"/>
      <c r="E98" s="58" t="s">
        <v>1060</v>
      </c>
      <c r="F98" s="58"/>
      <c r="G98" s="58"/>
      <c r="H98" s="58"/>
      <c r="I98" s="58"/>
      <c r="J98" s="58"/>
      <c r="K98" s="17"/>
      <c r="L98" s="17"/>
      <c r="M98" s="17"/>
      <c r="N98" s="22"/>
    </row>
    <row r="99" spans="2:14">
      <c r="B99" s="21"/>
      <c r="C99" s="17"/>
      <c r="D99" s="17"/>
      <c r="E99" s="17" t="s">
        <v>1061</v>
      </c>
      <c r="F99" s="17"/>
      <c r="G99" s="17"/>
      <c r="H99" s="17"/>
      <c r="I99" s="17"/>
      <c r="J99" s="17"/>
      <c r="K99" s="17"/>
      <c r="L99" s="17"/>
      <c r="M99" s="17"/>
      <c r="N99" s="22"/>
    </row>
    <row r="100" spans="2:14">
      <c r="B100" s="21"/>
      <c r="C100" s="17"/>
      <c r="D100" s="17"/>
      <c r="E100" s="17" t="s">
        <v>1062</v>
      </c>
      <c r="F100" s="17"/>
      <c r="G100" s="17"/>
      <c r="H100" s="17"/>
      <c r="I100" s="17"/>
      <c r="J100" s="17"/>
      <c r="K100" s="17"/>
      <c r="L100" s="17"/>
      <c r="M100" s="17"/>
      <c r="N100" s="22"/>
    </row>
    <row r="101" spans="2:14">
      <c r="B101" s="21"/>
      <c r="C101" s="17"/>
      <c r="D101" s="17"/>
      <c r="E101" s="17" t="s">
        <v>1063</v>
      </c>
      <c r="F101" s="17"/>
      <c r="G101" s="17"/>
      <c r="H101" s="17"/>
      <c r="I101" s="17"/>
      <c r="J101" s="17"/>
      <c r="K101" s="17"/>
      <c r="L101" s="17"/>
      <c r="M101" s="17"/>
      <c r="N101" s="22"/>
    </row>
    <row r="102" spans="2:14" ht="15" thickBot="1">
      <c r="B102" s="21"/>
      <c r="C102" s="17"/>
      <c r="D102" s="17"/>
      <c r="E102" s="17"/>
      <c r="F102" s="17" t="s">
        <v>1064</v>
      </c>
      <c r="G102" s="17"/>
      <c r="H102" s="17"/>
      <c r="I102" s="17"/>
      <c r="J102" s="17"/>
      <c r="K102" s="17"/>
      <c r="L102" s="17"/>
      <c r="M102" s="17"/>
      <c r="N102" s="22"/>
    </row>
    <row r="103" spans="2:14">
      <c r="B103" s="236" t="s">
        <v>2321</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2322</v>
      </c>
      <c r="C109" s="36"/>
      <c r="D109" s="36"/>
      <c r="E109" s="36"/>
      <c r="F109" s="36"/>
      <c r="G109" s="36"/>
      <c r="H109" s="36"/>
      <c r="I109" s="36"/>
      <c r="J109" s="36"/>
      <c r="K109" s="36"/>
      <c r="L109" s="36"/>
      <c r="M109" s="36"/>
      <c r="N109" s="37"/>
    </row>
    <row r="110" spans="2:14" ht="15" customHeight="1">
      <c r="B110" s="863" t="s">
        <v>2323</v>
      </c>
      <c r="C110" s="864"/>
      <c r="D110" s="864"/>
      <c r="E110" s="864"/>
      <c r="F110" s="864"/>
      <c r="G110" s="864"/>
      <c r="H110" s="864"/>
      <c r="I110" s="864"/>
      <c r="J110" s="864"/>
      <c r="K110" s="864"/>
      <c r="L110" s="864"/>
      <c r="M110" s="864"/>
      <c r="N110" s="865"/>
    </row>
    <row r="111" spans="2:14" ht="15" customHeight="1">
      <c r="B111" s="863"/>
      <c r="C111" s="864"/>
      <c r="D111" s="864"/>
      <c r="E111" s="864"/>
      <c r="F111" s="864"/>
      <c r="G111" s="864"/>
      <c r="H111" s="864"/>
      <c r="I111" s="864"/>
      <c r="J111" s="864"/>
      <c r="K111" s="864"/>
      <c r="L111" s="864"/>
      <c r="M111" s="864"/>
      <c r="N111" s="865"/>
    </row>
    <row r="112" spans="2:14" ht="30" customHeight="1">
      <c r="B112" s="866" t="s">
        <v>2324</v>
      </c>
      <c r="C112" s="867"/>
      <c r="D112" s="867"/>
      <c r="E112" s="867"/>
      <c r="F112" s="867"/>
      <c r="G112" s="867"/>
      <c r="H112" s="867"/>
      <c r="I112" s="867"/>
      <c r="J112" s="867"/>
      <c r="K112" s="867"/>
      <c r="L112" s="867"/>
      <c r="M112" s="867"/>
      <c r="N112" s="868"/>
    </row>
    <row r="113" spans="2:14">
      <c r="B113" s="866"/>
      <c r="C113" s="867"/>
      <c r="D113" s="867"/>
      <c r="E113" s="867"/>
      <c r="F113" s="867"/>
      <c r="G113" s="867"/>
      <c r="H113" s="867"/>
      <c r="I113" s="867"/>
      <c r="J113" s="867"/>
      <c r="K113" s="867"/>
      <c r="L113" s="867"/>
      <c r="M113" s="867"/>
      <c r="N113" s="868"/>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6"/>
      <c r="D117" s="36"/>
      <c r="E117" s="36"/>
      <c r="F117" s="36"/>
      <c r="G117" s="36"/>
      <c r="H117" s="36"/>
      <c r="I117" s="36"/>
      <c r="J117" s="36"/>
      <c r="K117" s="36"/>
      <c r="L117" s="36"/>
      <c r="M117" s="36"/>
      <c r="N117" s="37"/>
    </row>
    <row r="118" spans="2:14">
      <c r="B118" s="21"/>
      <c r="C118" s="17"/>
      <c r="D118" s="17"/>
      <c r="E118" s="17" t="s">
        <v>1060</v>
      </c>
      <c r="F118" s="58"/>
      <c r="G118" s="58"/>
      <c r="H118" s="17"/>
      <c r="I118" s="17"/>
      <c r="J118" s="17"/>
      <c r="K118" s="17"/>
      <c r="L118" s="17"/>
      <c r="M118" s="17"/>
      <c r="N118" s="22"/>
    </row>
    <row r="119" spans="2:14">
      <c r="B119" s="21"/>
      <c r="C119" s="17"/>
      <c r="D119" s="17"/>
      <c r="E119" s="59" t="s">
        <v>1061</v>
      </c>
      <c r="F119" s="17"/>
      <c r="G119" s="17"/>
      <c r="H119" s="59"/>
      <c r="I119" s="59"/>
      <c r="J119" s="59"/>
      <c r="K119" s="17"/>
      <c r="L119" s="17"/>
      <c r="M119" s="17"/>
      <c r="N119" s="22"/>
    </row>
    <row r="120" spans="2:14">
      <c r="B120" s="21"/>
      <c r="C120" s="17"/>
      <c r="D120" s="17"/>
      <c r="E120" s="60" t="s">
        <v>1065</v>
      </c>
      <c r="F120" s="17"/>
      <c r="G120" s="17"/>
      <c r="H120" s="60"/>
      <c r="I120" s="60"/>
      <c r="J120" s="60"/>
      <c r="K120" s="17"/>
      <c r="L120" s="17"/>
      <c r="M120" s="17"/>
      <c r="N120" s="22"/>
    </row>
    <row r="121" spans="2:14">
      <c r="B121" s="61"/>
      <c r="C121" s="36"/>
      <c r="D121" s="36"/>
      <c r="E121" s="17" t="s">
        <v>1063</v>
      </c>
      <c r="F121" s="17"/>
      <c r="G121" s="17"/>
      <c r="H121" s="17"/>
      <c r="I121" s="17"/>
      <c r="J121" s="17"/>
      <c r="K121" s="36"/>
      <c r="L121" s="36"/>
      <c r="M121" s="36"/>
      <c r="N121" s="37"/>
    </row>
    <row r="122" spans="2:14">
      <c r="B122" s="61"/>
      <c r="C122" s="36"/>
      <c r="D122" s="36"/>
      <c r="E122" s="36"/>
      <c r="F122" s="17"/>
      <c r="G122" s="17"/>
      <c r="H122" s="17"/>
      <c r="I122" s="17"/>
      <c r="J122" s="17"/>
      <c r="K122" s="36"/>
      <c r="L122" s="36"/>
      <c r="M122" s="36"/>
      <c r="N122" s="37"/>
    </row>
    <row r="123" spans="2:14">
      <c r="B123" s="61" t="s">
        <v>2325</v>
      </c>
      <c r="C123" s="60"/>
      <c r="D123" s="60"/>
      <c r="E123" s="17"/>
      <c r="F123" s="17"/>
      <c r="G123" s="17"/>
      <c r="H123" s="17"/>
      <c r="I123" s="17"/>
      <c r="J123" s="802"/>
      <c r="K123" s="802"/>
      <c r="L123" s="802"/>
      <c r="M123" s="802"/>
      <c r="N123" s="803"/>
    </row>
    <row r="124" spans="2:14" ht="15" thickBot="1">
      <c r="B124" s="270" t="s">
        <v>2326</v>
      </c>
      <c r="C124" s="402"/>
      <c r="D124" s="402"/>
      <c r="E124" s="62"/>
      <c r="F124" s="62"/>
      <c r="G124" s="62"/>
      <c r="H124" s="62"/>
      <c r="I124" s="62"/>
      <c r="J124" s="804"/>
      <c r="K124" s="804"/>
      <c r="L124" s="804"/>
      <c r="M124" s="804"/>
      <c r="N124" s="805"/>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1168</v>
      </c>
      <c r="C31" s="86" t="s">
        <v>1680</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148</v>
      </c>
      <c r="B36" s="838" t="str">
        <f>VLOOKUP(A36,EQUIPOS!A6:D154,3,FALSE)</f>
        <v>Cargador : Potencia en el volante 110 hp, Clasificación de RPM del motor 2300.</v>
      </c>
      <c r="C36" s="839"/>
      <c r="D36" s="839"/>
      <c r="E36" s="839"/>
      <c r="F36" s="839"/>
      <c r="G36" s="839"/>
      <c r="H36" s="840"/>
      <c r="I36" s="276"/>
      <c r="J36" s="277"/>
      <c r="K36" s="278">
        <f>VLOOKUP(A36,EQUIPOS!A6:D163,4,FALSE)</f>
        <v>174108.636</v>
      </c>
      <c r="L36" s="279"/>
      <c r="M36" s="280">
        <v>30</v>
      </c>
      <c r="N36" s="281">
        <f>K36/M36</f>
        <v>5803.6211999999996</v>
      </c>
    </row>
    <row r="37" spans="1:14">
      <c r="A37" s="118" t="s">
        <v>173</v>
      </c>
      <c r="B37" s="838" t="str">
        <f>VLOOKUP(A37,EQUIPOS!A7:D154,3,FALSE)</f>
        <v>Compactador neumático de Potencia 70 HP, peso de 13 ton</v>
      </c>
      <c r="C37" s="839"/>
      <c r="D37" s="839"/>
      <c r="E37" s="839"/>
      <c r="F37" s="839"/>
      <c r="G37" s="839"/>
      <c r="H37" s="840"/>
      <c r="I37" s="276"/>
      <c r="J37" s="277"/>
      <c r="K37" s="278">
        <f>VLOOKUP(A37,EQUIPOS!A7:D164,4,FALSE)</f>
        <v>94718.127999999997</v>
      </c>
      <c r="L37" s="279"/>
      <c r="M37" s="280">
        <v>10</v>
      </c>
      <c r="N37" s="281">
        <f t="shared" ref="N37:N43" si="0">K37/M37</f>
        <v>9471.8127999999997</v>
      </c>
    </row>
    <row r="38" spans="1:14">
      <c r="A38" t="s">
        <v>284</v>
      </c>
      <c r="B38" s="838" t="str">
        <f>VLOOKUP(A38,EQUIPOS!A8:D154,3,FALSE)</f>
        <v>Planta de asfalto en caliente</v>
      </c>
      <c r="C38" s="839"/>
      <c r="D38" s="839"/>
      <c r="E38" s="839"/>
      <c r="F38" s="839"/>
      <c r="G38" s="839"/>
      <c r="H38" s="840"/>
      <c r="I38" s="276"/>
      <c r="J38" s="277"/>
      <c r="K38" s="278">
        <f>VLOOKUP(A38,EQUIPOS!A8:D165,4,FALSE)</f>
        <v>672808.81200000003</v>
      </c>
      <c r="L38" s="279"/>
      <c r="M38" s="280">
        <v>10</v>
      </c>
      <c r="N38" s="281">
        <f t="shared" si="0"/>
        <v>67280.881200000003</v>
      </c>
    </row>
    <row r="39" spans="1:14">
      <c r="A39" t="s">
        <v>290</v>
      </c>
      <c r="B39" s="838" t="str">
        <f>VLOOKUP(A39,EQUIPOS!A9:D154,3,FALSE)</f>
        <v>Planta trituradora</v>
      </c>
      <c r="C39" s="839"/>
      <c r="D39" s="839"/>
      <c r="E39" s="839"/>
      <c r="F39" s="839"/>
      <c r="G39" s="839"/>
      <c r="H39" s="840"/>
      <c r="I39" s="276"/>
      <c r="J39" s="277"/>
      <c r="K39" s="278">
        <f>VLOOKUP(A39,EQUIPOS!A9:D166,4,FALSE)</f>
        <v>636109.68000000005</v>
      </c>
      <c r="L39" s="279"/>
      <c r="M39" s="280">
        <v>30</v>
      </c>
      <c r="N39" s="281">
        <f t="shared" si="0"/>
        <v>21203.656000000003</v>
      </c>
    </row>
    <row r="40" spans="1:14">
      <c r="A40" t="s">
        <v>316</v>
      </c>
      <c r="B40" s="838" t="str">
        <f>VLOOKUP(A40,EQUIPOS!A10:D154,3,FALSE)</f>
        <v>Retroexcavadora Tipo E-200 o  Equivalente</v>
      </c>
      <c r="C40" s="839"/>
      <c r="D40" s="839"/>
      <c r="E40" s="839"/>
      <c r="F40" s="839"/>
      <c r="G40" s="839"/>
      <c r="H40" s="840"/>
      <c r="I40" s="276"/>
      <c r="J40" s="277"/>
      <c r="K40" s="278">
        <f>VLOOKUP(A40,EQUIPOS!A10:D167,4,FALSE)</f>
        <v>167228.69200000001</v>
      </c>
      <c r="L40" s="279"/>
      <c r="M40" s="280">
        <v>30</v>
      </c>
      <c r="N40" s="281">
        <f t="shared" si="0"/>
        <v>5574.289733333334</v>
      </c>
    </row>
    <row r="41" spans="1:14">
      <c r="A41" t="s">
        <v>358</v>
      </c>
      <c r="B41" s="838" t="str">
        <f>VLOOKUP(A41,EQUIPOS!A11:D155,3,FALSE)</f>
        <v xml:space="preserve">Terminadora de asfalto (Finisher), potencia en el volante 174 HP, R=20M3/H, velocidad de desplazamiento 114 m/min
</v>
      </c>
      <c r="C41" s="839"/>
      <c r="D41" s="839"/>
      <c r="E41" s="839"/>
      <c r="F41" s="839"/>
      <c r="G41" s="839"/>
      <c r="H41" s="840"/>
      <c r="I41" s="276"/>
      <c r="J41" s="277"/>
      <c r="K41" s="278">
        <f>VLOOKUP(A41,EQUIPOS!A11:D168,4,FALSE)</f>
        <v>244657.652</v>
      </c>
      <c r="L41" s="279"/>
      <c r="M41" s="280">
        <v>10</v>
      </c>
      <c r="N41" s="281">
        <f t="shared" si="0"/>
        <v>24465.765200000002</v>
      </c>
    </row>
    <row r="42" spans="1:14">
      <c r="A42" t="s">
        <v>166</v>
      </c>
      <c r="B42" s="838" t="str">
        <f>VLOOKUP(A42,EQUIPOS!A12:D156,3,FALSE)</f>
        <v>Compactador de Rodillo POTENCIA: 99HP, PESO: 8 ton</v>
      </c>
      <c r="C42" s="839"/>
      <c r="D42" s="839"/>
      <c r="E42" s="839"/>
      <c r="F42" s="839"/>
      <c r="G42" s="839"/>
      <c r="H42" s="840"/>
      <c r="I42" s="276"/>
      <c r="J42" s="277"/>
      <c r="K42" s="278">
        <f>VLOOKUP(A42,EQUIPOS!A12:D169,4,FALSE)</f>
        <v>89630.8</v>
      </c>
      <c r="L42" s="279"/>
      <c r="M42" s="280">
        <v>10</v>
      </c>
      <c r="N42" s="281">
        <f t="shared" si="0"/>
        <v>8963.08</v>
      </c>
    </row>
    <row r="43" spans="1:14">
      <c r="A43" t="s">
        <v>373</v>
      </c>
      <c r="B43" s="838" t="str">
        <f>VLOOKUP(A43,EQUIPOS!A13:D157,3,FALSE)</f>
        <v>Volqueta 6 m3</v>
      </c>
      <c r="C43" s="839"/>
      <c r="D43" s="839"/>
      <c r="E43" s="839"/>
      <c r="F43" s="839"/>
      <c r="G43" s="839"/>
      <c r="H43" s="840"/>
      <c r="I43" s="276"/>
      <c r="J43" s="277"/>
      <c r="K43" s="278">
        <f>VLOOKUP(A43,EQUIPOS!A13:D170,4,FALSE)</f>
        <v>68200.108000000007</v>
      </c>
      <c r="L43" s="279"/>
      <c r="M43" s="280">
        <v>10</v>
      </c>
      <c r="N43" s="281">
        <f t="shared" si="0"/>
        <v>6820.0108000000009</v>
      </c>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1085.1781106296251</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150668.29504396292</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843</v>
      </c>
      <c r="B53" s="48"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68265.358209999991</v>
      </c>
      <c r="N53" s="281">
        <f>K53*M53</f>
        <v>95571.501493999982</v>
      </c>
    </row>
    <row r="54" spans="1:14">
      <c r="A54" s="113"/>
      <c r="B54" s="48"/>
      <c r="C54" s="290"/>
      <c r="D54" s="290"/>
      <c r="E54" s="290"/>
      <c r="F54" s="290"/>
      <c r="G54" s="290"/>
      <c r="H54" s="290"/>
      <c r="I54" s="277"/>
      <c r="J54" s="233"/>
      <c r="K54" s="291"/>
      <c r="L54" s="276"/>
      <c r="M54" s="411"/>
      <c r="N54" s="281"/>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95571.501493999982</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1353</v>
      </c>
      <c r="B63" s="51" t="str">
        <f>VLOOKUP(A63,TRANSPORTE!A5:D117,3,FALSE)</f>
        <v>Transporte de Material Crudo de Rio</v>
      </c>
      <c r="C63" s="326"/>
      <c r="D63" s="326"/>
      <c r="E63" s="326"/>
      <c r="F63" s="326"/>
      <c r="G63" s="326"/>
      <c r="H63" s="320" t="s">
        <v>1551</v>
      </c>
      <c r="I63" s="288">
        <v>1.4</v>
      </c>
      <c r="J63" s="295">
        <v>1</v>
      </c>
      <c r="K63" s="288">
        <f>I63*J63</f>
        <v>1.4</v>
      </c>
      <c r="L63" s="829">
        <f>VLOOKUP(A63,TRANSPORTE!A5:D117,4,FALSE)</f>
        <v>1590.70439188</v>
      </c>
      <c r="M63" s="830"/>
      <c r="N63" s="296">
        <f>K63*L63</f>
        <v>2226.9861486319996</v>
      </c>
    </row>
    <row r="64" spans="1:14">
      <c r="A64" t="s">
        <v>1377</v>
      </c>
      <c r="B64" s="51" t="str">
        <f>VLOOKUP(A64,TRANSPORTE!A6:D117,3,FALSE)</f>
        <v>Transporte de mezcla</v>
      </c>
      <c r="C64" s="52"/>
      <c r="D64" s="52"/>
      <c r="E64" s="52"/>
      <c r="F64" s="52"/>
      <c r="G64" s="52"/>
      <c r="H64" s="320" t="s">
        <v>1551</v>
      </c>
      <c r="I64" s="288">
        <v>1.25</v>
      </c>
      <c r="J64" s="295">
        <v>1</v>
      </c>
      <c r="K64" s="288">
        <f>I64*J64</f>
        <v>1.25</v>
      </c>
      <c r="L64" s="829">
        <f>VLOOKUP(A64,TRANSPORTE!A6:D117,4,FALSE)</f>
        <v>1238.70439188</v>
      </c>
      <c r="M64" s="830"/>
      <c r="N64" s="296">
        <f>K64*L64</f>
        <v>1548.38048985</v>
      </c>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456"/>
      <c r="C68" s="457"/>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3775.3666384819999</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19</v>
      </c>
      <c r="B74" s="54" t="str">
        <f>VLOOKUP(A74,'MANO DE OBRA'!A8:D68,3,FALSE)</f>
        <v>Obrero (8)</v>
      </c>
      <c r="C74" s="52"/>
      <c r="D74" s="52"/>
      <c r="E74" s="52"/>
      <c r="F74" s="52"/>
      <c r="G74" s="52"/>
      <c r="H74" s="52"/>
      <c r="I74" s="301">
        <f>K74/J74*100</f>
        <v>220831.15764799999</v>
      </c>
      <c r="J74" s="302">
        <v>185</v>
      </c>
      <c r="K74" s="303">
        <f>VLOOKUP(A74,'MANO DE OBRA'!A8:D99,4,FALSE)</f>
        <v>408537.6416488</v>
      </c>
      <c r="L74" s="55"/>
      <c r="M74" s="304">
        <v>80</v>
      </c>
      <c r="N74" s="404">
        <f>K74/M74</f>
        <v>5106.7205206099998</v>
      </c>
      <c r="O74" s="111"/>
    </row>
    <row r="75" spans="1:15">
      <c r="A75" t="s">
        <v>54</v>
      </c>
      <c r="B75" s="54" t="str">
        <f>VLOOKUP(A75,'MANO DE OBRA'!A8:D69,3,FALSE)</f>
        <v>Rastrilleros (2)</v>
      </c>
      <c r="C75" s="52"/>
      <c r="D75" s="52"/>
      <c r="E75" s="52"/>
      <c r="F75" s="52"/>
      <c r="G75" s="52"/>
      <c r="H75" s="52"/>
      <c r="I75" s="301">
        <f>K75/J75*100</f>
        <v>82811.68411799999</v>
      </c>
      <c r="J75" s="302">
        <v>185</v>
      </c>
      <c r="K75" s="303">
        <f>VLOOKUP(A75,'MANO DE OBRA'!A8:D100,4,FALSE)</f>
        <v>153201.61561829998</v>
      </c>
      <c r="L75" s="55"/>
      <c r="M75" s="308">
        <v>80</v>
      </c>
      <c r="N75" s="404">
        <f>K75/M75</f>
        <v>1915.0201952287498</v>
      </c>
    </row>
    <row r="76" spans="1:15">
      <c r="A76" t="s">
        <v>34</v>
      </c>
      <c r="B76" s="54" t="str">
        <f>VLOOKUP(A76,'MANO DE OBRA'!A9:D70,3,FALSE)</f>
        <v>Oficial (3)</v>
      </c>
      <c r="C76" s="52"/>
      <c r="D76" s="52"/>
      <c r="E76" s="52"/>
      <c r="F76" s="52"/>
      <c r="G76" s="52"/>
      <c r="H76" s="52"/>
      <c r="I76" s="301">
        <f>K76/J76*100</f>
        <v>165623.36823599998</v>
      </c>
      <c r="J76" s="302">
        <v>185</v>
      </c>
      <c r="K76" s="303">
        <f>VLOOKUP(A76,'MANO DE OBRA'!A9:D101,4,FALSE)</f>
        <v>306403.23123659997</v>
      </c>
      <c r="L76" s="55"/>
      <c r="M76" s="309">
        <v>80</v>
      </c>
      <c r="N76" s="404">
        <f>K76/M76</f>
        <v>3830.0403904574996</v>
      </c>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10851.78110629625</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260866.94428274117</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52173.388856548234</v>
      </c>
      <c r="M87" s="860"/>
      <c r="N87" s="56"/>
    </row>
    <row r="88" spans="1:14">
      <c r="B88" s="94" t="s">
        <v>1057</v>
      </c>
      <c r="C88" s="95"/>
      <c r="D88" s="95"/>
      <c r="E88" s="95"/>
      <c r="F88" s="95"/>
      <c r="G88" s="95"/>
      <c r="H88" s="95"/>
      <c r="I88" s="92"/>
      <c r="J88" s="93"/>
      <c r="K88" s="313">
        <v>0.05</v>
      </c>
      <c r="L88" s="859">
        <f>N82*K88</f>
        <v>13043.347214137058</v>
      </c>
      <c r="M88" s="860"/>
      <c r="N88" s="56"/>
    </row>
    <row r="89" spans="1:14" ht="15" thickBot="1">
      <c r="B89" s="96" t="s">
        <v>1058</v>
      </c>
      <c r="C89" s="97"/>
      <c r="D89" s="97"/>
      <c r="E89" s="97"/>
      <c r="F89" s="97"/>
      <c r="G89" s="97"/>
      <c r="H89" s="97"/>
      <c r="I89" s="98"/>
      <c r="J89" s="99"/>
      <c r="K89" s="314">
        <v>0.05</v>
      </c>
      <c r="L89" s="861">
        <f>N82*K89</f>
        <v>13043.347214137058</v>
      </c>
      <c r="M89" s="862"/>
      <c r="N89" s="56"/>
    </row>
    <row r="90" spans="1:14" ht="15" thickBot="1">
      <c r="B90" s="825" t="s">
        <v>1037</v>
      </c>
      <c r="C90" s="826"/>
      <c r="D90" s="826"/>
      <c r="E90" s="826"/>
      <c r="F90" s="826"/>
      <c r="G90" s="826"/>
      <c r="H90" s="826"/>
      <c r="I90" s="826"/>
      <c r="J90" s="826"/>
      <c r="K90" s="826"/>
      <c r="L90" s="826"/>
      <c r="M90" s="827"/>
      <c r="N90" s="57">
        <f>L87+L88+L89</f>
        <v>78260.083284822351</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339127.02756756352</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1169</v>
      </c>
      <c r="C31" s="86" t="s">
        <v>2177</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117</v>
      </c>
      <c r="B36" s="838" t="str">
        <f>VLOOKUP(A36,EQUIPOS!A6:D154,3,FALSE)</f>
        <v xml:space="preserve">Barredora mecánica de cepillo de 3658 mm ; 6 m3 </v>
      </c>
      <c r="C36" s="839"/>
      <c r="D36" s="839"/>
      <c r="E36" s="839"/>
      <c r="F36" s="839"/>
      <c r="G36" s="839"/>
      <c r="H36" s="840"/>
      <c r="I36" s="276"/>
      <c r="J36" s="277"/>
      <c r="K36" s="278">
        <f>VLOOKUP(A36,EQUIPOS!A6:D163,4,FALSE)</f>
        <v>88352.512000000002</v>
      </c>
      <c r="L36" s="279"/>
      <c r="M36" s="280">
        <v>150</v>
      </c>
      <c r="N36" s="281">
        <f>K36/M36</f>
        <v>589.01674666666668</v>
      </c>
    </row>
    <row r="37" spans="1:14">
      <c r="A37" s="118" t="s">
        <v>148</v>
      </c>
      <c r="B37" s="838" t="str">
        <f>VLOOKUP(A37,EQUIPOS!A7:D154,3,FALSE)</f>
        <v>Cargador : Potencia en el volante 110 hp, Clasificación de RPM del motor 2300.</v>
      </c>
      <c r="C37" s="839"/>
      <c r="D37" s="839"/>
      <c r="E37" s="839"/>
      <c r="F37" s="839"/>
      <c r="G37" s="839"/>
      <c r="H37" s="840"/>
      <c r="I37" s="276"/>
      <c r="J37" s="277"/>
      <c r="K37" s="278">
        <f>VLOOKUP(A37,EQUIPOS!A7:D164,4,FALSE)</f>
        <v>174108.636</v>
      </c>
      <c r="L37" s="279"/>
      <c r="M37" s="280">
        <v>150</v>
      </c>
      <c r="N37" s="281">
        <f>K37/M37</f>
        <v>1160.72424</v>
      </c>
    </row>
    <row r="38" spans="1:14">
      <c r="A38" t="s">
        <v>236</v>
      </c>
      <c r="B38" s="838" t="str">
        <f>VLOOKUP(A38,EQUIPOS!A8:D154,3,FALSE)</f>
        <v>Fresadora de pavimento, potencia 255 HP, peso 19 Ton, PROFUNDIDAD DE CORTE 305 mm</v>
      </c>
      <c r="C38" s="839"/>
      <c r="D38" s="839"/>
      <c r="E38" s="839"/>
      <c r="F38" s="839"/>
      <c r="G38" s="839"/>
      <c r="H38" s="840"/>
      <c r="I38" s="276"/>
      <c r="J38" s="277"/>
      <c r="K38" s="278">
        <f>VLOOKUP(A38,EQUIPOS!A8:D165,4,FALSE)</f>
        <v>306357.64399999997</v>
      </c>
      <c r="L38" s="279"/>
      <c r="M38" s="280">
        <v>150</v>
      </c>
      <c r="N38" s="281">
        <f>K38/M38</f>
        <v>2042.3842933333331</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N75*M41</f>
        <v>1.7022401735366666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3793.8275201735364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411"/>
      <c r="N48" s="281"/>
    </row>
    <row r="49" spans="1:14">
      <c r="A49" s="113"/>
      <c r="B49" s="48"/>
      <c r="C49" s="290"/>
      <c r="D49" s="290"/>
      <c r="E49" s="290"/>
      <c r="F49" s="290"/>
      <c r="G49" s="290"/>
      <c r="H49" s="290"/>
      <c r="I49" s="277"/>
      <c r="J49" s="233"/>
      <c r="K49" s="291"/>
      <c r="L49" s="276"/>
      <c r="M49" s="411"/>
      <c r="N49" s="281"/>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1317</v>
      </c>
      <c r="B58" s="51" t="str">
        <f>VLOOKUP(A58,TRANSPORTE!A5:D117,3,FALSE)</f>
        <v>Transporte de material fresado</v>
      </c>
      <c r="C58" s="326"/>
      <c r="D58" s="326"/>
      <c r="E58" s="326"/>
      <c r="F58" s="326"/>
      <c r="G58" s="326"/>
      <c r="H58" s="320" t="s">
        <v>1551</v>
      </c>
      <c r="I58" s="288">
        <v>0.13</v>
      </c>
      <c r="J58" s="295">
        <v>1</v>
      </c>
      <c r="K58" s="288">
        <f>I58*J58</f>
        <v>0.13</v>
      </c>
      <c r="L58" s="829">
        <f>VLOOKUP(A58,TRANSPORTE!A5:D117,4,FALSE)</f>
        <v>1460.4695945866667</v>
      </c>
      <c r="M58" s="830"/>
      <c r="N58" s="296">
        <f>K58*L58</f>
        <v>189.86104729626669</v>
      </c>
    </row>
    <row r="59" spans="1:14">
      <c r="B59" s="51"/>
      <c r="C59" s="52"/>
      <c r="D59" s="52"/>
      <c r="E59" s="52"/>
      <c r="F59" s="52"/>
      <c r="G59" s="52"/>
      <c r="H59" s="320"/>
      <c r="I59" s="288"/>
      <c r="J59" s="295"/>
      <c r="K59" s="288"/>
      <c r="L59" s="829"/>
      <c r="M59" s="830"/>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189.86104729626669</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1200</v>
      </c>
      <c r="N69" s="404">
        <f>K69/M69</f>
        <v>170.22401735366665</v>
      </c>
      <c r="O69" s="111"/>
    </row>
    <row r="70" spans="1:15">
      <c r="B70" s="54"/>
      <c r="C70" s="52"/>
      <c r="D70" s="52"/>
      <c r="E70" s="52"/>
      <c r="F70" s="52"/>
      <c r="G70" s="52"/>
      <c r="H70" s="52"/>
      <c r="I70" s="301"/>
      <c r="J70" s="302"/>
      <c r="K70" s="303"/>
      <c r="L70" s="55"/>
      <c r="M70" s="308"/>
      <c r="N70" s="404"/>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132"/>
    </row>
    <row r="75" spans="1:15" ht="15" thickBot="1">
      <c r="B75" s="831" t="s">
        <v>1037</v>
      </c>
      <c r="C75" s="832"/>
      <c r="D75" s="832"/>
      <c r="E75" s="832"/>
      <c r="F75" s="832"/>
      <c r="G75" s="832"/>
      <c r="H75" s="832"/>
      <c r="I75" s="832"/>
      <c r="J75" s="832"/>
      <c r="K75" s="832"/>
      <c r="L75" s="832"/>
      <c r="M75" s="833"/>
      <c r="N75" s="469">
        <f>SUM(N69:N74)</f>
        <v>170.22401735366665</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4153.9125848234698</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830.78251696469397</v>
      </c>
      <c r="M82" s="860"/>
      <c r="N82" s="56"/>
    </row>
    <row r="83" spans="1:14">
      <c r="B83" s="94" t="s">
        <v>1057</v>
      </c>
      <c r="C83" s="95"/>
      <c r="D83" s="95"/>
      <c r="E83" s="95"/>
      <c r="F83" s="95"/>
      <c r="G83" s="95"/>
      <c r="H83" s="95"/>
      <c r="I83" s="92"/>
      <c r="J83" s="93"/>
      <c r="K83" s="313">
        <v>0.05</v>
      </c>
      <c r="L83" s="859">
        <f>N77*K83</f>
        <v>207.69562924117349</v>
      </c>
      <c r="M83" s="860"/>
      <c r="N83" s="56"/>
    </row>
    <row r="84" spans="1:14" ht="15" thickBot="1">
      <c r="B84" s="96" t="s">
        <v>1058</v>
      </c>
      <c r="C84" s="97"/>
      <c r="D84" s="97"/>
      <c r="E84" s="97"/>
      <c r="F84" s="97"/>
      <c r="G84" s="97"/>
      <c r="H84" s="97"/>
      <c r="I84" s="98"/>
      <c r="J84" s="99"/>
      <c r="K84" s="314">
        <v>0.05</v>
      </c>
      <c r="L84" s="861">
        <f>N77*K84</f>
        <v>207.69562924117349</v>
      </c>
      <c r="M84" s="862"/>
      <c r="N84" s="56"/>
    </row>
    <row r="85" spans="1:14" ht="15" thickBot="1">
      <c r="B85" s="825" t="s">
        <v>1037</v>
      </c>
      <c r="C85" s="826"/>
      <c r="D85" s="826"/>
      <c r="E85" s="826"/>
      <c r="F85" s="826"/>
      <c r="G85" s="826"/>
      <c r="H85" s="826"/>
      <c r="I85" s="826"/>
      <c r="J85" s="826"/>
      <c r="K85" s="826"/>
      <c r="L85" s="826"/>
      <c r="M85" s="827"/>
      <c r="N85" s="57">
        <f>L82+L83+L84</f>
        <v>1246.173775447041</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5400.0863602705103</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 thickBot="1">
      <c r="B96" s="21"/>
      <c r="C96" s="17"/>
      <c r="D96" s="17"/>
      <c r="E96" s="17"/>
      <c r="F96" s="17" t="s">
        <v>1064</v>
      </c>
      <c r="G96" s="17"/>
      <c r="H96" s="17"/>
      <c r="I96" s="17"/>
      <c r="J96" s="17"/>
      <c r="K96" s="17"/>
      <c r="L96" s="17"/>
      <c r="M96" s="17"/>
      <c r="N96" s="22"/>
    </row>
    <row r="97" spans="2:14">
      <c r="B97" s="236" t="s">
        <v>2321</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2322</v>
      </c>
      <c r="C103" s="36"/>
      <c r="D103" s="36"/>
      <c r="E103" s="36"/>
      <c r="F103" s="36"/>
      <c r="G103" s="36"/>
      <c r="H103" s="36"/>
      <c r="I103" s="36"/>
      <c r="J103" s="36"/>
      <c r="K103" s="36"/>
      <c r="L103" s="36"/>
      <c r="M103" s="36"/>
      <c r="N103" s="37"/>
    </row>
    <row r="104" spans="2:14" ht="15" customHeight="1">
      <c r="B104" s="863" t="s">
        <v>2323</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2324</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02"/>
      <c r="K117" s="802"/>
      <c r="L117" s="802"/>
      <c r="M117" s="802"/>
      <c r="N117" s="803"/>
    </row>
    <row r="118" spans="2:14" ht="15" thickBot="1">
      <c r="B118" s="270" t="s">
        <v>2326</v>
      </c>
      <c r="C118" s="402"/>
      <c r="D118" s="402"/>
      <c r="E118" s="62"/>
      <c r="F118" s="62"/>
      <c r="G118" s="62"/>
      <c r="H118" s="62"/>
      <c r="I118" s="62"/>
      <c r="J118" s="804"/>
      <c r="K118" s="804"/>
      <c r="L118" s="804"/>
      <c r="M118" s="804"/>
      <c r="N118" s="805"/>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2122</v>
      </c>
      <c r="C31" s="86" t="s">
        <v>2179</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117</v>
      </c>
      <c r="B36" s="838" t="str">
        <f>VLOOKUP(A36,EQUIPOS!A6:D154,3,FALSE)</f>
        <v xml:space="preserve">Barredora mecánica de cepillo de 3658 mm ; 6 m3 </v>
      </c>
      <c r="C36" s="839"/>
      <c r="D36" s="839"/>
      <c r="E36" s="839"/>
      <c r="F36" s="839"/>
      <c r="G36" s="839"/>
      <c r="H36" s="840"/>
      <c r="I36" s="276"/>
      <c r="J36" s="277"/>
      <c r="K36" s="278">
        <f>VLOOKUP(A36,EQUIPOS!A6:D163,4,FALSE)</f>
        <v>88352.512000000002</v>
      </c>
      <c r="L36" s="279"/>
      <c r="M36" s="280">
        <v>300</v>
      </c>
      <c r="N36" s="281">
        <f>K36/M36</f>
        <v>294.50837333333334</v>
      </c>
    </row>
    <row r="37" spans="1:14">
      <c r="A37" s="118" t="s">
        <v>148</v>
      </c>
      <c r="B37" s="838" t="str">
        <f>VLOOKUP(A37,EQUIPOS!A7:D154,3,FALSE)</f>
        <v>Cargador : Potencia en el volante 110 hp, Clasificación de RPM del motor 2300.</v>
      </c>
      <c r="C37" s="839"/>
      <c r="D37" s="839"/>
      <c r="E37" s="839"/>
      <c r="F37" s="839"/>
      <c r="G37" s="839"/>
      <c r="H37" s="840"/>
      <c r="I37" s="276"/>
      <c r="J37" s="277"/>
      <c r="K37" s="278">
        <f>VLOOKUP(A37,EQUIPOS!A7:D164,4,FALSE)</f>
        <v>174108.636</v>
      </c>
      <c r="L37" s="279"/>
      <c r="M37" s="280">
        <v>300</v>
      </c>
      <c r="N37" s="281">
        <f>K37/M37</f>
        <v>580.36212</v>
      </c>
    </row>
    <row r="38" spans="1:14">
      <c r="A38" t="s">
        <v>236</v>
      </c>
      <c r="B38" s="838" t="str">
        <f>VLOOKUP(A38,EQUIPOS!A8:D154,3,FALSE)</f>
        <v>Fresadora de pavimento, potencia 255 HP, peso 19 Ton, PROFUNDIDAD DE CORTE 305 mm</v>
      </c>
      <c r="C38" s="839"/>
      <c r="D38" s="839"/>
      <c r="E38" s="839"/>
      <c r="F38" s="839"/>
      <c r="G38" s="839"/>
      <c r="H38" s="840"/>
      <c r="I38" s="276"/>
      <c r="J38" s="277"/>
      <c r="K38" s="278">
        <f>VLOOKUP(A38,EQUIPOS!A8:D165,4,FALSE)</f>
        <v>306357.64399999997</v>
      </c>
      <c r="L38" s="279"/>
      <c r="M38" s="280">
        <v>300</v>
      </c>
      <c r="N38" s="281">
        <f>K38/M38</f>
        <v>1021.1921466666665</v>
      </c>
    </row>
    <row r="39" spans="1:14">
      <c r="B39" s="838"/>
      <c r="C39" s="839"/>
      <c r="D39" s="839"/>
      <c r="E39" s="839"/>
      <c r="F39" s="839"/>
      <c r="G39" s="839"/>
      <c r="H39" s="840"/>
      <c r="I39" s="841"/>
      <c r="J39" s="822"/>
      <c r="K39" s="278"/>
      <c r="L39" s="842"/>
      <c r="M39" s="843"/>
      <c r="N39" s="281"/>
    </row>
    <row r="40" spans="1:14">
      <c r="B40" s="838"/>
      <c r="C40" s="839"/>
      <c r="D40" s="839"/>
      <c r="E40" s="844"/>
      <c r="F40" s="839"/>
      <c r="G40" s="839"/>
      <c r="H40" s="840"/>
      <c r="I40" s="41"/>
      <c r="J40" s="42"/>
      <c r="K40" s="283"/>
      <c r="L40" s="285"/>
      <c r="M40" s="286"/>
      <c r="N40" s="287"/>
    </row>
    <row r="41" spans="1:14">
      <c r="B41" s="845" t="s">
        <v>1036</v>
      </c>
      <c r="C41" s="846"/>
      <c r="D41" s="846"/>
      <c r="E41" s="43"/>
      <c r="F41" s="44"/>
      <c r="G41" s="44"/>
      <c r="H41" s="45"/>
      <c r="I41" s="41"/>
      <c r="J41" s="42"/>
      <c r="K41" s="288"/>
      <c r="L41" s="285"/>
      <c r="M41" s="410">
        <v>0.01</v>
      </c>
      <c r="N41" s="353">
        <f>N75*M41</f>
        <v>0.85112008676833328</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1896.9137600867682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411"/>
      <c r="N48" s="281"/>
    </row>
    <row r="49" spans="1:14">
      <c r="A49" s="113"/>
      <c r="B49" s="48"/>
      <c r="C49" s="290"/>
      <c r="D49" s="290"/>
      <c r="E49" s="290"/>
      <c r="F49" s="290"/>
      <c r="G49" s="290"/>
      <c r="H49" s="290"/>
      <c r="I49" s="277"/>
      <c r="J49" s="233"/>
      <c r="K49" s="291"/>
      <c r="L49" s="276"/>
      <c r="M49" s="411"/>
      <c r="N49" s="281"/>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1317</v>
      </c>
      <c r="B58" s="51" t="str">
        <f>VLOOKUP(A58,TRANSPORTE!A5:D117,3,FALSE)</f>
        <v>Transporte de material fresado</v>
      </c>
      <c r="C58" s="326"/>
      <c r="D58" s="326"/>
      <c r="E58" s="326"/>
      <c r="F58" s="326"/>
      <c r="G58" s="326"/>
      <c r="H58" s="320" t="s">
        <v>1551</v>
      </c>
      <c r="I58" s="422">
        <v>6.5000000000000002E-2</v>
      </c>
      <c r="J58" s="295">
        <v>1</v>
      </c>
      <c r="K58" s="422">
        <f>I58*J58</f>
        <v>6.5000000000000002E-2</v>
      </c>
      <c r="L58" s="829">
        <f>VLOOKUP(A58,TRANSPORTE!A5:D117,4,FALSE)</f>
        <v>1460.4695945866667</v>
      </c>
      <c r="M58" s="830"/>
      <c r="N58" s="296">
        <f>K58*L58</f>
        <v>94.930523648133345</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94.930523648133345</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304">
        <v>2400</v>
      </c>
      <c r="N69" s="404">
        <f>K69/M69</f>
        <v>85.112008676833327</v>
      </c>
      <c r="O69" s="111"/>
    </row>
    <row r="70" spans="1:15">
      <c r="B70" s="54"/>
      <c r="C70" s="52"/>
      <c r="D70" s="52"/>
      <c r="E70" s="52"/>
      <c r="F70" s="52"/>
      <c r="G70" s="52"/>
      <c r="H70" s="52"/>
      <c r="I70" s="301"/>
      <c r="J70" s="302"/>
      <c r="K70" s="303"/>
      <c r="L70" s="55"/>
      <c r="M70" s="308"/>
      <c r="N70" s="404"/>
    </row>
    <row r="71" spans="1:15">
      <c r="B71" s="54"/>
      <c r="C71" s="52"/>
      <c r="D71" s="52"/>
      <c r="E71" s="52"/>
      <c r="F71" s="52"/>
      <c r="G71" s="52"/>
      <c r="H71" s="52"/>
      <c r="I71" s="288"/>
      <c r="J71" s="306"/>
      <c r="K71" s="307"/>
      <c r="L71" s="55"/>
      <c r="M71" s="309"/>
      <c r="N71" s="305"/>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85.112008676833327</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2076.9562924117349</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415.39125848234698</v>
      </c>
      <c r="M82" s="860"/>
      <c r="N82" s="56"/>
    </row>
    <row r="83" spans="1:14">
      <c r="B83" s="94" t="s">
        <v>1057</v>
      </c>
      <c r="C83" s="95"/>
      <c r="D83" s="95"/>
      <c r="E83" s="95"/>
      <c r="F83" s="95"/>
      <c r="G83" s="95"/>
      <c r="H83" s="95"/>
      <c r="I83" s="92"/>
      <c r="J83" s="93"/>
      <c r="K83" s="313">
        <v>0.05</v>
      </c>
      <c r="L83" s="859">
        <f>N77*K83</f>
        <v>103.84781462058675</v>
      </c>
      <c r="M83" s="860"/>
      <c r="N83" s="56"/>
    </row>
    <row r="84" spans="1:14" ht="15" thickBot="1">
      <c r="B84" s="96" t="s">
        <v>1058</v>
      </c>
      <c r="C84" s="97"/>
      <c r="D84" s="97"/>
      <c r="E84" s="97"/>
      <c r="F84" s="97"/>
      <c r="G84" s="97"/>
      <c r="H84" s="97"/>
      <c r="I84" s="98"/>
      <c r="J84" s="99"/>
      <c r="K84" s="314">
        <v>0.05</v>
      </c>
      <c r="L84" s="861">
        <f>N77*K84</f>
        <v>103.84781462058675</v>
      </c>
      <c r="M84" s="862"/>
      <c r="N84" s="56"/>
    </row>
    <row r="85" spans="1:14" ht="15" thickBot="1">
      <c r="B85" s="825" t="s">
        <v>1037</v>
      </c>
      <c r="C85" s="826"/>
      <c r="D85" s="826"/>
      <c r="E85" s="826"/>
      <c r="F85" s="826"/>
      <c r="G85" s="826"/>
      <c r="H85" s="826"/>
      <c r="I85" s="826"/>
      <c r="J85" s="826"/>
      <c r="K85" s="826"/>
      <c r="L85" s="826"/>
      <c r="M85" s="827"/>
      <c r="N85" s="57">
        <f>L82+L83+L84</f>
        <v>623.08688772352048</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2700.0431801352552</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 thickBot="1">
      <c r="B96" s="21"/>
      <c r="C96" s="17"/>
      <c r="D96" s="17"/>
      <c r="E96" s="17"/>
      <c r="F96" s="17" t="s">
        <v>1064</v>
      </c>
      <c r="G96" s="17"/>
      <c r="H96" s="17"/>
      <c r="I96" s="17"/>
      <c r="J96" s="17"/>
      <c r="K96" s="17"/>
      <c r="L96" s="17"/>
      <c r="M96" s="17"/>
      <c r="N96" s="22"/>
    </row>
    <row r="97" spans="2:14">
      <c r="B97" s="236" t="s">
        <v>2321</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2322</v>
      </c>
      <c r="C103" s="36"/>
      <c r="D103" s="36"/>
      <c r="E103" s="36"/>
      <c r="F103" s="36"/>
      <c r="G103" s="36"/>
      <c r="H103" s="36"/>
      <c r="I103" s="36"/>
      <c r="J103" s="36"/>
      <c r="K103" s="36"/>
      <c r="L103" s="36"/>
      <c r="M103" s="36"/>
      <c r="N103" s="37"/>
    </row>
    <row r="104" spans="2:14" ht="15" customHeight="1">
      <c r="B104" s="863" t="s">
        <v>2323</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2324</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02"/>
      <c r="K117" s="802"/>
      <c r="L117" s="802"/>
      <c r="M117" s="802"/>
      <c r="N117" s="803"/>
    </row>
    <row r="118" spans="2:14" ht="15" thickBot="1">
      <c r="B118" s="270" t="s">
        <v>2326</v>
      </c>
      <c r="C118" s="402"/>
      <c r="D118" s="402"/>
      <c r="E118" s="62"/>
      <c r="F118" s="62"/>
      <c r="G118" s="62"/>
      <c r="H118" s="62"/>
      <c r="I118" s="62"/>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1170</v>
      </c>
      <c r="C31" s="86" t="s">
        <v>2180</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18</v>
      </c>
      <c r="N36" s="281">
        <f>K36/M36</f>
        <v>3102.9444444444443</v>
      </c>
    </row>
    <row r="37" spans="1:14">
      <c r="A37" s="118" t="s">
        <v>154</v>
      </c>
      <c r="B37" s="838" t="str">
        <f>VLOOKUP(A37,EQUIPOS!A7:D154,3,FALSE)</f>
        <v>Carrotanque Irrigador de asfalto, 1000 GALONES DE CAPACIDAD</v>
      </c>
      <c r="C37" s="839"/>
      <c r="D37" s="839"/>
      <c r="E37" s="839"/>
      <c r="F37" s="839"/>
      <c r="G37" s="839"/>
      <c r="H37" s="840"/>
      <c r="I37" s="276"/>
      <c r="J37" s="277"/>
      <c r="K37" s="278">
        <f>VLOOKUP(A37,EQUIPOS!A7:D164,4,FALSE)</f>
        <v>103867.356</v>
      </c>
      <c r="L37" s="279"/>
      <c r="M37" s="280">
        <v>18</v>
      </c>
      <c r="N37" s="281">
        <f>K37/M37</f>
        <v>5770.4086666666662</v>
      </c>
    </row>
    <row r="38" spans="1:14">
      <c r="A38" t="s">
        <v>269</v>
      </c>
      <c r="B38" s="838" t="str">
        <f>VLOOKUP(A38,EQUIPOS!A8:D154,3,FALSE)</f>
        <v>Motoniveladora  potencia 215 HP, ancho de cuchilla 4,27 m, peso 18 ton.</v>
      </c>
      <c r="C38" s="839"/>
      <c r="D38" s="839"/>
      <c r="E38" s="839"/>
      <c r="F38" s="839"/>
      <c r="G38" s="839"/>
      <c r="H38" s="840"/>
      <c r="I38" s="276"/>
      <c r="J38" s="277"/>
      <c r="K38" s="278">
        <f>VLOOKUP(A38,EQUIPOS!A8:D165,4,FALSE)</f>
        <v>126917</v>
      </c>
      <c r="L38" s="279"/>
      <c r="M38" s="280">
        <v>18</v>
      </c>
      <c r="N38" s="281">
        <f>K38/M38</f>
        <v>7050.9444444444443</v>
      </c>
    </row>
    <row r="39" spans="1:14">
      <c r="A39" t="s">
        <v>299</v>
      </c>
      <c r="B39" s="838" t="str">
        <f>VLOOKUP(A39,EQUIPOS!A9:D154,3,FALSE)</f>
        <v xml:space="preserve">Recicladora, potencia 430HP </v>
      </c>
      <c r="C39" s="839"/>
      <c r="D39" s="839"/>
      <c r="E39" s="839"/>
      <c r="F39" s="839"/>
      <c r="G39" s="839"/>
      <c r="H39" s="840"/>
      <c r="I39" s="841"/>
      <c r="J39" s="822"/>
      <c r="K39" s="278">
        <f>VLOOKUP(A39,EQUIPOS!A9:D166,4,FALSE)</f>
        <v>562712.49199999997</v>
      </c>
      <c r="L39" s="842">
        <v>18</v>
      </c>
      <c r="M39" s="843"/>
      <c r="N39" s="281">
        <f>K39/L39</f>
        <v>31261.805111111109</v>
      </c>
    </row>
    <row r="40" spans="1:14">
      <c r="A40" t="s">
        <v>365</v>
      </c>
      <c r="B40" s="838" t="str">
        <f>VLOOKUP(A40,EQUIPOS!A10:D154,3,FALSE)</f>
        <v xml:space="preserve">Vibrocompatador, potencia 153 HP, peso 10 Ton. </v>
      </c>
      <c r="C40" s="839"/>
      <c r="D40" s="839"/>
      <c r="E40" s="839"/>
      <c r="F40" s="839"/>
      <c r="G40" s="839"/>
      <c r="H40" s="840"/>
      <c r="I40" s="41"/>
      <c r="J40" s="42"/>
      <c r="K40" s="278">
        <f>VLOOKUP(A40,EQUIPOS!A10:D167,4,FALSE)</f>
        <v>126610.768</v>
      </c>
      <c r="L40" s="285"/>
      <c r="M40" s="286">
        <v>18</v>
      </c>
      <c r="N40" s="281">
        <f>K40/M40</f>
        <v>7033.931555555555</v>
      </c>
    </row>
    <row r="41" spans="1:14">
      <c r="B41" s="845" t="s">
        <v>1036</v>
      </c>
      <c r="C41" s="846"/>
      <c r="D41" s="846"/>
      <c r="E41" s="43"/>
      <c r="F41" s="44"/>
      <c r="G41" s="44"/>
      <c r="H41" s="45"/>
      <c r="I41" s="41"/>
      <c r="J41" s="42"/>
      <c r="K41" s="288"/>
      <c r="L41" s="285"/>
      <c r="M41" s="410">
        <v>0.01</v>
      </c>
      <c r="N41" s="353">
        <f>N75*M41</f>
        <v>28.370669558944442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54248.404891781167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873</v>
      </c>
      <c r="B48" s="48"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84253.214157500013</v>
      </c>
      <c r="N48" s="281">
        <f>K48*M48</f>
        <v>2948.8624955125006</v>
      </c>
    </row>
    <row r="49" spans="1:14">
      <c r="A49" s="113" t="s">
        <v>833</v>
      </c>
      <c r="B49" s="48"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61438.581117499998</v>
      </c>
      <c r="N49" s="281">
        <f>K49*M49</f>
        <v>15359.645279375</v>
      </c>
    </row>
    <row r="50" spans="1:14">
      <c r="B50" s="48"/>
      <c r="C50" s="290"/>
      <c r="D50" s="290"/>
      <c r="E50" s="290"/>
      <c r="F50" s="290"/>
      <c r="G50" s="290"/>
      <c r="H50" s="290"/>
      <c r="I50" s="277"/>
      <c r="J50" s="233"/>
      <c r="K50" s="291"/>
      <c r="L50" s="276"/>
      <c r="M50" s="292"/>
      <c r="N50" s="293"/>
    </row>
    <row r="51" spans="1:14">
      <c r="B51" s="48"/>
      <c r="C51" s="290"/>
      <c r="D51" s="290"/>
      <c r="E51" s="290"/>
      <c r="F51" s="290"/>
      <c r="G51" s="290"/>
      <c r="H51" s="290"/>
      <c r="I51" s="277"/>
      <c r="J51" s="233"/>
      <c r="K51" s="291"/>
      <c r="L51" s="276"/>
      <c r="M51" s="292"/>
      <c r="N51" s="293"/>
    </row>
    <row r="52" spans="1:14" ht="15" thickBot="1">
      <c r="B52" s="820"/>
      <c r="C52" s="821"/>
      <c r="D52" s="821"/>
      <c r="E52" s="821"/>
      <c r="F52" s="821"/>
      <c r="G52" s="821"/>
      <c r="H52" s="821"/>
      <c r="I52" s="822"/>
      <c r="J52" s="47"/>
      <c r="K52" s="49"/>
      <c r="L52" s="823"/>
      <c r="M52" s="824"/>
      <c r="N52" s="50"/>
    </row>
    <row r="53" spans="1:14" ht="15" thickBot="1">
      <c r="B53" s="825" t="s">
        <v>1037</v>
      </c>
      <c r="C53" s="826"/>
      <c r="D53" s="826"/>
      <c r="E53" s="826"/>
      <c r="F53" s="826"/>
      <c r="G53" s="826"/>
      <c r="H53" s="826"/>
      <c r="I53" s="826"/>
      <c r="J53" s="826"/>
      <c r="K53" s="826"/>
      <c r="L53" s="826"/>
      <c r="M53" s="827"/>
      <c r="N53" s="403">
        <f>SUM(N48:N52)</f>
        <v>18308.507774887501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1401</v>
      </c>
      <c r="B58" s="51" t="str">
        <f>VLOOKUP(A58,TRANSPORTE!A5:D117,3,FALSE)</f>
        <v>Transporte de agregados pétreos</v>
      </c>
      <c r="C58" s="326"/>
      <c r="D58" s="326"/>
      <c r="E58" s="326"/>
      <c r="F58" s="326"/>
      <c r="G58" s="326"/>
      <c r="H58" s="320" t="s">
        <v>1551</v>
      </c>
      <c r="I58" s="422">
        <v>0.28500000000000003</v>
      </c>
      <c r="J58" s="295">
        <v>1</v>
      </c>
      <c r="K58" s="422">
        <f>I58*J58</f>
        <v>0.28500000000000003</v>
      </c>
      <c r="L58" s="829">
        <f>VLOOKUP(A58,TRANSPORTE!A5:D117,4,FALSE)</f>
        <v>1552</v>
      </c>
      <c r="M58" s="830"/>
      <c r="N58" s="296">
        <f>K58*L58</f>
        <v>442.32000000000005</v>
      </c>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442.32000000000005</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t="s">
        <v>15</v>
      </c>
      <c r="B69" s="54" t="str">
        <f>VLOOKUP(A69,'MANO DE OBRA'!A8:D68,3,FALSE)</f>
        <v>Obrero (6)</v>
      </c>
      <c r="C69" s="52"/>
      <c r="D69" s="52"/>
      <c r="E69" s="52"/>
      <c r="F69" s="52"/>
      <c r="G69" s="52"/>
      <c r="H69" s="52"/>
      <c r="I69" s="301">
        <f>K69/J69*100</f>
        <v>165623.36823599998</v>
      </c>
      <c r="J69" s="302">
        <v>185</v>
      </c>
      <c r="K69" s="303">
        <f>VLOOKUP(A69,'MANO DE OBRA'!A8:D99,4,FALSE)</f>
        <v>306403.23123659997</v>
      </c>
      <c r="L69" s="55"/>
      <c r="M69" s="304">
        <v>144</v>
      </c>
      <c r="N69" s="404">
        <f>K69/M69</f>
        <v>2127.800216920833</v>
      </c>
      <c r="O69" s="111"/>
    </row>
    <row r="70" spans="1:15">
      <c r="A70"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308">
        <v>144</v>
      </c>
      <c r="N70" s="404">
        <f>K70/M70</f>
        <v>709.26673897361115</v>
      </c>
    </row>
    <row r="71" spans="1:15">
      <c r="B71" s="54"/>
      <c r="C71" s="52"/>
      <c r="D71" s="52"/>
      <c r="E71" s="52"/>
      <c r="F71" s="52"/>
      <c r="G71" s="52"/>
      <c r="H71" s="52"/>
      <c r="I71" s="301"/>
      <c r="J71" s="302"/>
      <c r="K71" s="303"/>
      <c r="L71" s="55"/>
      <c r="M71" s="309"/>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2837.0669558944442</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75836.299622563121</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15167.259924512626</v>
      </c>
      <c r="M82" s="860"/>
      <c r="N82" s="56"/>
    </row>
    <row r="83" spans="1:14">
      <c r="B83" s="94" t="s">
        <v>1057</v>
      </c>
      <c r="C83" s="95"/>
      <c r="D83" s="95"/>
      <c r="E83" s="95"/>
      <c r="F83" s="95"/>
      <c r="G83" s="95"/>
      <c r="H83" s="95"/>
      <c r="I83" s="92"/>
      <c r="J83" s="93"/>
      <c r="K83" s="313">
        <v>0.05</v>
      </c>
      <c r="L83" s="859">
        <f>N77*K83</f>
        <v>3791.8149811281564</v>
      </c>
      <c r="M83" s="860"/>
      <c r="N83" s="56"/>
    </row>
    <row r="84" spans="1:14" ht="15" thickBot="1">
      <c r="B84" s="96" t="s">
        <v>1058</v>
      </c>
      <c r="C84" s="97"/>
      <c r="D84" s="97"/>
      <c r="E84" s="97"/>
      <c r="F84" s="97"/>
      <c r="G84" s="97"/>
      <c r="H84" s="97"/>
      <c r="I84" s="98"/>
      <c r="J84" s="99"/>
      <c r="K84" s="314">
        <v>0.05</v>
      </c>
      <c r="L84" s="861">
        <f>N77*K84</f>
        <v>3791.8149811281564</v>
      </c>
      <c r="M84" s="862"/>
      <c r="N84" s="56"/>
    </row>
    <row r="85" spans="1:14" ht="15" thickBot="1">
      <c r="B85" s="825" t="s">
        <v>1037</v>
      </c>
      <c r="C85" s="826"/>
      <c r="D85" s="826"/>
      <c r="E85" s="826"/>
      <c r="F85" s="826"/>
      <c r="G85" s="826"/>
      <c r="H85" s="826"/>
      <c r="I85" s="826"/>
      <c r="J85" s="826"/>
      <c r="K85" s="826"/>
      <c r="L85" s="826"/>
      <c r="M85" s="827"/>
      <c r="N85" s="57">
        <f>L82+L83+L84</f>
        <v>22750.889886768935</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98587.189509332064</v>
      </c>
    </row>
    <row r="88" spans="1:14">
      <c r="B88" s="18"/>
      <c r="C88" s="19"/>
      <c r="D88" s="19"/>
      <c r="E88" s="19"/>
      <c r="F88" s="19"/>
      <c r="G88" s="19"/>
      <c r="H88" s="19"/>
      <c r="I88" s="19"/>
      <c r="J88" s="19"/>
      <c r="K88" s="19"/>
      <c r="L88" s="19"/>
      <c r="M88" s="19"/>
      <c r="N88" s="20"/>
    </row>
    <row r="89" spans="1:14">
      <c r="B89" s="21"/>
      <c r="C89" s="17"/>
      <c r="D89" s="17"/>
      <c r="E89" s="17"/>
      <c r="F89" s="17"/>
      <c r="G89" s="17"/>
      <c r="H89" s="17"/>
      <c r="I89" s="17"/>
      <c r="J89" s="17"/>
      <c r="K89" s="17"/>
      <c r="L89" s="17"/>
      <c r="M89" s="17"/>
      <c r="N89" s="22"/>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58" t="s">
        <v>1060</v>
      </c>
      <c r="F92" s="58"/>
      <c r="G92" s="58"/>
      <c r="H92" s="58"/>
      <c r="I92" s="58"/>
      <c r="J92" s="58"/>
      <c r="K92" s="17"/>
      <c r="L92" s="17"/>
      <c r="M92" s="17"/>
      <c r="N92" s="22"/>
    </row>
    <row r="93" spans="1:14">
      <c r="B93" s="21"/>
      <c r="C93" s="17"/>
      <c r="D93" s="17"/>
      <c r="E93" s="17" t="s">
        <v>1061</v>
      </c>
      <c r="F93" s="17"/>
      <c r="G93" s="17"/>
      <c r="H93" s="17"/>
      <c r="I93" s="17"/>
      <c r="J93" s="17"/>
      <c r="K93" s="17"/>
      <c r="L93" s="17"/>
      <c r="M93" s="17"/>
      <c r="N93" s="22"/>
    </row>
    <row r="94" spans="1:14">
      <c r="B94" s="21"/>
      <c r="C94" s="17"/>
      <c r="D94" s="17"/>
      <c r="E94" s="17" t="s">
        <v>1062</v>
      </c>
      <c r="F94" s="17"/>
      <c r="G94" s="17"/>
      <c r="H94" s="17"/>
      <c r="I94" s="17"/>
      <c r="J94" s="17"/>
      <c r="K94" s="17"/>
      <c r="L94" s="17"/>
      <c r="M94" s="17"/>
      <c r="N94" s="22"/>
    </row>
    <row r="95" spans="1:14">
      <c r="B95" s="21"/>
      <c r="C95" s="17"/>
      <c r="D95" s="17"/>
      <c r="E95" s="17" t="s">
        <v>1063</v>
      </c>
      <c r="F95" s="17"/>
      <c r="G95" s="17"/>
      <c r="H95" s="17"/>
      <c r="I95" s="17"/>
      <c r="J95" s="17"/>
      <c r="K95" s="17"/>
      <c r="L95" s="17"/>
      <c r="M95" s="17"/>
      <c r="N95" s="22"/>
    </row>
    <row r="96" spans="1:14" ht="15" thickBot="1">
      <c r="B96" s="21"/>
      <c r="C96" s="17"/>
      <c r="D96" s="17"/>
      <c r="E96" s="17"/>
      <c r="F96" s="17" t="s">
        <v>1064</v>
      </c>
      <c r="G96" s="17"/>
      <c r="H96" s="17"/>
      <c r="I96" s="17"/>
      <c r="J96" s="17"/>
      <c r="K96" s="17"/>
      <c r="L96" s="17"/>
      <c r="M96" s="17"/>
      <c r="N96" s="22"/>
    </row>
    <row r="97" spans="2:14">
      <c r="B97" s="236" t="s">
        <v>2321</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2322</v>
      </c>
      <c r="C103" s="36"/>
      <c r="D103" s="36"/>
      <c r="E103" s="36"/>
      <c r="F103" s="36"/>
      <c r="G103" s="36"/>
      <c r="H103" s="36"/>
      <c r="I103" s="36"/>
      <c r="J103" s="36"/>
      <c r="K103" s="36"/>
      <c r="L103" s="36"/>
      <c r="M103" s="36"/>
      <c r="N103" s="37"/>
    </row>
    <row r="104" spans="2:14" ht="15" customHeight="1">
      <c r="B104" s="863" t="s">
        <v>2323</v>
      </c>
      <c r="C104" s="864"/>
      <c r="D104" s="864"/>
      <c r="E104" s="864"/>
      <c r="F104" s="864"/>
      <c r="G104" s="864"/>
      <c r="H104" s="864"/>
      <c r="I104" s="864"/>
      <c r="J104" s="864"/>
      <c r="K104" s="864"/>
      <c r="L104" s="864"/>
      <c r="M104" s="864"/>
      <c r="N104" s="865"/>
    </row>
    <row r="105" spans="2:14" ht="15" customHeight="1">
      <c r="B105" s="863"/>
      <c r="C105" s="864"/>
      <c r="D105" s="864"/>
      <c r="E105" s="864"/>
      <c r="F105" s="864"/>
      <c r="G105" s="864"/>
      <c r="H105" s="864"/>
      <c r="I105" s="864"/>
      <c r="J105" s="864"/>
      <c r="K105" s="864"/>
      <c r="L105" s="864"/>
      <c r="M105" s="864"/>
      <c r="N105" s="865"/>
    </row>
    <row r="106" spans="2:14" ht="30" customHeight="1">
      <c r="B106" s="866" t="s">
        <v>2324</v>
      </c>
      <c r="C106" s="867"/>
      <c r="D106" s="867"/>
      <c r="E106" s="867"/>
      <c r="F106" s="867"/>
      <c r="G106" s="867"/>
      <c r="H106" s="867"/>
      <c r="I106" s="867"/>
      <c r="J106" s="867"/>
      <c r="K106" s="867"/>
      <c r="L106" s="867"/>
      <c r="M106" s="867"/>
      <c r="N106" s="868"/>
    </row>
    <row r="107" spans="2:14">
      <c r="B107" s="866"/>
      <c r="C107" s="867"/>
      <c r="D107" s="867"/>
      <c r="E107" s="867"/>
      <c r="F107" s="867"/>
      <c r="G107" s="867"/>
      <c r="H107" s="867"/>
      <c r="I107" s="867"/>
      <c r="J107" s="867"/>
      <c r="K107" s="867"/>
      <c r="L107" s="867"/>
      <c r="M107" s="867"/>
      <c r="N107" s="868"/>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6"/>
      <c r="D111" s="36"/>
      <c r="E111" s="36"/>
      <c r="F111" s="36"/>
      <c r="G111" s="36"/>
      <c r="H111" s="36"/>
      <c r="I111" s="36"/>
      <c r="J111" s="36"/>
      <c r="K111" s="36"/>
      <c r="L111" s="36"/>
      <c r="M111" s="36"/>
      <c r="N111" s="37"/>
    </row>
    <row r="112" spans="2:14">
      <c r="B112" s="21"/>
      <c r="C112" s="17"/>
      <c r="D112" s="17"/>
      <c r="E112" s="17" t="s">
        <v>1060</v>
      </c>
      <c r="F112" s="58"/>
      <c r="G112" s="58"/>
      <c r="H112" s="17"/>
      <c r="I112" s="17"/>
      <c r="J112" s="17"/>
      <c r="K112" s="17"/>
      <c r="L112" s="17"/>
      <c r="M112" s="17"/>
      <c r="N112" s="22"/>
    </row>
    <row r="113" spans="2:14">
      <c r="B113" s="21"/>
      <c r="C113" s="17"/>
      <c r="D113" s="17"/>
      <c r="E113" s="59" t="s">
        <v>1061</v>
      </c>
      <c r="F113" s="17"/>
      <c r="G113" s="17"/>
      <c r="H113" s="59"/>
      <c r="I113" s="59"/>
      <c r="J113" s="59"/>
      <c r="K113" s="17"/>
      <c r="L113" s="17"/>
      <c r="M113" s="17"/>
      <c r="N113" s="22"/>
    </row>
    <row r="114" spans="2:14">
      <c r="B114" s="21"/>
      <c r="C114" s="17"/>
      <c r="D114" s="17"/>
      <c r="E114" s="60" t="s">
        <v>1065</v>
      </c>
      <c r="F114" s="17"/>
      <c r="G114" s="17"/>
      <c r="H114" s="60"/>
      <c r="I114" s="60"/>
      <c r="J114" s="60"/>
      <c r="K114" s="17"/>
      <c r="L114" s="17"/>
      <c r="M114" s="17"/>
      <c r="N114" s="22"/>
    </row>
    <row r="115" spans="2:14">
      <c r="B115" s="61"/>
      <c r="C115" s="36"/>
      <c r="D115" s="36"/>
      <c r="E115" s="17" t="s">
        <v>1063</v>
      </c>
      <c r="F115" s="17"/>
      <c r="G115" s="17"/>
      <c r="H115" s="17"/>
      <c r="I115" s="17"/>
      <c r="J115" s="17"/>
      <c r="K115" s="36"/>
      <c r="L115" s="36"/>
      <c r="M115" s="36"/>
      <c r="N115" s="37"/>
    </row>
    <row r="116" spans="2:14">
      <c r="B116" s="61"/>
      <c r="C116" s="36"/>
      <c r="D116" s="36"/>
      <c r="E116" s="36"/>
      <c r="F116" s="17"/>
      <c r="G116" s="17"/>
      <c r="H116" s="17"/>
      <c r="I116" s="17"/>
      <c r="J116" s="17"/>
      <c r="K116" s="36"/>
      <c r="L116" s="36"/>
      <c r="M116" s="36"/>
      <c r="N116" s="37"/>
    </row>
    <row r="117" spans="2:14">
      <c r="B117" s="61" t="s">
        <v>2325</v>
      </c>
      <c r="C117" s="60"/>
      <c r="D117" s="60"/>
      <c r="E117" s="17"/>
      <c r="F117" s="17"/>
      <c r="G117" s="17"/>
      <c r="H117" s="17"/>
      <c r="I117" s="17"/>
      <c r="J117" s="802"/>
      <c r="K117" s="802"/>
      <c r="L117" s="802"/>
      <c r="M117" s="802"/>
      <c r="N117" s="803"/>
    </row>
    <row r="118" spans="2:14" ht="15" thickBot="1">
      <c r="B118" s="270" t="s">
        <v>2326</v>
      </c>
      <c r="C118" s="402"/>
      <c r="D118" s="402"/>
      <c r="E118" s="62"/>
      <c r="F118" s="62"/>
      <c r="G118" s="62"/>
      <c r="H118" s="62"/>
      <c r="I118" s="62"/>
      <c r="J118" s="804"/>
      <c r="K118" s="804"/>
      <c r="L118" s="804"/>
      <c r="M118" s="804"/>
      <c r="N118"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1171</v>
      </c>
      <c r="C31" s="86" t="s">
        <v>2181</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12</v>
      </c>
      <c r="N36" s="281">
        <f>K36/M36</f>
        <v>4654.416666666667</v>
      </c>
    </row>
    <row r="37" spans="1:14">
      <c r="A37" s="118" t="s">
        <v>154</v>
      </c>
      <c r="B37" s="329" t="str">
        <f>VLOOKUP(A37,EQUIPOS!A6:D154,3,FALSE)</f>
        <v>Carrotanque Irrigador de asfalto, 1000 GALONES DE CAPACIDAD</v>
      </c>
      <c r="C37" s="330"/>
      <c r="D37" s="330"/>
      <c r="E37" s="330"/>
      <c r="F37" s="330"/>
      <c r="G37" s="330"/>
      <c r="H37" s="331"/>
      <c r="I37" s="276"/>
      <c r="J37" s="277"/>
      <c r="K37" s="278">
        <f>VLOOKUP(A37,EQUIPOS!A6:D163,4,FALSE)</f>
        <v>103867.356</v>
      </c>
      <c r="L37" s="279"/>
      <c r="M37" s="280">
        <v>12</v>
      </c>
      <c r="N37" s="281">
        <f>K37/M37</f>
        <v>8655.6129999999994</v>
      </c>
    </row>
    <row r="38" spans="1:14">
      <c r="A38" s="118" t="s">
        <v>269</v>
      </c>
      <c r="B38" s="329" t="str">
        <f>VLOOKUP(A38,EQUIPOS!A6:D154,3,FALSE)</f>
        <v>Motoniveladora  potencia 215 HP, ancho de cuchilla 4,27 m, peso 18 ton.</v>
      </c>
      <c r="C38" s="330"/>
      <c r="D38" s="330"/>
      <c r="E38" s="330"/>
      <c r="F38" s="330"/>
      <c r="G38" s="330"/>
      <c r="H38" s="331"/>
      <c r="I38" s="276"/>
      <c r="J38" s="277"/>
      <c r="K38" s="278">
        <f>VLOOKUP(A38,EQUIPOS!A6:D163,4,FALSE)</f>
        <v>126917</v>
      </c>
      <c r="L38" s="279"/>
      <c r="M38" s="280">
        <v>12</v>
      </c>
      <c r="N38" s="281">
        <f>K38/M38</f>
        <v>10576.416666666666</v>
      </c>
    </row>
    <row r="39" spans="1:14">
      <c r="A39" s="118" t="s">
        <v>299</v>
      </c>
      <c r="B39" s="838" t="str">
        <f>VLOOKUP(A39,EQUIPOS!A7:D154,3,FALSE)</f>
        <v xml:space="preserve">Recicladora, potencia 430HP </v>
      </c>
      <c r="C39" s="839"/>
      <c r="D39" s="839"/>
      <c r="E39" s="839"/>
      <c r="F39" s="839"/>
      <c r="G39" s="839"/>
      <c r="H39" s="840"/>
      <c r="I39" s="276"/>
      <c r="J39" s="277"/>
      <c r="K39" s="278">
        <f>VLOOKUP(A39,EQUIPOS!A7:D164,4,FALSE)</f>
        <v>562712.49199999997</v>
      </c>
      <c r="L39" s="279"/>
      <c r="M39" s="280">
        <v>12</v>
      </c>
      <c r="N39" s="281">
        <f>K39/M39</f>
        <v>46892.707666666662</v>
      </c>
    </row>
    <row r="40" spans="1:14">
      <c r="A40" t="s">
        <v>365</v>
      </c>
      <c r="B40" s="838" t="str">
        <f>VLOOKUP(A40,EQUIPOS!A8:D154,3,FALSE)</f>
        <v xml:space="preserve">Vibrocompatador, potencia 153 HP, peso 10 Ton. </v>
      </c>
      <c r="C40" s="839"/>
      <c r="D40" s="839"/>
      <c r="E40" s="839"/>
      <c r="F40" s="839"/>
      <c r="G40" s="839"/>
      <c r="H40" s="840"/>
      <c r="I40" s="276"/>
      <c r="J40" s="277"/>
      <c r="K40" s="278">
        <f>VLOOKUP(A40,EQUIPOS!A8:D165,4,FALSE)</f>
        <v>126610.768</v>
      </c>
      <c r="L40" s="279"/>
      <c r="M40" s="280">
        <v>12</v>
      </c>
      <c r="N40" s="281">
        <f>K40/M40</f>
        <v>10550.897333333332</v>
      </c>
    </row>
    <row r="41" spans="1:14">
      <c r="B41" s="838"/>
      <c r="C41" s="839"/>
      <c r="D41" s="839"/>
      <c r="E41" s="839"/>
      <c r="F41" s="839"/>
      <c r="G41" s="839"/>
      <c r="H41" s="840"/>
      <c r="I41" s="841"/>
      <c r="J41" s="822"/>
      <c r="K41" s="278"/>
      <c r="L41" s="842"/>
      <c r="M41" s="843"/>
      <c r="N41" s="281"/>
    </row>
    <row r="42" spans="1:14">
      <c r="B42" s="838"/>
      <c r="C42" s="839"/>
      <c r="D42" s="839"/>
      <c r="E42" s="844"/>
      <c r="F42" s="839"/>
      <c r="G42" s="839"/>
      <c r="H42" s="840"/>
      <c r="I42" s="41"/>
      <c r="J42" s="42"/>
      <c r="K42" s="283"/>
      <c r="L42" s="285"/>
      <c r="M42" s="286"/>
      <c r="N42" s="287"/>
    </row>
    <row r="43" spans="1:14">
      <c r="B43" s="845" t="s">
        <v>1036</v>
      </c>
      <c r="C43" s="958"/>
      <c r="D43" s="958"/>
      <c r="E43" s="43"/>
      <c r="F43" s="44"/>
      <c r="G43" s="44"/>
      <c r="H43" s="45"/>
      <c r="I43" s="41"/>
      <c r="J43" s="42"/>
      <c r="K43" s="288"/>
      <c r="L43" s="285"/>
      <c r="M43" s="410">
        <v>0.1</v>
      </c>
      <c r="N43" s="353">
        <f>N77*M43</f>
        <v>425.56004338416665</v>
      </c>
    </row>
    <row r="44" spans="1:14" ht="15" thickBot="1">
      <c r="B44" s="838"/>
      <c r="C44" s="839"/>
      <c r="D44" s="839"/>
      <c r="E44" s="839"/>
      <c r="F44" s="839"/>
      <c r="G44" s="839"/>
      <c r="H44" s="840"/>
      <c r="I44" s="847"/>
      <c r="J44" s="848"/>
      <c r="K44" s="46"/>
      <c r="L44" s="849"/>
      <c r="M44" s="850"/>
      <c r="N44" s="110"/>
    </row>
    <row r="45" spans="1:14" ht="15" thickBot="1">
      <c r="B45" s="825" t="s">
        <v>1037</v>
      </c>
      <c r="C45" s="826"/>
      <c r="D45" s="826"/>
      <c r="E45" s="826"/>
      <c r="F45" s="826"/>
      <c r="G45" s="826"/>
      <c r="H45" s="826"/>
      <c r="I45" s="826"/>
      <c r="J45" s="826"/>
      <c r="K45" s="826"/>
      <c r="L45" s="826"/>
      <c r="M45" s="827"/>
      <c r="N45" s="403">
        <f>SUM(N36:N44)</f>
        <v>81755.611376717483</v>
      </c>
    </row>
    <row r="46" spans="1:14">
      <c r="B46" s="289"/>
      <c r="C46" s="39"/>
      <c r="D46" s="39"/>
      <c r="E46" s="39"/>
      <c r="F46" s="39"/>
      <c r="G46" s="39"/>
      <c r="H46" s="39"/>
      <c r="I46" s="39"/>
      <c r="J46" s="39"/>
      <c r="K46" s="39"/>
      <c r="L46" s="39"/>
      <c r="M46" s="39"/>
      <c r="N46" s="40"/>
    </row>
    <row r="47" spans="1:14">
      <c r="B47" s="69" t="s">
        <v>1038</v>
      </c>
      <c r="C47" s="70"/>
      <c r="D47" s="70"/>
      <c r="E47" s="70"/>
      <c r="F47" s="70"/>
      <c r="G47" s="70"/>
      <c r="H47" s="70"/>
      <c r="I47" s="70"/>
      <c r="J47" s="70"/>
      <c r="K47" s="70"/>
      <c r="L47" s="70"/>
      <c r="M47" s="70"/>
      <c r="N47" s="71"/>
    </row>
    <row r="48" spans="1:14" ht="15" thickBot="1">
      <c r="B48" s="72"/>
      <c r="C48" s="67"/>
      <c r="D48" s="67"/>
      <c r="E48" s="67"/>
      <c r="F48" s="67"/>
      <c r="G48" s="67"/>
      <c r="H48" s="67"/>
      <c r="I48" s="67"/>
      <c r="J48" s="66"/>
      <c r="K48" s="66"/>
      <c r="L48" s="66"/>
      <c r="M48" s="66"/>
      <c r="N48" s="68"/>
    </row>
    <row r="49" spans="1:14">
      <c r="B49" s="816" t="s">
        <v>1028</v>
      </c>
      <c r="C49" s="817"/>
      <c r="D49" s="817"/>
      <c r="E49" s="817"/>
      <c r="F49" s="817"/>
      <c r="G49" s="817"/>
      <c r="H49" s="817"/>
      <c r="I49" s="818"/>
      <c r="J49" s="324" t="s">
        <v>1029</v>
      </c>
      <c r="K49" s="90" t="s">
        <v>1030</v>
      </c>
      <c r="L49" s="819" t="s">
        <v>1039</v>
      </c>
      <c r="M49" s="818"/>
      <c r="N49" s="91" t="s">
        <v>1035</v>
      </c>
    </row>
    <row r="50" spans="1:14">
      <c r="A50" t="s">
        <v>845</v>
      </c>
      <c r="B50" s="48" t="str">
        <f>VLOOKUP(A50,MATERIALES!A5:D373,3,FALSE)</f>
        <v>Agua</v>
      </c>
      <c r="C50" s="290"/>
      <c r="D50" s="290"/>
      <c r="E50" s="290"/>
      <c r="F50" s="290"/>
      <c r="G50" s="290"/>
      <c r="H50" s="290"/>
      <c r="I50" s="277"/>
      <c r="J50" s="233" t="str">
        <f>VLOOKUP(A50,MATERIALES!A4:D640,2,FALSE)</f>
        <v>lt</v>
      </c>
      <c r="K50" s="291">
        <v>75</v>
      </c>
      <c r="L50" s="276"/>
      <c r="M50" s="411">
        <f>VLOOKUP(A50,MATERIALES!A5:D396,4,FALSE)</f>
        <v>43.428869999999996</v>
      </c>
      <c r="N50" s="281">
        <f>K50*M50</f>
        <v>3257.1652499999996</v>
      </c>
    </row>
    <row r="51" spans="1:14">
      <c r="A51" t="s">
        <v>879</v>
      </c>
      <c r="B51" s="48"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3071.386195</v>
      </c>
      <c r="N51" s="281">
        <f>K51*M51</f>
        <v>3992.8020535000001</v>
      </c>
    </row>
    <row r="52" spans="1:14">
      <c r="B52" s="48"/>
      <c r="C52" s="290"/>
      <c r="D52" s="290"/>
      <c r="E52" s="290"/>
      <c r="F52" s="290"/>
      <c r="G52" s="290"/>
      <c r="H52" s="290"/>
      <c r="I52" s="277"/>
      <c r="J52" s="233"/>
      <c r="K52" s="291"/>
      <c r="L52" s="276"/>
      <c r="M52" s="292"/>
      <c r="N52" s="293"/>
    </row>
    <row r="53" spans="1:14">
      <c r="B53" s="48"/>
      <c r="C53" s="290"/>
      <c r="D53" s="290"/>
      <c r="E53" s="290"/>
      <c r="F53" s="290"/>
      <c r="G53" s="290"/>
      <c r="H53" s="290"/>
      <c r="I53" s="277"/>
      <c r="J53" s="233"/>
      <c r="K53" s="291"/>
      <c r="L53" s="276"/>
      <c r="M53" s="292"/>
      <c r="N53" s="293"/>
    </row>
    <row r="54" spans="1:14" ht="15" thickBot="1">
      <c r="B54" s="820"/>
      <c r="C54" s="821"/>
      <c r="D54" s="821"/>
      <c r="E54" s="821"/>
      <c r="F54" s="821"/>
      <c r="G54" s="821"/>
      <c r="H54" s="821"/>
      <c r="I54" s="822"/>
      <c r="J54" s="47"/>
      <c r="K54" s="49"/>
      <c r="L54" s="823"/>
      <c r="M54" s="824"/>
      <c r="N54" s="50"/>
    </row>
    <row r="55" spans="1:14" ht="15" thickBot="1">
      <c r="B55" s="825" t="s">
        <v>1037</v>
      </c>
      <c r="C55" s="826"/>
      <c r="D55" s="826"/>
      <c r="E55" s="826"/>
      <c r="F55" s="826"/>
      <c r="G55" s="826"/>
      <c r="H55" s="826"/>
      <c r="I55" s="826"/>
      <c r="J55" s="826"/>
      <c r="K55" s="826"/>
      <c r="L55" s="826"/>
      <c r="M55" s="827"/>
      <c r="N55" s="403">
        <f>SUM(N50:N54)</f>
        <v>7249.9673034999996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304">
        <v>96</v>
      </c>
      <c r="N71" s="404">
        <f>K71/M71</f>
        <v>1063.9001084604167</v>
      </c>
      <c r="O71" s="111"/>
    </row>
    <row r="72" spans="1:15">
      <c r="A72" t="s">
        <v>15</v>
      </c>
      <c r="B72" s="54" t="str">
        <f>VLOOKUP(A72,'MANO DE OBRA'!A8:D69,3,FALSE)</f>
        <v>Obrero (6)</v>
      </c>
      <c r="C72" s="52"/>
      <c r="D72" s="52"/>
      <c r="E72" s="52"/>
      <c r="F72" s="52"/>
      <c r="G72" s="52"/>
      <c r="H72" s="52"/>
      <c r="I72" s="301">
        <f>K72/J72*100</f>
        <v>165623.36823599998</v>
      </c>
      <c r="J72" s="302">
        <v>185</v>
      </c>
      <c r="K72" s="303">
        <f>VLOOKUP(A72,'MANO DE OBRA'!A8:D100,4,FALSE)</f>
        <v>306403.23123659997</v>
      </c>
      <c r="L72" s="55"/>
      <c r="M72" s="308">
        <v>96</v>
      </c>
      <c r="N72" s="404">
        <f>K72/M72</f>
        <v>3191.7003253812495</v>
      </c>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4255.600433841666</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N45+N55+N66+N77</f>
        <v>93261.179114059152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18652.235822811832</v>
      </c>
      <c r="M84" s="860"/>
      <c r="N84" s="56"/>
    </row>
    <row r="85" spans="1:14">
      <c r="B85" s="94" t="s">
        <v>1057</v>
      </c>
      <c r="C85" s="95"/>
      <c r="D85" s="95"/>
      <c r="E85" s="95"/>
      <c r="F85" s="95"/>
      <c r="G85" s="95"/>
      <c r="H85" s="95"/>
      <c r="I85" s="92"/>
      <c r="J85" s="93"/>
      <c r="K85" s="313">
        <v>0.05</v>
      </c>
      <c r="L85" s="859">
        <f>N79*K85</f>
        <v>4663.058955702958</v>
      </c>
      <c r="M85" s="860"/>
      <c r="N85" s="56"/>
    </row>
    <row r="86" spans="1:14" ht="15" thickBot="1">
      <c r="B86" s="96" t="s">
        <v>1058</v>
      </c>
      <c r="C86" s="97"/>
      <c r="D86" s="97"/>
      <c r="E86" s="97"/>
      <c r="F86" s="97"/>
      <c r="G86" s="97"/>
      <c r="H86" s="97"/>
      <c r="I86" s="98"/>
      <c r="J86" s="99"/>
      <c r="K86" s="314">
        <v>0.05</v>
      </c>
      <c r="L86" s="861">
        <f>N79*K86</f>
        <v>4663.058955702958</v>
      </c>
      <c r="M86" s="862"/>
      <c r="N86" s="56"/>
    </row>
    <row r="87" spans="1:14" ht="15" thickBot="1">
      <c r="B87" s="825" t="s">
        <v>1037</v>
      </c>
      <c r="C87" s="826"/>
      <c r="D87" s="826"/>
      <c r="E87" s="826"/>
      <c r="F87" s="826"/>
      <c r="G87" s="826"/>
      <c r="H87" s="826"/>
      <c r="I87" s="826"/>
      <c r="J87" s="826"/>
      <c r="K87" s="826"/>
      <c r="L87" s="826"/>
      <c r="M87" s="827"/>
      <c r="N87" s="57">
        <f>L84+L85+L86</f>
        <v>27978.353734217751</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121239.5328482769</v>
      </c>
    </row>
    <row r="90" spans="1:14">
      <c r="B90" s="18"/>
      <c r="C90" s="19"/>
      <c r="D90" s="19"/>
      <c r="E90" s="19"/>
      <c r="F90" s="19"/>
      <c r="G90" s="19"/>
      <c r="H90" s="19"/>
      <c r="I90" s="19"/>
      <c r="J90" s="19"/>
      <c r="K90" s="19"/>
      <c r="L90" s="19"/>
      <c r="M90" s="19"/>
      <c r="N90" s="20"/>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17"/>
      <c r="F93" s="17"/>
      <c r="G93" s="17"/>
      <c r="H93" s="17"/>
      <c r="I93" s="17"/>
      <c r="J93" s="17"/>
      <c r="K93" s="17"/>
      <c r="L93" s="17"/>
      <c r="M93" s="17"/>
      <c r="N93" s="22"/>
    </row>
    <row r="94" spans="1:14">
      <c r="B94" s="21"/>
      <c r="C94" s="17"/>
      <c r="D94" s="17"/>
      <c r="E94" s="58" t="s">
        <v>1060</v>
      </c>
      <c r="F94" s="58"/>
      <c r="G94" s="58"/>
      <c r="H94" s="58"/>
      <c r="I94" s="58"/>
      <c r="J94" s="58"/>
      <c r="K94" s="17"/>
      <c r="L94" s="17"/>
      <c r="M94" s="17"/>
      <c r="N94" s="22"/>
    </row>
    <row r="95" spans="1:14">
      <c r="B95" s="21"/>
      <c r="C95" s="17"/>
      <c r="D95" s="17"/>
      <c r="E95" s="17" t="s">
        <v>1061</v>
      </c>
      <c r="F95" s="17"/>
      <c r="G95" s="17"/>
      <c r="H95" s="17"/>
      <c r="I95" s="17"/>
      <c r="J95" s="17"/>
      <c r="K95" s="17"/>
      <c r="L95" s="17"/>
      <c r="M95" s="17"/>
      <c r="N95" s="22"/>
    </row>
    <row r="96" spans="1:14">
      <c r="B96" s="21"/>
      <c r="C96" s="17"/>
      <c r="D96" s="17"/>
      <c r="E96" s="17" t="s">
        <v>1062</v>
      </c>
      <c r="F96" s="17"/>
      <c r="G96" s="17"/>
      <c r="H96" s="17"/>
      <c r="I96" s="17"/>
      <c r="J96" s="17"/>
      <c r="K96" s="17"/>
      <c r="L96" s="17"/>
      <c r="M96" s="17"/>
      <c r="N96" s="22"/>
    </row>
    <row r="97" spans="2:14">
      <c r="B97" s="21"/>
      <c r="C97" s="17"/>
      <c r="D97" s="17"/>
      <c r="E97" s="17" t="s">
        <v>1063</v>
      </c>
      <c r="F97" s="17"/>
      <c r="G97" s="17"/>
      <c r="H97" s="17"/>
      <c r="I97" s="17"/>
      <c r="J97" s="17"/>
      <c r="K97" s="17"/>
      <c r="L97" s="17"/>
      <c r="M97" s="17"/>
      <c r="N97" s="22"/>
    </row>
    <row r="98" spans="2:14" ht="15" thickBot="1">
      <c r="B98" s="21"/>
      <c r="C98" s="17"/>
      <c r="D98" s="17"/>
      <c r="E98" s="17"/>
      <c r="F98" s="17" t="s">
        <v>1064</v>
      </c>
      <c r="G98" s="17"/>
      <c r="H98" s="17"/>
      <c r="I98" s="17"/>
      <c r="J98" s="17"/>
      <c r="K98" s="17"/>
      <c r="L98" s="17"/>
      <c r="M98" s="17"/>
      <c r="N98" s="22"/>
    </row>
    <row r="99" spans="2:14">
      <c r="B99" s="236" t="s">
        <v>2321</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2322</v>
      </c>
      <c r="C105" s="36"/>
      <c r="D105" s="36"/>
      <c r="E105" s="36"/>
      <c r="F105" s="36"/>
      <c r="G105" s="36"/>
      <c r="H105" s="36"/>
      <c r="I105" s="36"/>
      <c r="J105" s="36"/>
      <c r="K105" s="36"/>
      <c r="L105" s="36"/>
      <c r="M105" s="36"/>
      <c r="N105" s="37"/>
    </row>
    <row r="106" spans="2:14" ht="15" customHeight="1">
      <c r="B106" s="863" t="s">
        <v>2323</v>
      </c>
      <c r="C106" s="864"/>
      <c r="D106" s="864"/>
      <c r="E106" s="864"/>
      <c r="F106" s="864"/>
      <c r="G106" s="864"/>
      <c r="H106" s="864"/>
      <c r="I106" s="864"/>
      <c r="J106" s="864"/>
      <c r="K106" s="864"/>
      <c r="L106" s="864"/>
      <c r="M106" s="864"/>
      <c r="N106" s="865"/>
    </row>
    <row r="107" spans="2:14" ht="15" customHeight="1">
      <c r="B107" s="863"/>
      <c r="C107" s="864"/>
      <c r="D107" s="864"/>
      <c r="E107" s="864"/>
      <c r="F107" s="864"/>
      <c r="G107" s="864"/>
      <c r="H107" s="864"/>
      <c r="I107" s="864"/>
      <c r="J107" s="864"/>
      <c r="K107" s="864"/>
      <c r="L107" s="864"/>
      <c r="M107" s="864"/>
      <c r="N107" s="865"/>
    </row>
    <row r="108" spans="2:14" ht="30" customHeight="1">
      <c r="B108" s="866" t="s">
        <v>2324</v>
      </c>
      <c r="C108" s="867"/>
      <c r="D108" s="867"/>
      <c r="E108" s="867"/>
      <c r="F108" s="867"/>
      <c r="G108" s="867"/>
      <c r="H108" s="867"/>
      <c r="I108" s="867"/>
      <c r="J108" s="867"/>
      <c r="K108" s="867"/>
      <c r="L108" s="867"/>
      <c r="M108" s="867"/>
      <c r="N108" s="868"/>
    </row>
    <row r="109" spans="2:14">
      <c r="B109" s="866"/>
      <c r="C109" s="867"/>
      <c r="D109" s="867"/>
      <c r="E109" s="867"/>
      <c r="F109" s="867"/>
      <c r="G109" s="867"/>
      <c r="H109" s="867"/>
      <c r="I109" s="867"/>
      <c r="J109" s="867"/>
      <c r="K109" s="867"/>
      <c r="L109" s="867"/>
      <c r="M109" s="867"/>
      <c r="N109" s="868"/>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6"/>
      <c r="D113" s="36"/>
      <c r="E113" s="36"/>
      <c r="F113" s="36"/>
      <c r="G113" s="36"/>
      <c r="H113" s="36"/>
      <c r="I113" s="36"/>
      <c r="J113" s="36"/>
      <c r="K113" s="36"/>
      <c r="L113" s="36"/>
      <c r="M113" s="36"/>
      <c r="N113" s="37"/>
    </row>
    <row r="114" spans="2:14">
      <c r="B114" s="21"/>
      <c r="C114" s="17"/>
      <c r="D114" s="17"/>
      <c r="E114" s="17" t="s">
        <v>1060</v>
      </c>
      <c r="F114" s="58"/>
      <c r="G114" s="58"/>
      <c r="H114" s="17"/>
      <c r="I114" s="17"/>
      <c r="J114" s="17"/>
      <c r="K114" s="17"/>
      <c r="L114" s="17"/>
      <c r="M114" s="17"/>
      <c r="N114" s="22"/>
    </row>
    <row r="115" spans="2:14">
      <c r="B115" s="21"/>
      <c r="C115" s="17"/>
      <c r="D115" s="17"/>
      <c r="E115" s="59" t="s">
        <v>1061</v>
      </c>
      <c r="F115" s="17"/>
      <c r="G115" s="17"/>
      <c r="H115" s="59"/>
      <c r="I115" s="59"/>
      <c r="J115" s="59"/>
      <c r="K115" s="17"/>
      <c r="L115" s="17"/>
      <c r="M115" s="17"/>
      <c r="N115" s="22"/>
    </row>
    <row r="116" spans="2:14">
      <c r="B116" s="21"/>
      <c r="C116" s="17"/>
      <c r="D116" s="17"/>
      <c r="E116" s="60" t="s">
        <v>1065</v>
      </c>
      <c r="F116" s="17"/>
      <c r="G116" s="17"/>
      <c r="H116" s="60"/>
      <c r="I116" s="60"/>
      <c r="J116" s="60"/>
      <c r="K116" s="17"/>
      <c r="L116" s="17"/>
      <c r="M116" s="17"/>
      <c r="N116" s="22"/>
    </row>
    <row r="117" spans="2:14">
      <c r="B117" s="61"/>
      <c r="C117" s="36"/>
      <c r="D117" s="36"/>
      <c r="E117" s="17" t="s">
        <v>1063</v>
      </c>
      <c r="F117" s="17"/>
      <c r="G117" s="17"/>
      <c r="H117" s="17"/>
      <c r="I117" s="17"/>
      <c r="J117" s="17"/>
      <c r="K117" s="36"/>
      <c r="L117" s="36"/>
      <c r="M117" s="36"/>
      <c r="N117" s="37"/>
    </row>
    <row r="118" spans="2:14">
      <c r="B118" s="61"/>
      <c r="C118" s="36"/>
      <c r="D118" s="36"/>
      <c r="E118" s="36"/>
      <c r="F118" s="17"/>
      <c r="G118" s="17"/>
      <c r="H118" s="17"/>
      <c r="I118" s="17"/>
      <c r="J118" s="17"/>
      <c r="K118" s="36"/>
      <c r="L118" s="36"/>
      <c r="M118" s="36"/>
      <c r="N118" s="37"/>
    </row>
    <row r="119" spans="2:14">
      <c r="B119" s="61" t="s">
        <v>2325</v>
      </c>
      <c r="C119" s="60"/>
      <c r="D119" s="60"/>
      <c r="E119" s="17"/>
      <c r="F119" s="17"/>
      <c r="G119" s="17"/>
      <c r="H119" s="17"/>
      <c r="I119" s="17"/>
      <c r="J119" s="802"/>
      <c r="K119" s="802"/>
      <c r="L119" s="802"/>
      <c r="M119" s="802"/>
      <c r="N119" s="803"/>
    </row>
    <row r="120" spans="2:14" ht="15" thickBot="1">
      <c r="B120" s="270" t="s">
        <v>2326</v>
      </c>
      <c r="C120" s="402"/>
      <c r="D120" s="402"/>
      <c r="E120" s="62"/>
      <c r="F120" s="62"/>
      <c r="G120" s="62"/>
      <c r="H120" s="62"/>
      <c r="I120" s="62"/>
      <c r="J120" s="804"/>
      <c r="K120" s="804"/>
      <c r="L120" s="804"/>
      <c r="M120" s="804"/>
      <c r="N120" s="805"/>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1681</v>
      </c>
      <c r="C31" s="86" t="s">
        <v>2182</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18</v>
      </c>
      <c r="N36" s="281">
        <f>K36/M36</f>
        <v>3102.9444444444443</v>
      </c>
    </row>
    <row r="37" spans="1:14">
      <c r="A37" s="118" t="s">
        <v>154</v>
      </c>
      <c r="B37" s="838" t="str">
        <f>VLOOKUP(A37,EQUIPOS!A7:D154,3,FALSE)</f>
        <v>Carrotanque Irrigador de asfalto, 1000 GALONES DE CAPACIDAD</v>
      </c>
      <c r="C37" s="839"/>
      <c r="D37" s="839"/>
      <c r="E37" s="839"/>
      <c r="F37" s="839"/>
      <c r="G37" s="839"/>
      <c r="H37" s="840"/>
      <c r="I37" s="276"/>
      <c r="J37" s="277"/>
      <c r="K37" s="278">
        <f>VLOOKUP(A37,EQUIPOS!A7:D164,4,FALSE)</f>
        <v>103867.356</v>
      </c>
      <c r="L37" s="279"/>
      <c r="M37" s="280">
        <v>18</v>
      </c>
      <c r="N37" s="281">
        <f>K37/M37</f>
        <v>5770.4086666666662</v>
      </c>
    </row>
    <row r="38" spans="1:14">
      <c r="A38" t="s">
        <v>269</v>
      </c>
      <c r="B38" s="838" t="str">
        <f>VLOOKUP(A38,EQUIPOS!A8:D154,3,FALSE)</f>
        <v>Motoniveladora  potencia 215 HP, ancho de cuchilla 4,27 m, peso 18 ton.</v>
      </c>
      <c r="C38" s="839"/>
      <c r="D38" s="839"/>
      <c r="E38" s="839"/>
      <c r="F38" s="839"/>
      <c r="G38" s="839"/>
      <c r="H38" s="840"/>
      <c r="I38" s="276"/>
      <c r="J38" s="277"/>
      <c r="K38" s="278">
        <f>VLOOKUP(A38,EQUIPOS!A8:D165,4,FALSE)</f>
        <v>126917</v>
      </c>
      <c r="L38" s="279"/>
      <c r="M38" s="280">
        <v>18</v>
      </c>
      <c r="N38" s="281">
        <f>K38/M38</f>
        <v>7050.9444444444443</v>
      </c>
    </row>
    <row r="39" spans="1:14">
      <c r="A39" t="s">
        <v>299</v>
      </c>
      <c r="B39" s="838" t="str">
        <f>VLOOKUP(A39,EQUIPOS!A9:D154,3,FALSE)</f>
        <v xml:space="preserve">Recicladora, potencia 430HP </v>
      </c>
      <c r="C39" s="839"/>
      <c r="D39" s="839"/>
      <c r="E39" s="839"/>
      <c r="F39" s="839"/>
      <c r="G39" s="839"/>
      <c r="H39" s="840"/>
      <c r="I39" s="841"/>
      <c r="J39" s="822"/>
      <c r="K39" s="278">
        <f>VLOOKUP(A39,EQUIPOS!A9:D166,4,FALSE)</f>
        <v>562712.49199999997</v>
      </c>
      <c r="L39" s="842">
        <v>18</v>
      </c>
      <c r="M39" s="843"/>
      <c r="N39" s="281">
        <f>K39/L39</f>
        <v>31261.805111111109</v>
      </c>
    </row>
    <row r="40" spans="1:14">
      <c r="A40" t="s">
        <v>365</v>
      </c>
      <c r="B40" s="838" t="str">
        <f>VLOOKUP(A40,EQUIPOS!A10:D154,3,FALSE)</f>
        <v xml:space="preserve">Vibrocompatador, potencia 153 HP, peso 10 Ton. </v>
      </c>
      <c r="C40" s="839"/>
      <c r="D40" s="839"/>
      <c r="E40" s="839"/>
      <c r="F40" s="839"/>
      <c r="G40" s="839"/>
      <c r="H40" s="840"/>
      <c r="I40" s="41"/>
      <c r="J40" s="42"/>
      <c r="K40" s="278">
        <f>VLOOKUP(A40,EQUIPOS!A10:D167,4,FALSE)</f>
        <v>126610.768</v>
      </c>
      <c r="L40" s="285"/>
      <c r="M40" s="286">
        <v>18</v>
      </c>
      <c r="N40" s="281">
        <f>K40/M40</f>
        <v>7033.931555555555</v>
      </c>
    </row>
    <row r="41" spans="1:14">
      <c r="B41" s="329"/>
      <c r="C41" s="330"/>
      <c r="D41" s="330"/>
      <c r="E41" s="330"/>
      <c r="F41" s="332"/>
      <c r="G41" s="332"/>
      <c r="H41" s="130"/>
      <c r="I41" s="41"/>
      <c r="J41" s="42"/>
      <c r="K41" s="283"/>
      <c r="L41" s="285"/>
      <c r="M41" s="286"/>
      <c r="N41" s="281"/>
    </row>
    <row r="42" spans="1:14">
      <c r="B42" s="845" t="s">
        <v>1036</v>
      </c>
      <c r="C42" s="846"/>
      <c r="D42" s="846"/>
      <c r="E42" s="43"/>
      <c r="F42" s="44"/>
      <c r="G42" s="44"/>
      <c r="H42" s="45"/>
      <c r="I42" s="41"/>
      <c r="J42" s="42"/>
      <c r="K42" s="288"/>
      <c r="L42" s="285"/>
      <c r="M42" s="410">
        <v>0.01</v>
      </c>
      <c r="N42" s="353">
        <f>N76*M42</f>
        <v>28.370669558944442</v>
      </c>
    </row>
    <row r="43" spans="1:14" ht="15" thickBot="1">
      <c r="B43" s="838"/>
      <c r="C43" s="839"/>
      <c r="D43" s="839"/>
      <c r="E43" s="839"/>
      <c r="F43" s="839"/>
      <c r="G43" s="839"/>
      <c r="H43" s="840"/>
      <c r="I43" s="847"/>
      <c r="J43" s="848"/>
      <c r="K43" s="46"/>
      <c r="L43" s="849"/>
      <c r="M43" s="850"/>
      <c r="N43" s="110"/>
    </row>
    <row r="44" spans="1:14" ht="15" thickBot="1">
      <c r="B44" s="825" t="s">
        <v>1037</v>
      </c>
      <c r="C44" s="826"/>
      <c r="D44" s="826"/>
      <c r="E44" s="826"/>
      <c r="F44" s="826"/>
      <c r="G44" s="826"/>
      <c r="H44" s="826"/>
      <c r="I44" s="826"/>
      <c r="J44" s="826"/>
      <c r="K44" s="826"/>
      <c r="L44" s="826"/>
      <c r="M44" s="827"/>
      <c r="N44" s="403">
        <f>SUM(N36:N43)</f>
        <v>54248.404891781167</v>
      </c>
    </row>
    <row r="45" spans="1:14">
      <c r="B45" s="289"/>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 thickBot="1">
      <c r="B47" s="72"/>
      <c r="C47" s="67"/>
      <c r="D47" s="67"/>
      <c r="E47" s="67"/>
      <c r="F47" s="67"/>
      <c r="G47" s="67"/>
      <c r="H47" s="67"/>
      <c r="I47" s="67"/>
      <c r="J47" s="66"/>
      <c r="K47" s="66"/>
      <c r="L47" s="66"/>
      <c r="M47" s="66"/>
      <c r="N47" s="68"/>
    </row>
    <row r="48" spans="1:14">
      <c r="B48" s="816" t="s">
        <v>1028</v>
      </c>
      <c r="C48" s="817"/>
      <c r="D48" s="817"/>
      <c r="E48" s="817"/>
      <c r="F48" s="817"/>
      <c r="G48" s="817"/>
      <c r="H48" s="817"/>
      <c r="I48" s="818"/>
      <c r="J48" s="324" t="s">
        <v>1029</v>
      </c>
      <c r="K48" s="90" t="s">
        <v>1030</v>
      </c>
      <c r="L48" s="819" t="s">
        <v>1039</v>
      </c>
      <c r="M48" s="818"/>
      <c r="N48" s="91" t="s">
        <v>1035</v>
      </c>
    </row>
    <row r="49" spans="1:14">
      <c r="A49" t="s">
        <v>583</v>
      </c>
      <c r="B49" s="48"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440166.125</v>
      </c>
      <c r="N49" s="281">
        <f>K49*M49</f>
        <v>67345.417124999993</v>
      </c>
    </row>
    <row r="50" spans="1:14">
      <c r="A50" s="120"/>
      <c r="B50" s="48"/>
      <c r="C50" s="290"/>
      <c r="D50" s="290"/>
      <c r="E50" s="290"/>
      <c r="F50" s="290"/>
      <c r="G50" s="290"/>
      <c r="H50" s="290"/>
      <c r="I50" s="277"/>
      <c r="J50" s="233"/>
      <c r="K50" s="291"/>
      <c r="L50" s="276"/>
      <c r="M50" s="411"/>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SUM(N49:N53)</f>
        <v>67345.417124999993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1448</v>
      </c>
      <c r="B59" s="51" t="str">
        <f>VLOOKUP(A59,TRANSPORTE!A5:D117,3,FALSE)</f>
        <v>Transporte de Mezcla densa en Caliente MDC-25</v>
      </c>
      <c r="C59" s="326"/>
      <c r="D59" s="326"/>
      <c r="E59" s="326"/>
      <c r="F59" s="326"/>
      <c r="G59" s="326"/>
      <c r="H59" s="320" t="s">
        <v>1551</v>
      </c>
      <c r="I59" s="422">
        <v>0.153</v>
      </c>
      <c r="J59" s="295">
        <v>1</v>
      </c>
      <c r="K59" s="422">
        <f>I59*J59</f>
        <v>0.153</v>
      </c>
      <c r="L59" s="829">
        <f>VLOOKUP(A59,TRANSPORTE!A5:D117,4,FALSE)</f>
        <v>1200</v>
      </c>
      <c r="M59" s="830"/>
      <c r="N59" s="296">
        <f>K59*L59</f>
        <v>183.6</v>
      </c>
    </row>
    <row r="60" spans="1:14">
      <c r="B60" s="51"/>
      <c r="C60" s="52"/>
      <c r="D60" s="52"/>
      <c r="E60" s="52"/>
      <c r="F60" s="52"/>
      <c r="G60" s="52"/>
      <c r="H60" s="297"/>
      <c r="I60" s="288"/>
      <c r="J60" s="288"/>
      <c r="K60" s="288"/>
      <c r="L60" s="298"/>
      <c r="M60" s="299"/>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183.6</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15</v>
      </c>
      <c r="B70" s="54" t="str">
        <f>VLOOKUP(A70,'MANO DE OBRA'!A8:D68,3,FALSE)</f>
        <v>Obrero (6)</v>
      </c>
      <c r="C70" s="52"/>
      <c r="D70" s="52"/>
      <c r="E70" s="52"/>
      <c r="F70" s="52"/>
      <c r="G70" s="52"/>
      <c r="H70" s="52"/>
      <c r="I70" s="301">
        <f>K70/J70*100</f>
        <v>165623.36823599998</v>
      </c>
      <c r="J70" s="302">
        <v>185</v>
      </c>
      <c r="K70" s="303">
        <f>VLOOKUP(A70,'MANO DE OBRA'!A8:D99,4,FALSE)</f>
        <v>306403.23123659997</v>
      </c>
      <c r="L70" s="55"/>
      <c r="M70" s="304">
        <v>144</v>
      </c>
      <c r="N70" s="404">
        <f>K70/M70</f>
        <v>2127.800216920833</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144</v>
      </c>
      <c r="N71" s="404">
        <f>K71/M71</f>
        <v>709.26673897361115</v>
      </c>
    </row>
    <row r="72" spans="1:15">
      <c r="B72" s="54"/>
      <c r="C72" s="52"/>
      <c r="D72" s="52"/>
      <c r="E72" s="52"/>
      <c r="F72" s="52"/>
      <c r="G72" s="52"/>
      <c r="H72" s="52"/>
      <c r="I72" s="301"/>
      <c r="J72" s="302"/>
      <c r="K72" s="303"/>
      <c r="L72" s="55"/>
      <c r="M72" s="309"/>
      <c r="N72" s="404"/>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2837.0669558944442</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N44+N54+N65+N76</f>
        <v>124614.48897267562</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24922.897794535125</v>
      </c>
      <c r="M83" s="860"/>
      <c r="N83" s="56"/>
    </row>
    <row r="84" spans="1:14">
      <c r="B84" s="94" t="s">
        <v>1057</v>
      </c>
      <c r="C84" s="95"/>
      <c r="D84" s="95"/>
      <c r="E84" s="95"/>
      <c r="F84" s="95"/>
      <c r="G84" s="95"/>
      <c r="H84" s="95"/>
      <c r="I84" s="92"/>
      <c r="J84" s="93"/>
      <c r="K84" s="313">
        <v>0.05</v>
      </c>
      <c r="L84" s="859">
        <f>N78*K84</f>
        <v>6230.7244486337813</v>
      </c>
      <c r="M84" s="860"/>
      <c r="N84" s="56"/>
    </row>
    <row r="85" spans="1:14" ht="15" thickBot="1">
      <c r="B85" s="96" t="s">
        <v>1058</v>
      </c>
      <c r="C85" s="97"/>
      <c r="D85" s="97"/>
      <c r="E85" s="97"/>
      <c r="F85" s="97"/>
      <c r="G85" s="97"/>
      <c r="H85" s="97"/>
      <c r="I85" s="98"/>
      <c r="J85" s="99"/>
      <c r="K85" s="314">
        <v>0.05</v>
      </c>
      <c r="L85" s="861">
        <f>N78*K85</f>
        <v>6230.7244486337813</v>
      </c>
      <c r="M85" s="862"/>
      <c r="N85" s="56"/>
    </row>
    <row r="86" spans="1:14" ht="15" thickBot="1">
      <c r="B86" s="825" t="s">
        <v>1037</v>
      </c>
      <c r="C86" s="826"/>
      <c r="D86" s="826"/>
      <c r="E86" s="826"/>
      <c r="F86" s="826"/>
      <c r="G86" s="826"/>
      <c r="H86" s="826"/>
      <c r="I86" s="826"/>
      <c r="J86" s="826"/>
      <c r="K86" s="826"/>
      <c r="L86" s="826"/>
      <c r="M86" s="827"/>
      <c r="N86" s="57">
        <f>L83+L84+L85</f>
        <v>37384.34669180269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161998.83566447831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1682</v>
      </c>
      <c r="C31" s="86" t="s">
        <v>2185</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18</v>
      </c>
      <c r="N36" s="281">
        <f>K36/M36</f>
        <v>3102.9444444444443</v>
      </c>
    </row>
    <row r="37" spans="1:14">
      <c r="A37" s="118" t="s">
        <v>154</v>
      </c>
      <c r="B37" s="838" t="str">
        <f>VLOOKUP(A37,EQUIPOS!A7:D154,3,FALSE)</f>
        <v>Carrotanque Irrigador de asfalto, 1000 GALONES DE CAPACIDAD</v>
      </c>
      <c r="C37" s="839"/>
      <c r="D37" s="839"/>
      <c r="E37" s="839"/>
      <c r="F37" s="839"/>
      <c r="G37" s="839"/>
      <c r="H37" s="840"/>
      <c r="I37" s="276"/>
      <c r="J37" s="277"/>
      <c r="K37" s="278">
        <f>VLOOKUP(A37,EQUIPOS!A7:D164,4,FALSE)</f>
        <v>103867.356</v>
      </c>
      <c r="L37" s="279"/>
      <c r="M37" s="280">
        <v>18</v>
      </c>
      <c r="N37" s="281">
        <f>K37/M37</f>
        <v>5770.4086666666662</v>
      </c>
    </row>
    <row r="38" spans="1:14">
      <c r="A38" t="s">
        <v>269</v>
      </c>
      <c r="B38" s="838" t="str">
        <f>VLOOKUP(A38,EQUIPOS!A8:D154,3,FALSE)</f>
        <v>Motoniveladora  potencia 215 HP, ancho de cuchilla 4,27 m, peso 18 ton.</v>
      </c>
      <c r="C38" s="839"/>
      <c r="D38" s="839"/>
      <c r="E38" s="839"/>
      <c r="F38" s="839"/>
      <c r="G38" s="839"/>
      <c r="H38" s="840"/>
      <c r="I38" s="276"/>
      <c r="J38" s="277"/>
      <c r="K38" s="278">
        <f>VLOOKUP(A38,EQUIPOS!A8:D165,4,FALSE)</f>
        <v>126917</v>
      </c>
      <c r="L38" s="279"/>
      <c r="M38" s="280">
        <v>18</v>
      </c>
      <c r="N38" s="281">
        <f>K38/M38</f>
        <v>7050.9444444444443</v>
      </c>
    </row>
    <row r="39" spans="1:14">
      <c r="A39" t="s">
        <v>299</v>
      </c>
      <c r="B39" s="838" t="str">
        <f>VLOOKUP(A39,EQUIPOS!A9:D154,3,FALSE)</f>
        <v xml:space="preserve">Recicladora, potencia 430HP </v>
      </c>
      <c r="C39" s="839"/>
      <c r="D39" s="839"/>
      <c r="E39" s="839"/>
      <c r="F39" s="839"/>
      <c r="G39" s="839"/>
      <c r="H39" s="840"/>
      <c r="I39" s="841"/>
      <c r="J39" s="822"/>
      <c r="K39" s="278">
        <f>VLOOKUP(A39,EQUIPOS!A9:D166,4,FALSE)</f>
        <v>562712.49199999997</v>
      </c>
      <c r="L39" s="842">
        <v>18</v>
      </c>
      <c r="M39" s="843"/>
      <c r="N39" s="281">
        <f>K39/L39</f>
        <v>31261.805111111109</v>
      </c>
    </row>
    <row r="40" spans="1:14">
      <c r="A40" t="s">
        <v>365</v>
      </c>
      <c r="B40" s="838" t="str">
        <f>VLOOKUP(A40,EQUIPOS!A10:D154,3,FALSE)</f>
        <v xml:space="preserve">Vibrocompatador, potencia 153 HP, peso 10 Ton. </v>
      </c>
      <c r="C40" s="839"/>
      <c r="D40" s="839"/>
      <c r="E40" s="839"/>
      <c r="F40" s="839"/>
      <c r="G40" s="839"/>
      <c r="H40" s="840"/>
      <c r="I40" s="41"/>
      <c r="J40" s="42"/>
      <c r="K40" s="278">
        <f>VLOOKUP(A40,EQUIPOS!A10:D167,4,FALSE)</f>
        <v>126610.768</v>
      </c>
      <c r="L40" s="285"/>
      <c r="M40" s="286">
        <v>18</v>
      </c>
      <c r="N40" s="281">
        <f>K40/M40</f>
        <v>7033.931555555555</v>
      </c>
    </row>
    <row r="41" spans="1:14">
      <c r="B41" s="329"/>
      <c r="C41" s="330"/>
      <c r="D41" s="330"/>
      <c r="E41" s="330"/>
      <c r="F41" s="332"/>
      <c r="G41" s="332"/>
      <c r="H41" s="130"/>
      <c r="I41" s="41"/>
      <c r="J41" s="42"/>
      <c r="K41" s="283"/>
      <c r="L41" s="285"/>
      <c r="M41" s="286"/>
      <c r="N41" s="287"/>
    </row>
    <row r="42" spans="1:14">
      <c r="B42" s="845" t="s">
        <v>1036</v>
      </c>
      <c r="C42" s="846"/>
      <c r="D42" s="846"/>
      <c r="E42" s="43"/>
      <c r="F42" s="44"/>
      <c r="G42" s="44"/>
      <c r="H42" s="45"/>
      <c r="I42" s="41"/>
      <c r="J42" s="42"/>
      <c r="K42" s="288"/>
      <c r="L42" s="285"/>
      <c r="M42" s="410">
        <v>0.01</v>
      </c>
      <c r="N42" s="353">
        <f>N76*M42</f>
        <v>28.370669558944442</v>
      </c>
    </row>
    <row r="43" spans="1:14" ht="15" thickBot="1">
      <c r="B43" s="838"/>
      <c r="C43" s="839"/>
      <c r="D43" s="839"/>
      <c r="E43" s="839"/>
      <c r="F43" s="839"/>
      <c r="G43" s="839"/>
      <c r="H43" s="840"/>
      <c r="I43" s="847"/>
      <c r="J43" s="848"/>
      <c r="K43" s="46"/>
      <c r="L43" s="849"/>
      <c r="M43" s="850"/>
      <c r="N43" s="110"/>
    </row>
    <row r="44" spans="1:14" ht="15" thickBot="1">
      <c r="B44" s="825" t="s">
        <v>1037</v>
      </c>
      <c r="C44" s="826"/>
      <c r="D44" s="826"/>
      <c r="E44" s="826"/>
      <c r="F44" s="826"/>
      <c r="G44" s="826"/>
      <c r="H44" s="826"/>
      <c r="I44" s="826"/>
      <c r="J44" s="826"/>
      <c r="K44" s="826"/>
      <c r="L44" s="826"/>
      <c r="M44" s="827"/>
      <c r="N44" s="403">
        <f>SUM(N36:N43)</f>
        <v>54248.404891781167</v>
      </c>
    </row>
    <row r="45" spans="1:14">
      <c r="B45" s="289"/>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 thickBot="1">
      <c r="B47" s="72"/>
      <c r="C47" s="67"/>
      <c r="D47" s="67"/>
      <c r="E47" s="67"/>
      <c r="F47" s="67"/>
      <c r="G47" s="67"/>
      <c r="H47" s="67"/>
      <c r="I47" s="67"/>
      <c r="J47" s="66"/>
      <c r="K47" s="66"/>
      <c r="L47" s="66"/>
      <c r="M47" s="66"/>
      <c r="N47" s="68"/>
    </row>
    <row r="48" spans="1:14">
      <c r="B48" s="816" t="s">
        <v>1028</v>
      </c>
      <c r="C48" s="817"/>
      <c r="D48" s="817"/>
      <c r="E48" s="817"/>
      <c r="F48" s="817"/>
      <c r="G48" s="817"/>
      <c r="H48" s="817"/>
      <c r="I48" s="818"/>
      <c r="J48" s="324" t="s">
        <v>1029</v>
      </c>
      <c r="K48" s="90" t="s">
        <v>1030</v>
      </c>
      <c r="L48" s="819" t="s">
        <v>1039</v>
      </c>
      <c r="M48" s="818"/>
      <c r="N48" s="91" t="s">
        <v>1035</v>
      </c>
    </row>
    <row r="49" spans="1:14">
      <c r="A49" t="s">
        <v>581</v>
      </c>
      <c r="B49" s="48"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445942.58333333331</v>
      </c>
      <c r="N49" s="281">
        <f>K49*M49</f>
        <v>68229.215249999994</v>
      </c>
    </row>
    <row r="50" spans="1:14">
      <c r="A50" s="120"/>
      <c r="B50" s="48"/>
      <c r="C50" s="290"/>
      <c r="D50" s="290"/>
      <c r="E50" s="290"/>
      <c r="F50" s="290"/>
      <c r="G50" s="290"/>
      <c r="H50" s="290"/>
      <c r="I50" s="277"/>
      <c r="J50" s="233"/>
      <c r="K50" s="291"/>
      <c r="L50" s="276"/>
      <c r="M50" s="411"/>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SUM(N49:N53)</f>
        <v>68229.215249999994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1446</v>
      </c>
      <c r="B59" s="51" t="str">
        <f>VLOOKUP(A59,TRANSPORTE!A5:D117,3,FALSE)</f>
        <v>Transporte de Mezcla Densa en Caliente MDC-19</v>
      </c>
      <c r="C59" s="326"/>
      <c r="D59" s="326"/>
      <c r="E59" s="326"/>
      <c r="F59" s="326"/>
      <c r="G59" s="326"/>
      <c r="H59" s="320" t="s">
        <v>1551</v>
      </c>
      <c r="I59" s="422">
        <v>0.153</v>
      </c>
      <c r="J59" s="295">
        <v>1</v>
      </c>
      <c r="K59" s="422">
        <f>I59*J59</f>
        <v>0.153</v>
      </c>
      <c r="L59" s="829">
        <f>VLOOKUP(A59,TRANSPORTE!A5:D117,4,FALSE)</f>
        <v>1238.70439188</v>
      </c>
      <c r="M59" s="830"/>
      <c r="N59" s="296">
        <f>K59*L59</f>
        <v>189.52177195764</v>
      </c>
    </row>
    <row r="60" spans="1:14">
      <c r="B60" s="51"/>
      <c r="C60" s="52"/>
      <c r="D60" s="52"/>
      <c r="E60" s="52"/>
      <c r="F60" s="52"/>
      <c r="G60" s="52"/>
      <c r="H60" s="320"/>
      <c r="I60" s="288"/>
      <c r="J60" s="295"/>
      <c r="K60" s="288"/>
      <c r="L60" s="829"/>
      <c r="M60" s="830"/>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189.52177195764</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15</v>
      </c>
      <c r="B70" s="54" t="str">
        <f>VLOOKUP(A70,'MANO DE OBRA'!A8:D68,3,FALSE)</f>
        <v>Obrero (6)</v>
      </c>
      <c r="C70" s="52"/>
      <c r="D70" s="52"/>
      <c r="E70" s="52"/>
      <c r="F70" s="52"/>
      <c r="G70" s="52"/>
      <c r="H70" s="52"/>
      <c r="I70" s="301">
        <f>K70/J70*100</f>
        <v>165623.36823599998</v>
      </c>
      <c r="J70" s="302">
        <v>185</v>
      </c>
      <c r="K70" s="303">
        <f>VLOOKUP(A70,'MANO DE OBRA'!A8:D99,4,FALSE)</f>
        <v>306403.23123659997</v>
      </c>
      <c r="L70" s="55"/>
      <c r="M70" s="304">
        <v>144</v>
      </c>
      <c r="N70" s="404">
        <f>K70/M70</f>
        <v>2127.800216920833</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144</v>
      </c>
      <c r="N71" s="404">
        <f>K71/M71</f>
        <v>709.26673897361115</v>
      </c>
    </row>
    <row r="72" spans="1:15">
      <c r="B72" s="54"/>
      <c r="C72" s="52"/>
      <c r="D72" s="52"/>
      <c r="E72" s="52"/>
      <c r="F72" s="52"/>
      <c r="G72" s="52"/>
      <c r="H72" s="52"/>
      <c r="I72" s="301"/>
      <c r="J72" s="302"/>
      <c r="K72" s="303"/>
      <c r="L72" s="55"/>
      <c r="M72" s="309"/>
      <c r="N72" s="404"/>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2837.0669558944442</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N44+N54+N65+N76</f>
        <v>125504.20886963326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25100.841773926655</v>
      </c>
      <c r="M83" s="860"/>
      <c r="N83" s="56"/>
    </row>
    <row r="84" spans="1:14">
      <c r="B84" s="94" t="s">
        <v>1057</v>
      </c>
      <c r="C84" s="95"/>
      <c r="D84" s="95"/>
      <c r="E84" s="95"/>
      <c r="F84" s="95"/>
      <c r="G84" s="95"/>
      <c r="H84" s="95"/>
      <c r="I84" s="92"/>
      <c r="J84" s="93"/>
      <c r="K84" s="313">
        <v>0.05</v>
      </c>
      <c r="L84" s="859">
        <f>N78*K84</f>
        <v>6275.2104434816638</v>
      </c>
      <c r="M84" s="860"/>
      <c r="N84" s="56"/>
    </row>
    <row r="85" spans="1:14" ht="15" thickBot="1">
      <c r="B85" s="96" t="s">
        <v>1058</v>
      </c>
      <c r="C85" s="97"/>
      <c r="D85" s="97"/>
      <c r="E85" s="97"/>
      <c r="F85" s="97"/>
      <c r="G85" s="97"/>
      <c r="H85" s="97"/>
      <c r="I85" s="98"/>
      <c r="J85" s="99"/>
      <c r="K85" s="314">
        <v>0.05</v>
      </c>
      <c r="L85" s="861">
        <f>N78*K85</f>
        <v>6275.2104434816638</v>
      </c>
      <c r="M85" s="862"/>
      <c r="N85" s="56"/>
    </row>
    <row r="86" spans="1:14" ht="15" thickBot="1">
      <c r="B86" s="825" t="s">
        <v>1037</v>
      </c>
      <c r="C86" s="826"/>
      <c r="D86" s="826"/>
      <c r="E86" s="826"/>
      <c r="F86" s="826"/>
      <c r="G86" s="826"/>
      <c r="H86" s="826"/>
      <c r="I86" s="826"/>
      <c r="J86" s="826"/>
      <c r="K86" s="826"/>
      <c r="L86" s="826"/>
      <c r="M86" s="827"/>
      <c r="N86" s="57">
        <f>L83+L84+L85</f>
        <v>37651.262660889981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163155.47153052324</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1683</v>
      </c>
      <c r="C31" s="86" t="s">
        <v>2186</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15</v>
      </c>
      <c r="N36" s="281">
        <f>K36/M36</f>
        <v>3723.5333333333333</v>
      </c>
    </row>
    <row r="37" spans="1:14">
      <c r="A37" s="118" t="s">
        <v>154</v>
      </c>
      <c r="B37" s="838" t="str">
        <f>VLOOKUP(A37,EQUIPOS!A7:D154,3,FALSE)</f>
        <v>Carrotanque Irrigador de asfalto, 1000 GALONES DE CAPACIDAD</v>
      </c>
      <c r="C37" s="839"/>
      <c r="D37" s="839"/>
      <c r="E37" s="839"/>
      <c r="F37" s="839"/>
      <c r="G37" s="839"/>
      <c r="H37" s="840"/>
      <c r="I37" s="276"/>
      <c r="J37" s="277"/>
      <c r="K37" s="278">
        <f>VLOOKUP(A37,EQUIPOS!A7:D164,4,FALSE)</f>
        <v>103867.356</v>
      </c>
      <c r="L37" s="279"/>
      <c r="M37" s="280">
        <v>15</v>
      </c>
      <c r="N37" s="281">
        <f>K37/M37</f>
        <v>6924.4903999999997</v>
      </c>
    </row>
    <row r="38" spans="1:14">
      <c r="A38" t="s">
        <v>269</v>
      </c>
      <c r="B38" s="838" t="str">
        <f>VLOOKUP(A38,EQUIPOS!A8:D154,3,FALSE)</f>
        <v>Motoniveladora  potencia 215 HP, ancho de cuchilla 4,27 m, peso 18 ton.</v>
      </c>
      <c r="C38" s="839"/>
      <c r="D38" s="839"/>
      <c r="E38" s="839"/>
      <c r="F38" s="839"/>
      <c r="G38" s="839"/>
      <c r="H38" s="840"/>
      <c r="I38" s="276"/>
      <c r="J38" s="277"/>
      <c r="K38" s="278">
        <f>VLOOKUP(A38,EQUIPOS!A8:D165,4,FALSE)</f>
        <v>126917</v>
      </c>
      <c r="L38" s="279"/>
      <c r="M38" s="280">
        <v>15</v>
      </c>
      <c r="N38" s="281">
        <f>K38/M38</f>
        <v>8461.1333333333332</v>
      </c>
    </row>
    <row r="39" spans="1:14">
      <c r="A39" t="s">
        <v>299</v>
      </c>
      <c r="B39" s="838" t="str">
        <f>VLOOKUP(A39,EQUIPOS!A9:D154,3,FALSE)</f>
        <v xml:space="preserve">Recicladora, potencia 430HP </v>
      </c>
      <c r="C39" s="839"/>
      <c r="D39" s="839"/>
      <c r="E39" s="839"/>
      <c r="F39" s="839"/>
      <c r="G39" s="839"/>
      <c r="H39" s="840"/>
      <c r="I39" s="841"/>
      <c r="J39" s="822"/>
      <c r="K39" s="278">
        <f>VLOOKUP(A39,EQUIPOS!A9:D166,4,FALSE)</f>
        <v>562712.49199999997</v>
      </c>
      <c r="L39" s="842">
        <v>15</v>
      </c>
      <c r="M39" s="843"/>
      <c r="N39" s="281">
        <f>K39/L39</f>
        <v>37514.166133333332</v>
      </c>
    </row>
    <row r="40" spans="1:14">
      <c r="A40" t="s">
        <v>365</v>
      </c>
      <c r="B40" s="838" t="str">
        <f>VLOOKUP(A40,EQUIPOS!A10:D154,3,FALSE)</f>
        <v xml:space="preserve">Vibrocompatador, potencia 153 HP, peso 10 Ton. </v>
      </c>
      <c r="C40" s="839"/>
      <c r="D40" s="839"/>
      <c r="E40" s="839"/>
      <c r="F40" s="839"/>
      <c r="G40" s="839"/>
      <c r="H40" s="840"/>
      <c r="I40" s="41"/>
      <c r="J40" s="42"/>
      <c r="K40" s="278">
        <f>VLOOKUP(A40,EQUIPOS!A10:D167,4,FALSE)</f>
        <v>126610.768</v>
      </c>
      <c r="L40" s="285"/>
      <c r="M40" s="286">
        <v>15</v>
      </c>
      <c r="N40" s="281">
        <f>K40/M40</f>
        <v>8440.7178666666659</v>
      </c>
    </row>
    <row r="41" spans="1:14">
      <c r="B41" s="329"/>
      <c r="C41" s="330"/>
      <c r="D41" s="330"/>
      <c r="E41" s="330"/>
      <c r="F41" s="332"/>
      <c r="G41" s="332"/>
      <c r="H41" s="130"/>
      <c r="I41" s="41"/>
      <c r="J41" s="42"/>
      <c r="K41" s="283"/>
      <c r="L41" s="285"/>
      <c r="M41" s="286"/>
      <c r="N41" s="287"/>
    </row>
    <row r="42" spans="1:14">
      <c r="B42" s="845" t="s">
        <v>1036</v>
      </c>
      <c r="C42" s="846"/>
      <c r="D42" s="846"/>
      <c r="E42" s="43"/>
      <c r="F42" s="44"/>
      <c r="G42" s="44"/>
      <c r="H42" s="45"/>
      <c r="I42" s="41"/>
      <c r="J42" s="42"/>
      <c r="K42" s="288"/>
      <c r="L42" s="285"/>
      <c r="M42" s="410">
        <v>0.01</v>
      </c>
      <c r="N42" s="353">
        <f>N76*M42</f>
        <v>34.044803470733335</v>
      </c>
    </row>
    <row r="43" spans="1:14" ht="15" thickBot="1">
      <c r="B43" s="838"/>
      <c r="C43" s="839"/>
      <c r="D43" s="839"/>
      <c r="E43" s="839"/>
      <c r="F43" s="839"/>
      <c r="G43" s="839"/>
      <c r="H43" s="840"/>
      <c r="I43" s="847"/>
      <c r="J43" s="848"/>
      <c r="K43" s="46"/>
      <c r="L43" s="849"/>
      <c r="M43" s="850"/>
      <c r="N43" s="110"/>
    </row>
    <row r="44" spans="1:14" ht="15" thickBot="1">
      <c r="B44" s="825" t="s">
        <v>1037</v>
      </c>
      <c r="C44" s="826"/>
      <c r="D44" s="826"/>
      <c r="E44" s="826"/>
      <c r="F44" s="826"/>
      <c r="G44" s="826"/>
      <c r="H44" s="826"/>
      <c r="I44" s="826"/>
      <c r="J44" s="826"/>
      <c r="K44" s="826"/>
      <c r="L44" s="826"/>
      <c r="M44" s="827"/>
      <c r="N44" s="403">
        <f>SUM(N36:N43)</f>
        <v>65098.085870137402</v>
      </c>
    </row>
    <row r="45" spans="1:14">
      <c r="B45" s="289"/>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 thickBot="1">
      <c r="B47" s="72"/>
      <c r="C47" s="67"/>
      <c r="D47" s="67"/>
      <c r="E47" s="67"/>
      <c r="F47" s="67"/>
      <c r="G47" s="67"/>
      <c r="H47" s="67"/>
      <c r="I47" s="67"/>
      <c r="J47" s="66"/>
      <c r="K47" s="66"/>
      <c r="L47" s="66"/>
      <c r="M47" s="66"/>
      <c r="N47" s="68"/>
    </row>
    <row r="48" spans="1:14">
      <c r="B48" s="816" t="s">
        <v>1028</v>
      </c>
      <c r="C48" s="817"/>
      <c r="D48" s="817"/>
      <c r="E48" s="817"/>
      <c r="F48" s="817"/>
      <c r="G48" s="817"/>
      <c r="H48" s="817"/>
      <c r="I48" s="818"/>
      <c r="J48" s="324" t="s">
        <v>1029</v>
      </c>
      <c r="K48" s="90" t="s">
        <v>1030</v>
      </c>
      <c r="L48" s="819" t="s">
        <v>1039</v>
      </c>
      <c r="M48" s="818"/>
      <c r="N48" s="91" t="s">
        <v>1035</v>
      </c>
    </row>
    <row r="49" spans="1:14">
      <c r="A49" t="s">
        <v>583</v>
      </c>
      <c r="B49" s="48"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440166.125</v>
      </c>
      <c r="N49" s="281">
        <f>K49*M49</f>
        <v>67345.417124999993</v>
      </c>
    </row>
    <row r="50" spans="1:14">
      <c r="A50" s="120"/>
      <c r="B50" s="48"/>
      <c r="C50" s="290"/>
      <c r="D50" s="290"/>
      <c r="E50" s="290"/>
      <c r="F50" s="290"/>
      <c r="G50" s="290"/>
      <c r="H50" s="290"/>
      <c r="I50" s="277"/>
      <c r="J50" s="233"/>
      <c r="K50" s="291"/>
      <c r="L50" s="276"/>
      <c r="M50" s="411"/>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SUM(N49:N53)</f>
        <v>67345.417124999993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1448</v>
      </c>
      <c r="B59" s="51" t="str">
        <f>VLOOKUP(A59,TRANSPORTE!A5:D117,3,FALSE)</f>
        <v>Transporte de Mezcla densa en Caliente MDC-25</v>
      </c>
      <c r="C59" s="326"/>
      <c r="D59" s="326"/>
      <c r="E59" s="326"/>
      <c r="F59" s="326"/>
      <c r="G59" s="326"/>
      <c r="H59" s="320" t="s">
        <v>1551</v>
      </c>
      <c r="I59" s="422">
        <v>0.153</v>
      </c>
      <c r="J59" s="295">
        <v>1</v>
      </c>
      <c r="K59" s="422">
        <f>I59*J59</f>
        <v>0.153</v>
      </c>
      <c r="L59" s="829">
        <f>VLOOKUP(A59,TRANSPORTE!A5:D117,4,FALSE)</f>
        <v>1200</v>
      </c>
      <c r="M59" s="830"/>
      <c r="N59" s="296">
        <f>K59*L59</f>
        <v>183.6</v>
      </c>
    </row>
    <row r="60" spans="1:14">
      <c r="B60" s="51"/>
      <c r="C60" s="52"/>
      <c r="D60" s="52"/>
      <c r="E60" s="52"/>
      <c r="F60" s="52"/>
      <c r="G60" s="52"/>
      <c r="H60" s="320"/>
      <c r="I60" s="288"/>
      <c r="J60" s="295"/>
      <c r="K60" s="288"/>
      <c r="L60" s="829"/>
      <c r="M60" s="830"/>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183.6</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15</v>
      </c>
      <c r="B70" s="54" t="str">
        <f>VLOOKUP(A70,'MANO DE OBRA'!A8:D68,3,FALSE)</f>
        <v>Obrero (6)</v>
      </c>
      <c r="C70" s="52"/>
      <c r="D70" s="52"/>
      <c r="E70" s="52"/>
      <c r="F70" s="52"/>
      <c r="G70" s="52"/>
      <c r="H70" s="52"/>
      <c r="I70" s="301">
        <f>K70/J70*100</f>
        <v>165623.36823599998</v>
      </c>
      <c r="J70" s="302">
        <v>185</v>
      </c>
      <c r="K70" s="303">
        <f>VLOOKUP(A70,'MANO DE OBRA'!A8:D99,4,FALSE)</f>
        <v>306403.23123659997</v>
      </c>
      <c r="L70" s="55"/>
      <c r="M70" s="304">
        <v>120</v>
      </c>
      <c r="N70" s="404">
        <f>K70/M70</f>
        <v>2553.3602603049999</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120</v>
      </c>
      <c r="N71" s="404">
        <f>K71/M71</f>
        <v>851.12008676833329</v>
      </c>
    </row>
    <row r="72" spans="1:15">
      <c r="B72" s="54"/>
      <c r="C72" s="52"/>
      <c r="D72" s="52"/>
      <c r="E72" s="52"/>
      <c r="F72" s="52"/>
      <c r="G72" s="52"/>
      <c r="H72" s="52"/>
      <c r="I72" s="301"/>
      <c r="J72" s="302"/>
      <c r="K72" s="303"/>
      <c r="L72" s="55"/>
      <c r="M72" s="309"/>
      <c r="N72" s="404"/>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3404.4803470733332</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N44+N54+N65+N76</f>
        <v>136031.58334221074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27206.316668442149</v>
      </c>
      <c r="M83" s="860"/>
      <c r="N83" s="56"/>
    </row>
    <row r="84" spans="1:14">
      <c r="B84" s="94" t="s">
        <v>1057</v>
      </c>
      <c r="C84" s="95"/>
      <c r="D84" s="95"/>
      <c r="E84" s="95"/>
      <c r="F84" s="95"/>
      <c r="G84" s="95"/>
      <c r="H84" s="95"/>
      <c r="I84" s="92"/>
      <c r="J84" s="93"/>
      <c r="K84" s="313">
        <v>0.05</v>
      </c>
      <c r="L84" s="859">
        <f>N78*K84</f>
        <v>6801.5791671105371</v>
      </c>
      <c r="M84" s="860"/>
      <c r="N84" s="56"/>
    </row>
    <row r="85" spans="1:14" ht="15" thickBot="1">
      <c r="B85" s="96" t="s">
        <v>1058</v>
      </c>
      <c r="C85" s="97"/>
      <c r="D85" s="97"/>
      <c r="E85" s="97"/>
      <c r="F85" s="97"/>
      <c r="G85" s="97"/>
      <c r="H85" s="97"/>
      <c r="I85" s="98"/>
      <c r="J85" s="99"/>
      <c r="K85" s="314">
        <v>0.05</v>
      </c>
      <c r="L85" s="861">
        <f>N78*K85</f>
        <v>6801.5791671105371</v>
      </c>
      <c r="M85" s="862"/>
      <c r="N85" s="56"/>
    </row>
    <row r="86" spans="1:14" ht="15" thickBot="1">
      <c r="B86" s="825" t="s">
        <v>1037</v>
      </c>
      <c r="C86" s="826"/>
      <c r="D86" s="826"/>
      <c r="E86" s="826"/>
      <c r="F86" s="826"/>
      <c r="G86" s="826"/>
      <c r="H86" s="826"/>
      <c r="I86" s="826"/>
      <c r="J86" s="826"/>
      <c r="K86" s="826"/>
      <c r="L86" s="826"/>
      <c r="M86" s="827"/>
      <c r="N86" s="57">
        <f>L83+L84+L85</f>
        <v>40809.475002663225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176841.05834487395</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1684</v>
      </c>
      <c r="C31" s="86" t="s">
        <v>2189</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280">
        <v>15</v>
      </c>
      <c r="N36" s="281">
        <f>K36/M36</f>
        <v>3723.5333333333333</v>
      </c>
    </row>
    <row r="37" spans="1:14">
      <c r="A37" s="118" t="s">
        <v>154</v>
      </c>
      <c r="B37" s="838" t="str">
        <f>VLOOKUP(A37,EQUIPOS!A7:D154,3,FALSE)</f>
        <v>Carrotanque Irrigador de asfalto, 1000 GALONES DE CAPACIDAD</v>
      </c>
      <c r="C37" s="839"/>
      <c r="D37" s="839"/>
      <c r="E37" s="839"/>
      <c r="F37" s="839"/>
      <c r="G37" s="839"/>
      <c r="H37" s="840"/>
      <c r="I37" s="276"/>
      <c r="J37" s="277"/>
      <c r="K37" s="278">
        <f>VLOOKUP(A37,EQUIPOS!A7:D164,4,FALSE)</f>
        <v>103867.356</v>
      </c>
      <c r="L37" s="279"/>
      <c r="M37" s="280">
        <v>15</v>
      </c>
      <c r="N37" s="281">
        <f>K37/M37</f>
        <v>6924.4903999999997</v>
      </c>
    </row>
    <row r="38" spans="1:14">
      <c r="A38" t="s">
        <v>269</v>
      </c>
      <c r="B38" s="838" t="str">
        <f>VLOOKUP(A38,EQUIPOS!A8:D154,3,FALSE)</f>
        <v>Motoniveladora  potencia 215 HP, ancho de cuchilla 4,27 m, peso 18 ton.</v>
      </c>
      <c r="C38" s="839"/>
      <c r="D38" s="839"/>
      <c r="E38" s="839"/>
      <c r="F38" s="839"/>
      <c r="G38" s="839"/>
      <c r="H38" s="840"/>
      <c r="I38" s="276"/>
      <c r="J38" s="277"/>
      <c r="K38" s="278">
        <f>VLOOKUP(A38,EQUIPOS!A8:D165,4,FALSE)</f>
        <v>126917</v>
      </c>
      <c r="L38" s="279"/>
      <c r="M38" s="280">
        <v>15</v>
      </c>
      <c r="N38" s="281">
        <f>K38/M38</f>
        <v>8461.1333333333332</v>
      </c>
    </row>
    <row r="39" spans="1:14">
      <c r="A39" t="s">
        <v>299</v>
      </c>
      <c r="B39" s="838" t="str">
        <f>VLOOKUP(A39,EQUIPOS!A9:D154,3,FALSE)</f>
        <v xml:space="preserve">Recicladora, potencia 430HP </v>
      </c>
      <c r="C39" s="839"/>
      <c r="D39" s="839"/>
      <c r="E39" s="839"/>
      <c r="F39" s="839"/>
      <c r="G39" s="839"/>
      <c r="H39" s="840"/>
      <c r="I39" s="841"/>
      <c r="J39" s="822"/>
      <c r="K39" s="278">
        <f>VLOOKUP(A39,EQUIPOS!A9:D166,4,FALSE)</f>
        <v>562712.49199999997</v>
      </c>
      <c r="L39" s="842">
        <v>15</v>
      </c>
      <c r="M39" s="843"/>
      <c r="N39" s="281">
        <f>K39/L39</f>
        <v>37514.166133333332</v>
      </c>
    </row>
    <row r="40" spans="1:14">
      <c r="A40" t="s">
        <v>365</v>
      </c>
      <c r="B40" s="838" t="str">
        <f>VLOOKUP(A40,EQUIPOS!A10:D154,3,FALSE)</f>
        <v xml:space="preserve">Vibrocompatador, potencia 153 HP, peso 10 Ton. </v>
      </c>
      <c r="C40" s="839"/>
      <c r="D40" s="839"/>
      <c r="E40" s="839"/>
      <c r="F40" s="839"/>
      <c r="G40" s="839"/>
      <c r="H40" s="840"/>
      <c r="I40" s="41"/>
      <c r="J40" s="42"/>
      <c r="K40" s="278">
        <f>VLOOKUP(A40,EQUIPOS!A10:D167,4,FALSE)</f>
        <v>126610.768</v>
      </c>
      <c r="L40" s="285"/>
      <c r="M40" s="286">
        <v>15</v>
      </c>
      <c r="N40" s="281">
        <f>K40/M40</f>
        <v>8440.7178666666659</v>
      </c>
    </row>
    <row r="41" spans="1:14">
      <c r="B41" s="329"/>
      <c r="C41" s="330"/>
      <c r="D41" s="330"/>
      <c r="E41" s="330"/>
      <c r="F41" s="332"/>
      <c r="G41" s="332"/>
      <c r="H41" s="130"/>
      <c r="I41" s="41"/>
      <c r="J41" s="42"/>
      <c r="K41" s="283"/>
      <c r="L41" s="285"/>
      <c r="M41" s="286"/>
      <c r="N41" s="287"/>
    </row>
    <row r="42" spans="1:14">
      <c r="B42" s="845" t="s">
        <v>1036</v>
      </c>
      <c r="C42" s="846"/>
      <c r="D42" s="846"/>
      <c r="E42" s="43"/>
      <c r="F42" s="44"/>
      <c r="G42" s="44"/>
      <c r="H42" s="45"/>
      <c r="I42" s="41"/>
      <c r="J42" s="42"/>
      <c r="K42" s="288"/>
      <c r="L42" s="285"/>
      <c r="M42" s="410">
        <v>0.01</v>
      </c>
      <c r="N42" s="353">
        <f>N76*M42</f>
        <v>34.044803470733335</v>
      </c>
    </row>
    <row r="43" spans="1:14" ht="15" thickBot="1">
      <c r="B43" s="838"/>
      <c r="C43" s="839"/>
      <c r="D43" s="839"/>
      <c r="E43" s="839"/>
      <c r="F43" s="839"/>
      <c r="G43" s="839"/>
      <c r="H43" s="840"/>
      <c r="I43" s="847"/>
      <c r="J43" s="848"/>
      <c r="K43" s="46"/>
      <c r="L43" s="849"/>
      <c r="M43" s="850"/>
      <c r="N43" s="110"/>
    </row>
    <row r="44" spans="1:14" ht="15" thickBot="1">
      <c r="B44" s="825" t="s">
        <v>1037</v>
      </c>
      <c r="C44" s="826"/>
      <c r="D44" s="826"/>
      <c r="E44" s="826"/>
      <c r="F44" s="826"/>
      <c r="G44" s="826"/>
      <c r="H44" s="826"/>
      <c r="I44" s="826"/>
      <c r="J44" s="826"/>
      <c r="K44" s="826"/>
      <c r="L44" s="826"/>
      <c r="M44" s="827"/>
      <c r="N44" s="403">
        <f>SUM(N36:N43)</f>
        <v>65098.085870137402</v>
      </c>
    </row>
    <row r="45" spans="1:14">
      <c r="B45" s="289"/>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 thickBot="1">
      <c r="B47" s="72"/>
      <c r="C47" s="67"/>
      <c r="D47" s="67"/>
      <c r="E47" s="67"/>
      <c r="F47" s="67"/>
      <c r="G47" s="67"/>
      <c r="H47" s="67"/>
      <c r="I47" s="67"/>
      <c r="J47" s="66"/>
      <c r="K47" s="66"/>
      <c r="L47" s="66"/>
      <c r="M47" s="66"/>
      <c r="N47" s="68"/>
    </row>
    <row r="48" spans="1:14">
      <c r="B48" s="816" t="s">
        <v>1028</v>
      </c>
      <c r="C48" s="817"/>
      <c r="D48" s="817"/>
      <c r="E48" s="817"/>
      <c r="F48" s="817"/>
      <c r="G48" s="817"/>
      <c r="H48" s="817"/>
      <c r="I48" s="818"/>
      <c r="J48" s="324" t="s">
        <v>1029</v>
      </c>
      <c r="K48" s="90" t="s">
        <v>1030</v>
      </c>
      <c r="L48" s="819" t="s">
        <v>1039</v>
      </c>
      <c r="M48" s="818"/>
      <c r="N48" s="91" t="s">
        <v>1035</v>
      </c>
    </row>
    <row r="49" spans="1:14">
      <c r="A49" t="s">
        <v>581</v>
      </c>
      <c r="B49" s="48"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445942.58333333331</v>
      </c>
      <c r="N49" s="281">
        <f>K49*M49</f>
        <v>68229.215249999994</v>
      </c>
    </row>
    <row r="50" spans="1:14">
      <c r="A50" s="120"/>
      <c r="B50" s="48"/>
      <c r="C50" s="290"/>
      <c r="D50" s="290"/>
      <c r="E50" s="290"/>
      <c r="F50" s="290"/>
      <c r="G50" s="290"/>
      <c r="H50" s="290"/>
      <c r="I50" s="277"/>
      <c r="J50" s="233"/>
      <c r="K50" s="291"/>
      <c r="L50" s="276"/>
      <c r="M50" s="411"/>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SUM(N49:N53)</f>
        <v>68229.215249999994</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1446</v>
      </c>
      <c r="B59" s="51" t="str">
        <f>VLOOKUP(A59,TRANSPORTE!A5:D117,3,FALSE)</f>
        <v>Transporte de Mezcla Densa en Caliente MDC-19</v>
      </c>
      <c r="C59" s="326"/>
      <c r="D59" s="326"/>
      <c r="E59" s="326"/>
      <c r="F59" s="326"/>
      <c r="G59" s="326"/>
      <c r="H59" s="320" t="s">
        <v>1551</v>
      </c>
      <c r="I59" s="422">
        <v>0.153</v>
      </c>
      <c r="J59" s="295">
        <v>1</v>
      </c>
      <c r="K59" s="422">
        <f>I59*J59</f>
        <v>0.153</v>
      </c>
      <c r="L59" s="829">
        <f>VLOOKUP(A59,TRANSPORTE!A5:D117,4,FALSE)</f>
        <v>1238.70439188</v>
      </c>
      <c r="M59" s="830"/>
      <c r="N59" s="296">
        <f>K59*L59</f>
        <v>189.52177195764</v>
      </c>
    </row>
    <row r="60" spans="1:14">
      <c r="B60" s="51"/>
      <c r="C60" s="52"/>
      <c r="D60" s="52"/>
      <c r="E60" s="52"/>
      <c r="F60" s="52"/>
      <c r="G60" s="52"/>
      <c r="H60" s="320"/>
      <c r="I60" s="288"/>
      <c r="J60" s="295"/>
      <c r="K60" s="288"/>
      <c r="L60" s="829"/>
      <c r="M60" s="830"/>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189.52177195764</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15</v>
      </c>
      <c r="B70" s="54" t="str">
        <f>VLOOKUP(A70,'MANO DE OBRA'!A8:D68,3,FALSE)</f>
        <v>Obrero (6)</v>
      </c>
      <c r="C70" s="52"/>
      <c r="D70" s="52"/>
      <c r="E70" s="52"/>
      <c r="F70" s="52"/>
      <c r="G70" s="52"/>
      <c r="H70" s="52"/>
      <c r="I70" s="301">
        <f>K70/J70*100</f>
        <v>165623.36823599998</v>
      </c>
      <c r="J70" s="302">
        <v>185</v>
      </c>
      <c r="K70" s="303">
        <f>VLOOKUP(A70,'MANO DE OBRA'!A8:D99,4,FALSE)</f>
        <v>306403.23123659997</v>
      </c>
      <c r="L70" s="55"/>
      <c r="M70" s="304">
        <v>120</v>
      </c>
      <c r="N70" s="404">
        <f>K70/M70</f>
        <v>2553.3602603049999</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120</v>
      </c>
      <c r="N71" s="404">
        <f>K71/M71</f>
        <v>851.12008676833329</v>
      </c>
    </row>
    <row r="72" spans="1:15">
      <c r="B72" s="54"/>
      <c r="C72" s="52"/>
      <c r="D72" s="52"/>
      <c r="E72" s="52"/>
      <c r="F72" s="52"/>
      <c r="G72" s="52"/>
      <c r="H72" s="52"/>
      <c r="I72" s="301"/>
      <c r="J72" s="302"/>
      <c r="K72" s="303"/>
      <c r="L72" s="55"/>
      <c r="M72" s="309"/>
      <c r="N72" s="404"/>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3404.4803470733332</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N44+N54+N65+N76</f>
        <v>136921.30323916837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27384.260647833675</v>
      </c>
      <c r="M83" s="860"/>
      <c r="N83" s="56"/>
    </row>
    <row r="84" spans="1:14">
      <c r="B84" s="94" t="s">
        <v>1057</v>
      </c>
      <c r="C84" s="95"/>
      <c r="D84" s="95"/>
      <c r="E84" s="95"/>
      <c r="F84" s="95"/>
      <c r="G84" s="95"/>
      <c r="H84" s="95"/>
      <c r="I84" s="92"/>
      <c r="J84" s="93"/>
      <c r="K84" s="313">
        <v>0.05</v>
      </c>
      <c r="L84" s="859">
        <f>N78*K84</f>
        <v>6846.0651619584187</v>
      </c>
      <c r="M84" s="860"/>
      <c r="N84" s="56"/>
    </row>
    <row r="85" spans="1:14" ht="15" thickBot="1">
      <c r="B85" s="96" t="s">
        <v>1058</v>
      </c>
      <c r="C85" s="97"/>
      <c r="D85" s="97"/>
      <c r="E85" s="97"/>
      <c r="F85" s="97"/>
      <c r="G85" s="97"/>
      <c r="H85" s="97"/>
      <c r="I85" s="98"/>
      <c r="J85" s="99"/>
      <c r="K85" s="314">
        <v>0.05</v>
      </c>
      <c r="L85" s="861">
        <f>N78*K85</f>
        <v>6846.0651619584187</v>
      </c>
      <c r="M85" s="862"/>
      <c r="N85" s="56"/>
    </row>
    <row r="86" spans="1:14" ht="15" thickBot="1">
      <c r="B86" s="825" t="s">
        <v>1037</v>
      </c>
      <c r="C86" s="826"/>
      <c r="D86" s="826"/>
      <c r="E86" s="826"/>
      <c r="F86" s="826"/>
      <c r="G86" s="826"/>
      <c r="H86" s="826"/>
      <c r="I86" s="826"/>
      <c r="J86" s="826"/>
      <c r="K86" s="826"/>
      <c r="L86" s="826"/>
      <c r="M86" s="827"/>
      <c r="N86" s="57">
        <f>L83+L84+L85</f>
        <v>41076.390971750508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177997.69421091888</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1172</v>
      </c>
      <c r="C31" s="86" t="s">
        <v>2190</v>
      </c>
      <c r="D31" s="87"/>
      <c r="E31" s="87"/>
      <c r="F31" s="87"/>
      <c r="G31" s="87"/>
      <c r="H31" s="87"/>
      <c r="I31" s="87"/>
      <c r="J31" s="88"/>
      <c r="K31" s="317"/>
      <c r="L31" s="315" t="s">
        <v>233</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39"/>
      <c r="F40" s="839"/>
      <c r="G40" s="839"/>
      <c r="H40" s="840"/>
      <c r="I40" s="41"/>
      <c r="J40" s="42"/>
      <c r="K40" s="278"/>
      <c r="L40" s="285"/>
      <c r="M40" s="286"/>
      <c r="N40" s="281"/>
    </row>
    <row r="41" spans="1:14">
      <c r="B41" s="329"/>
      <c r="C41" s="330"/>
      <c r="D41" s="330"/>
      <c r="E41" s="330"/>
      <c r="F41" s="332"/>
      <c r="G41" s="332"/>
      <c r="H41" s="130"/>
      <c r="I41" s="41"/>
      <c r="J41" s="42"/>
      <c r="K41" s="283"/>
      <c r="L41" s="285"/>
      <c r="M41" s="286"/>
      <c r="N41" s="287"/>
    </row>
    <row r="42" spans="1:14">
      <c r="B42" s="845" t="s">
        <v>1036</v>
      </c>
      <c r="C42" s="846"/>
      <c r="D42" s="846"/>
      <c r="E42" s="43"/>
      <c r="F42" s="44"/>
      <c r="G42" s="44"/>
      <c r="H42" s="45"/>
      <c r="I42" s="41"/>
      <c r="J42" s="42"/>
      <c r="K42" s="288"/>
      <c r="L42" s="285"/>
      <c r="M42" s="410">
        <v>0.01</v>
      </c>
      <c r="N42" s="353">
        <f>N76*M42</f>
        <v>4.0853764164879998</v>
      </c>
    </row>
    <row r="43" spans="1:14" ht="15" thickBot="1">
      <c r="B43" s="838"/>
      <c r="C43" s="839"/>
      <c r="D43" s="839"/>
      <c r="E43" s="839"/>
      <c r="F43" s="839"/>
      <c r="G43" s="839"/>
      <c r="H43" s="840"/>
      <c r="I43" s="847"/>
      <c r="J43" s="848"/>
      <c r="K43" s="46"/>
      <c r="L43" s="849"/>
      <c r="M43" s="850"/>
      <c r="N43" s="110"/>
    </row>
    <row r="44" spans="1:14" ht="15" thickBot="1">
      <c r="B44" s="825" t="s">
        <v>1037</v>
      </c>
      <c r="C44" s="826"/>
      <c r="D44" s="826"/>
      <c r="E44" s="826"/>
      <c r="F44" s="826"/>
      <c r="G44" s="826"/>
      <c r="H44" s="826"/>
      <c r="I44" s="826"/>
      <c r="J44" s="826"/>
      <c r="K44" s="826"/>
      <c r="L44" s="826"/>
      <c r="M44" s="827"/>
      <c r="N44" s="403">
        <f>SUM(N36:N43)</f>
        <v>4.0853764164879998</v>
      </c>
    </row>
    <row r="45" spans="1:14">
      <c r="B45" s="289"/>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 thickBot="1">
      <c r="B47" s="72"/>
      <c r="C47" s="67"/>
      <c r="D47" s="67"/>
      <c r="E47" s="67"/>
      <c r="F47" s="67"/>
      <c r="G47" s="67"/>
      <c r="H47" s="67"/>
      <c r="I47" s="67"/>
      <c r="J47" s="66"/>
      <c r="K47" s="66"/>
      <c r="L47" s="66"/>
      <c r="M47" s="66"/>
      <c r="N47" s="68"/>
    </row>
    <row r="48" spans="1:14">
      <c r="B48" s="816" t="s">
        <v>1028</v>
      </c>
      <c r="C48" s="817"/>
      <c r="D48" s="817"/>
      <c r="E48" s="817"/>
      <c r="F48" s="817"/>
      <c r="G48" s="817"/>
      <c r="H48" s="817"/>
      <c r="I48" s="818"/>
      <c r="J48" s="324" t="s">
        <v>1029</v>
      </c>
      <c r="K48" s="90" t="s">
        <v>1030</v>
      </c>
      <c r="L48" s="819" t="s">
        <v>1039</v>
      </c>
      <c r="M48" s="818"/>
      <c r="N48" s="91" t="s">
        <v>1035</v>
      </c>
    </row>
    <row r="49" spans="1:14">
      <c r="A49" t="s">
        <v>965</v>
      </c>
      <c r="B49" s="48"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11581.031999999999</v>
      </c>
      <c r="N49" s="281">
        <f>K49*M49</f>
        <v>12217.988759999998</v>
      </c>
    </row>
    <row r="50" spans="1:14">
      <c r="A50" s="120"/>
      <c r="B50" s="48"/>
      <c r="C50" s="290"/>
      <c r="D50" s="290"/>
      <c r="E50" s="290"/>
      <c r="F50" s="290"/>
      <c r="G50" s="290"/>
      <c r="H50" s="290"/>
      <c r="I50" s="277"/>
      <c r="J50" s="233"/>
      <c r="K50" s="291"/>
      <c r="L50" s="276"/>
      <c r="M50" s="411"/>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SUM(N49:N53)</f>
        <v>12217.988759999998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320"/>
      <c r="I60" s="288"/>
      <c r="J60" s="295"/>
      <c r="K60" s="288"/>
      <c r="L60" s="829"/>
      <c r="M60" s="830"/>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t="s">
        <v>15</v>
      </c>
      <c r="B70" s="54" t="str">
        <f>VLOOKUP(A70,'MANO DE OBRA'!A8:D68,3,FALSE)</f>
        <v>Obrero (6)</v>
      </c>
      <c r="C70" s="52"/>
      <c r="D70" s="52"/>
      <c r="E70" s="52"/>
      <c r="F70" s="52"/>
      <c r="G70" s="52"/>
      <c r="H70" s="52"/>
      <c r="I70" s="301">
        <f>K70/J70*100</f>
        <v>165623.36823599998</v>
      </c>
      <c r="J70" s="302">
        <v>185</v>
      </c>
      <c r="K70" s="303">
        <f>VLOOKUP(A70,'MANO DE OBRA'!A8:D99,4,FALSE)</f>
        <v>306403.23123659997</v>
      </c>
      <c r="L70" s="55"/>
      <c r="M70" s="304">
        <v>1000</v>
      </c>
      <c r="N70" s="404">
        <f>K70/M70</f>
        <v>306.40323123659999</v>
      </c>
      <c r="O70" s="111"/>
    </row>
    <row r="71" spans="1:15">
      <c r="A71"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308">
        <v>1000</v>
      </c>
      <c r="N71" s="404">
        <f>K71/M71</f>
        <v>102.1344104122</v>
      </c>
    </row>
    <row r="72" spans="1:15">
      <c r="B72" s="54"/>
      <c r="C72" s="52"/>
      <c r="D72" s="52"/>
      <c r="E72" s="52"/>
      <c r="F72" s="52"/>
      <c r="G72" s="52"/>
      <c r="H72" s="52"/>
      <c r="I72" s="301"/>
      <c r="J72" s="302"/>
      <c r="K72" s="303"/>
      <c r="L72" s="55"/>
      <c r="M72" s="309"/>
      <c r="N72" s="404"/>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408.53764164879999</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N44+N54+N65+N76</f>
        <v>12630.611778065286</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2526.1223556130572</v>
      </c>
      <c r="M83" s="860"/>
      <c r="N83" s="56"/>
    </row>
    <row r="84" spans="1:14">
      <c r="B84" s="94" t="s">
        <v>1057</v>
      </c>
      <c r="C84" s="95"/>
      <c r="D84" s="95"/>
      <c r="E84" s="95"/>
      <c r="F84" s="95"/>
      <c r="G84" s="95"/>
      <c r="H84" s="95"/>
      <c r="I84" s="92"/>
      <c r="J84" s="93"/>
      <c r="K84" s="313">
        <v>0.05</v>
      </c>
      <c r="L84" s="859">
        <f>N78*K84</f>
        <v>631.53058890326429</v>
      </c>
      <c r="M84" s="860"/>
      <c r="N84" s="56"/>
    </row>
    <row r="85" spans="1:14" ht="15" thickBot="1">
      <c r="B85" s="96" t="s">
        <v>1058</v>
      </c>
      <c r="C85" s="97"/>
      <c r="D85" s="97"/>
      <c r="E85" s="97"/>
      <c r="F85" s="97"/>
      <c r="G85" s="97"/>
      <c r="H85" s="97"/>
      <c r="I85" s="98"/>
      <c r="J85" s="99"/>
      <c r="K85" s="314">
        <v>0.05</v>
      </c>
      <c r="L85" s="861">
        <f>N78*K85</f>
        <v>631.53058890326429</v>
      </c>
      <c r="M85" s="862"/>
      <c r="N85" s="56"/>
    </row>
    <row r="86" spans="1:14" ht="15" thickBot="1">
      <c r="B86" s="825" t="s">
        <v>1037</v>
      </c>
      <c r="C86" s="826"/>
      <c r="D86" s="826"/>
      <c r="E86" s="826"/>
      <c r="F86" s="826"/>
      <c r="G86" s="826"/>
      <c r="H86" s="826"/>
      <c r="I86" s="826"/>
      <c r="J86" s="826"/>
      <c r="K86" s="826"/>
      <c r="L86" s="826"/>
      <c r="M86" s="827"/>
      <c r="N86" s="57">
        <f>L83+L84+L85</f>
        <v>3789.1835334195857</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16419.795311484871</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30"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c r="B118" s="61" t="s">
        <v>2325</v>
      </c>
      <c r="C118" s="60"/>
      <c r="D118" s="60"/>
      <c r="E118" s="17"/>
      <c r="F118" s="17"/>
      <c r="G118" s="17"/>
      <c r="H118" s="17"/>
      <c r="I118" s="17"/>
      <c r="J118" s="802"/>
      <c r="K118" s="802"/>
      <c r="L118" s="802"/>
      <c r="M118" s="802"/>
      <c r="N118" s="803"/>
    </row>
    <row r="119" spans="2:14" ht="15" thickBot="1">
      <c r="B119" s="270" t="s">
        <v>2326</v>
      </c>
      <c r="C119" s="402"/>
      <c r="D119" s="402"/>
      <c r="E119" s="62"/>
      <c r="F119" s="62"/>
      <c r="G119" s="62"/>
      <c r="H119" s="62"/>
      <c r="I119" s="62"/>
      <c r="J119" s="804"/>
      <c r="K119" s="804"/>
      <c r="L119" s="804"/>
      <c r="M119" s="804"/>
      <c r="N119" s="805"/>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1173</v>
      </c>
      <c r="C31" s="227" t="s">
        <v>2191</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164</v>
      </c>
      <c r="B36" s="838" t="str">
        <f>VLOOKUP(A36,EQUIPOS!A6:D154,3,FALSE)</f>
        <v>Compactador manual de rodillo</v>
      </c>
      <c r="C36" s="839"/>
      <c r="D36" s="839"/>
      <c r="E36" s="839"/>
      <c r="F36" s="839"/>
      <c r="G36" s="839"/>
      <c r="H36" s="840"/>
      <c r="I36" s="276"/>
      <c r="J36" s="277"/>
      <c r="K36" s="278">
        <f>VLOOKUP(A36,EQUIPOS!A6:D163,4,FALSE)</f>
        <v>53550</v>
      </c>
      <c r="L36" s="279"/>
      <c r="M36" s="280">
        <v>2</v>
      </c>
      <c r="N36" s="281">
        <f>K36/M36</f>
        <v>26775</v>
      </c>
    </row>
    <row r="37" spans="1:14">
      <c r="A37" s="118" t="s">
        <v>180</v>
      </c>
      <c r="B37" s="838" t="str">
        <f>VLOOKUP(A37,EQUIPOS!A7:D154,3,FALSE)</f>
        <v>Compresor 120 HP, con martillo.</v>
      </c>
      <c r="C37" s="839"/>
      <c r="D37" s="839"/>
      <c r="E37" s="839"/>
      <c r="F37" s="839"/>
      <c r="G37" s="839"/>
      <c r="H37" s="840"/>
      <c r="I37" s="276"/>
      <c r="J37" s="277"/>
      <c r="K37" s="278">
        <f>VLOOKUP(A37,EQUIPOS!A7:D164,4,FALSE)</f>
        <v>91909</v>
      </c>
      <c r="L37" s="279"/>
      <c r="M37" s="280">
        <v>4</v>
      </c>
      <c r="N37" s="281">
        <f>K37/M37</f>
        <v>22977.25</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76"/>
      <c r="J38" s="277"/>
      <c r="K38" s="278">
        <f>VLOOKUP(A38,EQUIPOS!A8:D165,4,FALSE)</f>
        <v>5022.666666666667</v>
      </c>
      <c r="L38" s="279"/>
      <c r="M38" s="280">
        <v>10</v>
      </c>
      <c r="N38" s="281">
        <f>K38/M38</f>
        <v>502.26666666666671</v>
      </c>
    </row>
    <row r="39" spans="1:14">
      <c r="A39" t="s">
        <v>303</v>
      </c>
      <c r="B39" s="838" t="str">
        <f>VLOOKUP(A39,EQUIPOS!A9:D154,3,FALSE)</f>
        <v>Retrocargador, pala de 1,1 m3 de capacidad, profundidad de excavación de 4.400 mm y una altura de 5.680 mm</v>
      </c>
      <c r="C39" s="839"/>
      <c r="D39" s="839"/>
      <c r="E39" s="839"/>
      <c r="F39" s="839"/>
      <c r="G39" s="839"/>
      <c r="H39" s="840"/>
      <c r="I39" s="276"/>
      <c r="J39" s="277"/>
      <c r="K39" s="278">
        <f>VLOOKUP(A39,EQUIPOS!A9:D166,4,FALSE)</f>
        <v>91215.747999999992</v>
      </c>
      <c r="L39" s="279"/>
      <c r="M39" s="280">
        <v>10</v>
      </c>
      <c r="N39" s="281">
        <f>K39/M39</f>
        <v>9121.5747999999985</v>
      </c>
    </row>
    <row r="40" spans="1:14">
      <c r="A40" t="s">
        <v>129</v>
      </c>
      <c r="B40" s="838" t="str">
        <f>VLOOKUP(A40,EQUIPOS!A10:D154,3,FALSE)</f>
        <v xml:space="preserve">Buldozer, Potencia al volante de 140 HP, motor de 2200 RPM, longitud de hoja 4,80m. </v>
      </c>
      <c r="C40" s="839"/>
      <c r="D40" s="839"/>
      <c r="E40" s="839"/>
      <c r="F40" s="839"/>
      <c r="G40" s="839"/>
      <c r="H40" s="840"/>
      <c r="I40" s="276"/>
      <c r="J40" s="277"/>
      <c r="K40" s="278">
        <f>VLOOKUP(A40,EQUIPOS!A10:D167,4,FALSE)</f>
        <v>143990</v>
      </c>
      <c r="L40" s="279"/>
      <c r="M40" s="280">
        <v>100</v>
      </c>
      <c r="N40" s="281">
        <f>K40/M40</f>
        <v>1439.9</v>
      </c>
    </row>
    <row r="41" spans="1:14">
      <c r="B41" s="838"/>
      <c r="C41" s="839"/>
      <c r="D41" s="839"/>
      <c r="E41" s="839"/>
      <c r="F41" s="839"/>
      <c r="G41" s="839"/>
      <c r="H41" s="840"/>
      <c r="I41" s="276"/>
      <c r="J41" s="277"/>
      <c r="K41" s="278"/>
      <c r="L41" s="279"/>
      <c r="M41" s="280"/>
      <c r="N41" s="281"/>
    </row>
    <row r="42" spans="1:14">
      <c r="B42" s="838"/>
      <c r="C42" s="839"/>
      <c r="D42" s="839"/>
      <c r="E42" s="839"/>
      <c r="F42" s="839"/>
      <c r="G42" s="839"/>
      <c r="H42" s="840"/>
      <c r="I42" s="276"/>
      <c r="J42" s="277"/>
      <c r="K42" s="278"/>
      <c r="L42" s="279"/>
      <c r="M42" s="280"/>
      <c r="N42" s="281"/>
    </row>
    <row r="43" spans="1:14">
      <c r="B43" s="838"/>
      <c r="C43" s="839"/>
      <c r="D43" s="839"/>
      <c r="E43" s="839"/>
      <c r="F43" s="839"/>
      <c r="G43" s="839"/>
      <c r="H43" s="840"/>
      <c r="I43" s="276"/>
      <c r="J43" s="277"/>
      <c r="K43" s="278"/>
      <c r="L43" s="279"/>
      <c r="M43" s="280"/>
      <c r="N43" s="281"/>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N80*M46</f>
        <v>1276.6801301525002</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62092.671596819164</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448</v>
      </c>
      <c r="B53" s="48"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4778.3820575</v>
      </c>
      <c r="N53" s="281">
        <f>K53*M53</f>
        <v>4778.3820575</v>
      </c>
    </row>
    <row r="54" spans="1:14">
      <c r="A54" s="121"/>
      <c r="B54" s="48"/>
      <c r="C54" s="290"/>
      <c r="D54" s="290"/>
      <c r="E54" s="290"/>
      <c r="F54" s="290"/>
      <c r="G54" s="290"/>
      <c r="H54" s="290"/>
      <c r="I54" s="277"/>
      <c r="J54" s="233"/>
      <c r="K54" s="291"/>
      <c r="L54" s="276"/>
      <c r="M54" s="411"/>
      <c r="N54" s="281"/>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4778.3820575</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1340</v>
      </c>
      <c r="B63" s="51" t="str">
        <f>VLOOKUP(A63,TRANSPORTE!A5:D117,3,FALSE)</f>
        <v>Transporte de material de excavación</v>
      </c>
      <c r="C63" s="326"/>
      <c r="D63" s="326"/>
      <c r="E63" s="326"/>
      <c r="F63" s="326"/>
      <c r="G63" s="326"/>
      <c r="H63" s="320" t="s">
        <v>1551</v>
      </c>
      <c r="I63" s="288">
        <v>1.3</v>
      </c>
      <c r="J63" s="295">
        <v>1</v>
      </c>
      <c r="K63" s="288">
        <f>I63*J63</f>
        <v>1.3</v>
      </c>
      <c r="L63" s="829">
        <f>VLOOKUP(A63,TRANSPORTE!A5:D117,4,FALSE)</f>
        <v>1277.40878376</v>
      </c>
      <c r="M63" s="830"/>
      <c r="N63" s="296">
        <f>K63*L63</f>
        <v>1660.6314188880001</v>
      </c>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456"/>
      <c r="C68" s="457"/>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f>N63+N64+N65+N66+N67</f>
        <v>1660.6314188880001</v>
      </c>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15</v>
      </c>
      <c r="B74" s="54" t="str">
        <f>VLOOKUP(A74,'MANO DE OBRA'!A8:D68,3,FALSE)</f>
        <v>Obrero (6)</v>
      </c>
      <c r="C74" s="52"/>
      <c r="D74" s="52"/>
      <c r="E74" s="52"/>
      <c r="F74" s="52"/>
      <c r="G74" s="52"/>
      <c r="H74" s="52"/>
      <c r="I74" s="301">
        <f>K74/J74*100</f>
        <v>165623.36823599998</v>
      </c>
      <c r="J74" s="302">
        <v>185</v>
      </c>
      <c r="K74" s="303">
        <f>VLOOKUP(A74,'MANO DE OBRA'!A8:D99,4,FALSE)</f>
        <v>306403.23123659997</v>
      </c>
      <c r="L74" s="55"/>
      <c r="M74" s="304">
        <v>32</v>
      </c>
      <c r="N74" s="404">
        <f>K74/M74</f>
        <v>9575.100976143749</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32</v>
      </c>
      <c r="N75" s="404">
        <f>K75/M75</f>
        <v>3191.70032538125</v>
      </c>
    </row>
    <row r="76" spans="1:15">
      <c r="B76" s="54"/>
      <c r="C76" s="52"/>
      <c r="D76" s="52"/>
      <c r="E76" s="52"/>
      <c r="F76" s="52"/>
      <c r="G76" s="52"/>
      <c r="H76" s="52"/>
      <c r="I76" s="301"/>
      <c r="J76" s="302"/>
      <c r="K76" s="303"/>
      <c r="L76" s="55"/>
      <c r="M76" s="309"/>
      <c r="N76" s="404"/>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132"/>
    </row>
    <row r="80" spans="1:15" ht="15" thickBot="1">
      <c r="B80" s="831" t="s">
        <v>1037</v>
      </c>
      <c r="C80" s="832"/>
      <c r="D80" s="832"/>
      <c r="E80" s="832"/>
      <c r="F80" s="832"/>
      <c r="G80" s="832"/>
      <c r="H80" s="832"/>
      <c r="I80" s="832"/>
      <c r="J80" s="832"/>
      <c r="K80" s="832"/>
      <c r="L80" s="832"/>
      <c r="M80" s="833"/>
      <c r="N80" s="469">
        <f>SUM(N74:N79)</f>
        <v>12766.801301525</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81298.48637473218</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16259.697274946437</v>
      </c>
      <c r="M87" s="860"/>
      <c r="N87" s="56"/>
    </row>
    <row r="88" spans="1:14">
      <c r="B88" s="94" t="s">
        <v>1057</v>
      </c>
      <c r="C88" s="95"/>
      <c r="D88" s="95"/>
      <c r="E88" s="95"/>
      <c r="F88" s="95"/>
      <c r="G88" s="95"/>
      <c r="H88" s="95"/>
      <c r="I88" s="92"/>
      <c r="J88" s="93"/>
      <c r="K88" s="313">
        <v>0.05</v>
      </c>
      <c r="L88" s="859">
        <f>N82*K88</f>
        <v>4064.9243187366092</v>
      </c>
      <c r="M88" s="860"/>
      <c r="N88" s="56"/>
    </row>
    <row r="89" spans="1:14" ht="15" thickBot="1">
      <c r="B89" s="96" t="s">
        <v>1058</v>
      </c>
      <c r="C89" s="97"/>
      <c r="D89" s="97"/>
      <c r="E89" s="97"/>
      <c r="F89" s="97"/>
      <c r="G89" s="97"/>
      <c r="H89" s="97"/>
      <c r="I89" s="98"/>
      <c r="J89" s="99"/>
      <c r="K89" s="314">
        <v>0.05</v>
      </c>
      <c r="L89" s="861">
        <f>N82*K89</f>
        <v>4064.9243187366092</v>
      </c>
      <c r="M89" s="862"/>
      <c r="N89" s="56"/>
    </row>
    <row r="90" spans="1:14" ht="15" thickBot="1">
      <c r="B90" s="825" t="s">
        <v>1037</v>
      </c>
      <c r="C90" s="826"/>
      <c r="D90" s="826"/>
      <c r="E90" s="826"/>
      <c r="F90" s="826"/>
      <c r="G90" s="826"/>
      <c r="H90" s="826"/>
      <c r="I90" s="826"/>
      <c r="J90" s="826"/>
      <c r="K90" s="826"/>
      <c r="L90" s="826"/>
      <c r="M90" s="827"/>
      <c r="N90" s="57">
        <f>L87+L88+L89</f>
        <v>24389.545912419653</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105688.03228715183</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1685</v>
      </c>
      <c r="C31" s="86" t="s">
        <v>2192</v>
      </c>
      <c r="D31" s="87"/>
      <c r="E31" s="87"/>
      <c r="F31" s="87"/>
      <c r="G31" s="87"/>
      <c r="H31" s="87"/>
      <c r="I31" s="87"/>
      <c r="J31" s="88"/>
      <c r="K31" s="317"/>
      <c r="L31" s="315" t="s">
        <v>388</v>
      </c>
      <c r="M31" s="212"/>
      <c r="N31" s="89"/>
    </row>
    <row r="32" spans="1:14" ht="9"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160</v>
      </c>
      <c r="B36" s="838" t="str">
        <f>VLOOKUP(A36,EQUIPOS!A6:D154,3,FALSE)</f>
        <v>COMPACTADOR MANUAL VIBRATORIO (RANA) con motor de 6 HP</v>
      </c>
      <c r="C36" s="839"/>
      <c r="D36" s="839"/>
      <c r="E36" s="839"/>
      <c r="F36" s="839"/>
      <c r="G36" s="839"/>
      <c r="H36" s="840"/>
      <c r="I36" s="276"/>
      <c r="J36" s="277"/>
      <c r="K36" s="278">
        <f>VLOOKUP(A36,EQUIPOS!A6:D163,4,FALSE)</f>
        <v>4746.666666666667</v>
      </c>
      <c r="L36" s="279"/>
      <c r="M36" s="280">
        <v>2</v>
      </c>
      <c r="N36" s="281">
        <f>K36/M36</f>
        <v>2373.3333333333335</v>
      </c>
    </row>
    <row r="37" spans="1:14">
      <c r="A37" s="118" t="s">
        <v>303</v>
      </c>
      <c r="B37" s="838" t="str">
        <f>VLOOKUP(A37,EQUIPOS!A7:D154,3,FALSE)</f>
        <v>Retrocargador, pala de 1,1 m3 de capacidad, profundidad de excavación de 4.400 mm y una altura de 5.680 mm</v>
      </c>
      <c r="C37" s="839"/>
      <c r="D37" s="839"/>
      <c r="E37" s="839"/>
      <c r="F37" s="839"/>
      <c r="G37" s="839"/>
      <c r="H37" s="840"/>
      <c r="I37" s="276"/>
      <c r="J37" s="277"/>
      <c r="K37" s="278">
        <f>VLOOKUP(A37,EQUIPOS!A7:D164,4,FALSE)</f>
        <v>91215.747999999992</v>
      </c>
      <c r="L37" s="279"/>
      <c r="M37" s="280">
        <v>10</v>
      </c>
      <c r="N37" s="281">
        <f>K37/M37</f>
        <v>9121.5747999999985</v>
      </c>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276"/>
      <c r="J39" s="277"/>
      <c r="K39" s="278"/>
      <c r="L39" s="279"/>
      <c r="M39" s="280"/>
      <c r="N39" s="281"/>
    </row>
    <row r="40" spans="1:14">
      <c r="B40" s="838"/>
      <c r="C40" s="839"/>
      <c r="D40" s="839"/>
      <c r="E40" s="839"/>
      <c r="F40" s="839"/>
      <c r="G40" s="839"/>
      <c r="H40" s="840"/>
      <c r="I40" s="276"/>
      <c r="J40" s="277"/>
      <c r="K40" s="278"/>
      <c r="L40" s="279"/>
      <c r="M40" s="280"/>
      <c r="N40" s="281"/>
    </row>
    <row r="41" spans="1:14">
      <c r="B41" s="838"/>
      <c r="C41" s="839"/>
      <c r="D41" s="839"/>
      <c r="E41" s="839"/>
      <c r="F41" s="839"/>
      <c r="G41" s="839"/>
      <c r="H41" s="840"/>
      <c r="I41" s="276"/>
      <c r="J41" s="277"/>
      <c r="K41" s="278"/>
      <c r="L41" s="279"/>
      <c r="M41" s="280"/>
      <c r="N41" s="281"/>
    </row>
    <row r="42" spans="1:14">
      <c r="B42" s="838"/>
      <c r="C42" s="839"/>
      <c r="D42" s="839"/>
      <c r="E42" s="839"/>
      <c r="F42" s="839"/>
      <c r="G42" s="839"/>
      <c r="H42" s="840"/>
      <c r="I42" s="276"/>
      <c r="J42" s="277"/>
      <c r="K42" s="278"/>
      <c r="L42" s="279"/>
      <c r="M42" s="280"/>
      <c r="N42" s="281"/>
    </row>
    <row r="43" spans="1:14">
      <c r="B43" s="838"/>
      <c r="C43" s="839"/>
      <c r="D43" s="839"/>
      <c r="E43" s="839"/>
      <c r="F43" s="839"/>
      <c r="G43" s="839"/>
      <c r="H43" s="840"/>
      <c r="I43" s="276"/>
      <c r="J43" s="277"/>
      <c r="K43" s="278"/>
      <c r="L43" s="279"/>
      <c r="M43" s="280"/>
      <c r="N43" s="281"/>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0.05</v>
      </c>
      <c r="N46" s="353">
        <f>N80*M46</f>
        <v>255.33602603049999</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11750.244159363832</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B53" s="48"/>
      <c r="C53" s="290"/>
      <c r="D53" s="290"/>
      <c r="E53" s="290"/>
      <c r="F53" s="290"/>
      <c r="G53" s="290"/>
      <c r="H53" s="290"/>
      <c r="I53" s="277"/>
      <c r="J53" s="233"/>
      <c r="K53" s="291"/>
      <c r="L53" s="276"/>
      <c r="M53" s="411"/>
      <c r="N53" s="281"/>
    </row>
    <row r="54" spans="1:14">
      <c r="A54" s="121"/>
      <c r="B54" s="48"/>
      <c r="C54" s="290"/>
      <c r="D54" s="290"/>
      <c r="E54" s="290"/>
      <c r="F54" s="290"/>
      <c r="G54" s="290"/>
      <c r="H54" s="290"/>
      <c r="I54" s="277"/>
      <c r="J54" s="233"/>
      <c r="K54" s="291"/>
      <c r="L54" s="276"/>
      <c r="M54" s="411"/>
      <c r="N54" s="281"/>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B63" s="51"/>
      <c r="C63" s="326"/>
      <c r="D63" s="326"/>
      <c r="E63" s="326"/>
      <c r="F63" s="326"/>
      <c r="G63" s="326"/>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456"/>
      <c r="C68" s="457"/>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15</v>
      </c>
      <c r="B74" s="54" t="str">
        <f>VLOOKUP(A74,'MANO DE OBRA'!A8:D68,3,FALSE)</f>
        <v>Obrero (6)</v>
      </c>
      <c r="C74" s="52"/>
      <c r="D74" s="52"/>
      <c r="E74" s="52"/>
      <c r="F74" s="52"/>
      <c r="G74" s="52"/>
      <c r="H74" s="52"/>
      <c r="I74" s="301">
        <f>K74/J74*100</f>
        <v>165623.36823599998</v>
      </c>
      <c r="J74" s="302">
        <v>185</v>
      </c>
      <c r="K74" s="303">
        <f>VLOOKUP(A74,'MANO DE OBRA'!A8:D99,4,FALSE)</f>
        <v>306403.23123659997</v>
      </c>
      <c r="L74" s="55"/>
      <c r="M74" s="304">
        <v>80</v>
      </c>
      <c r="N74" s="404">
        <f>K74/M74</f>
        <v>3830.0403904574996</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80</v>
      </c>
      <c r="N75" s="404">
        <f>K75/M75</f>
        <v>1276.6801301524999</v>
      </c>
    </row>
    <row r="76" spans="1:15">
      <c r="B76" s="54"/>
      <c r="C76" s="52"/>
      <c r="D76" s="52"/>
      <c r="E76" s="52"/>
      <c r="F76" s="52"/>
      <c r="G76" s="52"/>
      <c r="H76" s="52"/>
      <c r="I76" s="301"/>
      <c r="J76" s="302"/>
      <c r="K76" s="303"/>
      <c r="L76" s="55"/>
      <c r="M76" s="309"/>
      <c r="N76" s="404"/>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5106.7205206099998</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16856.964679973833</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3371.392935994767</v>
      </c>
      <c r="M87" s="860"/>
      <c r="N87" s="56"/>
    </row>
    <row r="88" spans="1:14">
      <c r="B88" s="94" t="s">
        <v>1057</v>
      </c>
      <c r="C88" s="95"/>
      <c r="D88" s="95"/>
      <c r="E88" s="95"/>
      <c r="F88" s="95"/>
      <c r="G88" s="95"/>
      <c r="H88" s="95"/>
      <c r="I88" s="92"/>
      <c r="J88" s="93"/>
      <c r="K88" s="313">
        <v>0.05</v>
      </c>
      <c r="L88" s="859">
        <f>N82*K88</f>
        <v>842.84823399869174</v>
      </c>
      <c r="M88" s="860"/>
      <c r="N88" s="56"/>
    </row>
    <row r="89" spans="1:14" ht="15" thickBot="1">
      <c r="B89" s="96" t="s">
        <v>1058</v>
      </c>
      <c r="C89" s="97"/>
      <c r="D89" s="97"/>
      <c r="E89" s="97"/>
      <c r="F89" s="97"/>
      <c r="G89" s="97"/>
      <c r="H89" s="97"/>
      <c r="I89" s="98"/>
      <c r="J89" s="99"/>
      <c r="K89" s="314">
        <v>0.05</v>
      </c>
      <c r="L89" s="861">
        <f>N82*K89</f>
        <v>842.84823399869174</v>
      </c>
      <c r="M89" s="862"/>
      <c r="N89" s="56"/>
    </row>
    <row r="90" spans="1:14" ht="15" thickBot="1">
      <c r="B90" s="825" t="s">
        <v>1037</v>
      </c>
      <c r="C90" s="826"/>
      <c r="D90" s="826"/>
      <c r="E90" s="826"/>
      <c r="F90" s="826"/>
      <c r="G90" s="826"/>
      <c r="H90" s="826"/>
      <c r="I90" s="826"/>
      <c r="J90" s="826"/>
      <c r="K90" s="826"/>
      <c r="L90" s="826"/>
      <c r="M90" s="827"/>
      <c r="N90" s="57">
        <f>L87+L88+L89</f>
        <v>5057.0894039921495</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21914.054083965981</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1174</v>
      </c>
      <c r="C31" s="86" t="s">
        <v>2143</v>
      </c>
      <c r="D31" s="87"/>
      <c r="E31" s="87"/>
      <c r="F31" s="87"/>
      <c r="G31" s="87"/>
      <c r="H31" s="87"/>
      <c r="I31" s="87"/>
      <c r="J31" s="88"/>
      <c r="K31" s="317"/>
      <c r="L31" s="315" t="s">
        <v>144</v>
      </c>
      <c r="M31" s="212"/>
      <c r="N31" s="89"/>
    </row>
    <row r="32" spans="1:14" ht="9"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1686</v>
      </c>
      <c r="B36" s="838" t="str">
        <f>VLOOKUP(A36,EQUIPOS!A6:D154,3,FALSE)</f>
        <v>Derretidora de asfalto (crafco o similar)</v>
      </c>
      <c r="C36" s="839"/>
      <c r="D36" s="839"/>
      <c r="E36" s="839"/>
      <c r="F36" s="839"/>
      <c r="G36" s="839"/>
      <c r="H36" s="840"/>
      <c r="I36" s="276"/>
      <c r="J36" s="277"/>
      <c r="K36" s="278">
        <f>VLOOKUP(A36,EQUIPOS!A6:D163,4,FALSE)</f>
        <v>3932.7799999999997</v>
      </c>
      <c r="L36" s="279"/>
      <c r="M36" s="280">
        <v>60</v>
      </c>
      <c r="N36" s="281">
        <f>K36/M36</f>
        <v>65.546333333333322</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60</v>
      </c>
      <c r="N37" s="281">
        <f>K37/M37</f>
        <v>1382.694</v>
      </c>
    </row>
    <row r="38" spans="1:14">
      <c r="A38" t="s">
        <v>138</v>
      </c>
      <c r="B38" s="838" t="str">
        <f>VLOOKUP(A38,EQUIPOS!A8:D154,3,FALSE)</f>
        <v>Camioneta D-300</v>
      </c>
      <c r="C38" s="839"/>
      <c r="D38" s="839"/>
      <c r="E38" s="839"/>
      <c r="F38" s="839"/>
      <c r="G38" s="839"/>
      <c r="H38" s="840"/>
      <c r="I38" s="276"/>
      <c r="J38" s="277"/>
      <c r="K38" s="278">
        <f>VLOOKUP(A38,EQUIPOS!A8:D165,4,FALSE)</f>
        <v>46485.351999999999</v>
      </c>
      <c r="L38" s="279"/>
      <c r="M38" s="280">
        <v>60</v>
      </c>
      <c r="N38" s="281">
        <f>K38/M38</f>
        <v>774.75586666666663</v>
      </c>
    </row>
    <row r="39" spans="1:14">
      <c r="B39" s="838"/>
      <c r="C39" s="839"/>
      <c r="D39" s="839"/>
      <c r="E39" s="839"/>
      <c r="F39" s="839"/>
      <c r="G39" s="839"/>
      <c r="H39" s="840"/>
      <c r="I39" s="276"/>
      <c r="J39" s="277"/>
      <c r="K39" s="278"/>
      <c r="L39" s="279"/>
      <c r="M39" s="280"/>
      <c r="N39" s="281"/>
    </row>
    <row r="40" spans="1:14">
      <c r="B40" s="838"/>
      <c r="C40" s="839"/>
      <c r="D40" s="839"/>
      <c r="E40" s="839"/>
      <c r="F40" s="839"/>
      <c r="G40" s="839"/>
      <c r="H40" s="840"/>
      <c r="I40" s="276"/>
      <c r="J40" s="277"/>
      <c r="K40" s="278"/>
      <c r="L40" s="279"/>
      <c r="M40" s="280"/>
      <c r="N40" s="281"/>
    </row>
    <row r="41" spans="1:14">
      <c r="B41" s="838"/>
      <c r="C41" s="839"/>
      <c r="D41" s="839"/>
      <c r="E41" s="839"/>
      <c r="F41" s="839"/>
      <c r="G41" s="839"/>
      <c r="H41" s="840"/>
      <c r="I41" s="276"/>
      <c r="J41" s="277"/>
      <c r="K41" s="278"/>
      <c r="L41" s="279"/>
      <c r="M41" s="280"/>
      <c r="N41" s="281"/>
    </row>
    <row r="42" spans="1:14">
      <c r="B42" s="838"/>
      <c r="C42" s="839"/>
      <c r="D42" s="839"/>
      <c r="E42" s="839"/>
      <c r="F42" s="839"/>
      <c r="G42" s="839"/>
      <c r="H42" s="840"/>
      <c r="I42" s="276"/>
      <c r="J42" s="277"/>
      <c r="K42" s="278"/>
      <c r="L42" s="279"/>
      <c r="M42" s="280"/>
      <c r="N42" s="281"/>
    </row>
    <row r="43" spans="1:14">
      <c r="B43" s="838"/>
      <c r="C43" s="839"/>
      <c r="D43" s="839"/>
      <c r="E43" s="839"/>
      <c r="F43" s="839"/>
      <c r="G43" s="839"/>
      <c r="H43" s="840"/>
      <c r="I43" s="276"/>
      <c r="J43" s="277"/>
      <c r="K43" s="278"/>
      <c r="L43" s="279"/>
      <c r="M43" s="280"/>
      <c r="N43" s="281"/>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0.05</v>
      </c>
      <c r="N46" s="353">
        <f>N80*M46</f>
        <v>21.278002169208335</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2244.2742021692079</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934</v>
      </c>
      <c r="B53" s="48"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3113.6087075</v>
      </c>
      <c r="N53" s="281">
        <f>K53*M53</f>
        <v>373.63304490000002</v>
      </c>
    </row>
    <row r="54" spans="1:14">
      <c r="A54" s="121"/>
      <c r="B54" s="48"/>
      <c r="C54" s="290"/>
      <c r="D54" s="290"/>
      <c r="E54" s="290"/>
      <c r="F54" s="290"/>
      <c r="G54" s="290"/>
      <c r="H54" s="290"/>
      <c r="I54" s="277"/>
      <c r="J54" s="233"/>
      <c r="K54" s="291"/>
      <c r="L54" s="276"/>
      <c r="M54" s="411"/>
      <c r="N54" s="281"/>
    </row>
    <row r="55" spans="1:14">
      <c r="B55" s="48"/>
      <c r="C55" s="290"/>
      <c r="D55" s="290"/>
      <c r="E55" s="290"/>
      <c r="F55" s="290"/>
      <c r="G55" s="290"/>
      <c r="H55" s="290"/>
      <c r="I55" s="277"/>
      <c r="J55" s="233"/>
      <c r="K55" s="291"/>
      <c r="L55" s="276"/>
      <c r="M55" s="292"/>
      <c r="N55" s="293"/>
    </row>
    <row r="56" spans="1:14">
      <c r="B56" s="48"/>
      <c r="C56" s="290"/>
      <c r="D56" s="290"/>
      <c r="E56" s="290"/>
      <c r="F56" s="290"/>
      <c r="G56" s="290"/>
      <c r="H56" s="290"/>
      <c r="I56" s="277"/>
      <c r="J56" s="233"/>
      <c r="K56" s="291"/>
      <c r="L56" s="276"/>
      <c r="M56" s="292"/>
      <c r="N56" s="293"/>
    </row>
    <row r="57" spans="1:14" ht="15" thickBot="1">
      <c r="B57" s="820"/>
      <c r="C57" s="821"/>
      <c r="D57" s="821"/>
      <c r="E57" s="821"/>
      <c r="F57" s="821"/>
      <c r="G57" s="821"/>
      <c r="H57" s="821"/>
      <c r="I57" s="822"/>
      <c r="J57" s="47"/>
      <c r="K57" s="49"/>
      <c r="L57" s="823"/>
      <c r="M57" s="824"/>
      <c r="N57" s="50"/>
    </row>
    <row r="58" spans="1:14" ht="15" thickBot="1">
      <c r="B58" s="825" t="s">
        <v>1037</v>
      </c>
      <c r="C58" s="826"/>
      <c r="D58" s="826"/>
      <c r="E58" s="826"/>
      <c r="F58" s="826"/>
      <c r="G58" s="826"/>
      <c r="H58" s="826"/>
      <c r="I58" s="826"/>
      <c r="J58" s="826"/>
      <c r="K58" s="826"/>
      <c r="L58" s="826"/>
      <c r="M58" s="827"/>
      <c r="N58" s="403">
        <f>SUM(N53:N57)</f>
        <v>373.63304490000002</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B63" s="51"/>
      <c r="C63" s="326"/>
      <c r="D63" s="326"/>
      <c r="E63" s="326"/>
      <c r="F63" s="326"/>
      <c r="G63" s="326"/>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c r="B66" s="51"/>
      <c r="C66" s="52"/>
      <c r="D66" s="52"/>
      <c r="E66" s="52"/>
      <c r="F66" s="52"/>
      <c r="G66" s="52"/>
      <c r="H66" s="297"/>
      <c r="I66" s="288"/>
      <c r="J66" s="288"/>
      <c r="K66" s="288"/>
      <c r="L66" s="298"/>
      <c r="M66" s="299"/>
      <c r="N66" s="300"/>
    </row>
    <row r="67" spans="1:15">
      <c r="B67" s="51"/>
      <c r="C67" s="52"/>
      <c r="D67" s="52"/>
      <c r="E67" s="52"/>
      <c r="F67" s="52"/>
      <c r="G67" s="52"/>
      <c r="H67" s="297"/>
      <c r="I67" s="288"/>
      <c r="J67" s="288"/>
      <c r="K67" s="288"/>
      <c r="L67" s="298"/>
      <c r="M67" s="299"/>
      <c r="N67" s="300"/>
    </row>
    <row r="68" spans="1:15" ht="15" thickBot="1">
      <c r="B68" s="456"/>
      <c r="C68" s="457"/>
      <c r="D68" s="457"/>
      <c r="E68" s="457"/>
      <c r="F68" s="457"/>
      <c r="G68" s="457"/>
      <c r="H68" s="53"/>
      <c r="I68" s="131"/>
      <c r="J68" s="131"/>
      <c r="K68" s="131"/>
      <c r="L68" s="814"/>
      <c r="M68" s="815"/>
      <c r="N68" s="132"/>
    </row>
    <row r="69" spans="1:15" ht="15" thickBot="1">
      <c r="B69" s="831" t="s">
        <v>1037</v>
      </c>
      <c r="C69" s="832"/>
      <c r="D69" s="832"/>
      <c r="E69" s="832"/>
      <c r="F69" s="832"/>
      <c r="G69" s="832"/>
      <c r="H69" s="832"/>
      <c r="I69" s="832"/>
      <c r="J69" s="832"/>
      <c r="K69" s="832"/>
      <c r="L69" s="832"/>
      <c r="M69" s="833"/>
      <c r="N69" s="109"/>
    </row>
    <row r="70" spans="1:15">
      <c r="B70" s="38"/>
      <c r="C70" s="39"/>
      <c r="D70" s="39"/>
      <c r="E70" s="39"/>
      <c r="F70" s="39"/>
      <c r="G70" s="39"/>
      <c r="H70" s="39"/>
      <c r="I70" s="39"/>
      <c r="J70" s="39"/>
      <c r="K70" s="39"/>
      <c r="L70" s="39"/>
      <c r="M70" s="39"/>
      <c r="N70" s="40"/>
    </row>
    <row r="71" spans="1:15">
      <c r="B71" s="69" t="s">
        <v>1046</v>
      </c>
      <c r="C71" s="70"/>
      <c r="D71" s="70"/>
      <c r="E71" s="70"/>
      <c r="F71" s="70"/>
      <c r="G71" s="70"/>
      <c r="H71" s="70"/>
      <c r="I71" s="70"/>
      <c r="J71" s="70"/>
      <c r="K71" s="70"/>
      <c r="L71" s="70"/>
      <c r="M71" s="70"/>
      <c r="N71" s="71"/>
    </row>
    <row r="72" spans="1:15" ht="15" thickBot="1">
      <c r="B72" s="73"/>
      <c r="C72" s="66"/>
      <c r="D72" s="66"/>
      <c r="E72" s="66"/>
      <c r="F72" s="66"/>
      <c r="G72" s="66"/>
      <c r="H72" s="66"/>
      <c r="I72" s="66"/>
      <c r="J72" s="66"/>
      <c r="K72" s="66"/>
      <c r="L72" s="66"/>
      <c r="M72" s="66"/>
      <c r="N72" s="68"/>
    </row>
    <row r="73" spans="1:15" ht="26.4">
      <c r="B73" s="851" t="s">
        <v>1047</v>
      </c>
      <c r="C73" s="852"/>
      <c r="D73" s="852"/>
      <c r="E73" s="852"/>
      <c r="F73" s="852"/>
      <c r="G73" s="852"/>
      <c r="H73" s="852"/>
      <c r="I73" s="78" t="s">
        <v>1048</v>
      </c>
      <c r="J73" s="80" t="s">
        <v>1493</v>
      </c>
      <c r="K73" s="79" t="s">
        <v>1050</v>
      </c>
      <c r="L73" s="853" t="s">
        <v>1034</v>
      </c>
      <c r="M73" s="854"/>
      <c r="N73" s="103" t="s">
        <v>1035</v>
      </c>
    </row>
    <row r="74" spans="1:15">
      <c r="A74" t="s">
        <v>7</v>
      </c>
      <c r="B74" s="54" t="str">
        <f>VLOOKUP(A74,'MANO DE OBRA'!A8:D68,3,FALSE)</f>
        <v>Obrero (2)</v>
      </c>
      <c r="C74" s="52"/>
      <c r="D74" s="52"/>
      <c r="E74" s="52"/>
      <c r="F74" s="52"/>
      <c r="G74" s="52"/>
      <c r="H74" s="52"/>
      <c r="I74" s="301">
        <f>K74/J74*100</f>
        <v>55207.789411999998</v>
      </c>
      <c r="J74" s="302">
        <v>185</v>
      </c>
      <c r="K74" s="303">
        <f>VLOOKUP(A74,'MANO DE OBRA'!A8:D99,4,FALSE)</f>
        <v>102134.4104122</v>
      </c>
      <c r="L74" s="55"/>
      <c r="M74" s="304">
        <v>480</v>
      </c>
      <c r="N74" s="404">
        <f>K74/M74</f>
        <v>212.78002169208332</v>
      </c>
      <c r="O74" s="111"/>
    </row>
    <row r="75" spans="1:15">
      <c r="A75" t="s">
        <v>30</v>
      </c>
      <c r="B75" s="54" t="str">
        <f>VLOOKUP(A75,'MANO DE OBRA'!A8:D69,3,FALSE)</f>
        <v>Oficial</v>
      </c>
      <c r="C75" s="52"/>
      <c r="D75" s="52"/>
      <c r="E75" s="52"/>
      <c r="F75" s="52"/>
      <c r="G75" s="52"/>
      <c r="H75" s="52"/>
      <c r="I75" s="301">
        <f>K75/J75*100</f>
        <v>55207.789411999998</v>
      </c>
      <c r="J75" s="302">
        <v>185</v>
      </c>
      <c r="K75" s="303">
        <f>VLOOKUP(A75,'MANO DE OBRA'!A8:D100,4,FALSE)</f>
        <v>102134.4104122</v>
      </c>
      <c r="L75" s="55"/>
      <c r="M75" s="308">
        <v>480</v>
      </c>
      <c r="N75" s="404">
        <f>K75/M75</f>
        <v>212.78002169208332</v>
      </c>
    </row>
    <row r="76" spans="1:15">
      <c r="B76" s="54"/>
      <c r="C76" s="52"/>
      <c r="D76" s="52"/>
      <c r="E76" s="52"/>
      <c r="F76" s="52"/>
      <c r="G76" s="52"/>
      <c r="H76" s="52"/>
      <c r="I76" s="301"/>
      <c r="J76" s="302"/>
      <c r="K76" s="303"/>
      <c r="L76" s="55"/>
      <c r="M76" s="309"/>
      <c r="N76" s="404"/>
    </row>
    <row r="77" spans="1:15">
      <c r="B77" s="54"/>
      <c r="C77" s="52"/>
      <c r="D77" s="52"/>
      <c r="E77" s="52"/>
      <c r="F77" s="52"/>
      <c r="G77" s="52"/>
      <c r="H77" s="52"/>
      <c r="I77" s="288"/>
      <c r="J77" s="306"/>
      <c r="K77" s="307"/>
      <c r="L77" s="327"/>
      <c r="M77" s="309"/>
      <c r="N77" s="305"/>
    </row>
    <row r="78" spans="1:15">
      <c r="B78" s="54"/>
      <c r="C78" s="52"/>
      <c r="D78" s="52"/>
      <c r="E78" s="52"/>
      <c r="F78" s="52"/>
      <c r="G78" s="52"/>
      <c r="H78" s="52"/>
      <c r="I78" s="288"/>
      <c r="J78" s="306"/>
      <c r="K78" s="307"/>
      <c r="L78" s="327"/>
      <c r="M78" s="309"/>
      <c r="N78" s="305"/>
    </row>
    <row r="79" spans="1:15" ht="15" thickBot="1">
      <c r="B79" s="812"/>
      <c r="C79" s="813"/>
      <c r="D79" s="813"/>
      <c r="E79" s="813"/>
      <c r="F79" s="813"/>
      <c r="G79" s="813"/>
      <c r="H79" s="813"/>
      <c r="I79" s="131"/>
      <c r="J79" s="131"/>
      <c r="K79" s="131"/>
      <c r="L79" s="913"/>
      <c r="M79" s="913"/>
      <c r="N79" s="50"/>
    </row>
    <row r="80" spans="1:15" ht="15" thickBot="1">
      <c r="B80" s="831" t="s">
        <v>1037</v>
      </c>
      <c r="C80" s="832"/>
      <c r="D80" s="832"/>
      <c r="E80" s="832"/>
      <c r="F80" s="832"/>
      <c r="G80" s="832"/>
      <c r="H80" s="832"/>
      <c r="I80" s="832"/>
      <c r="J80" s="832"/>
      <c r="K80" s="832"/>
      <c r="L80" s="832"/>
      <c r="M80" s="833"/>
      <c r="N80" s="310">
        <f>SUM(N74:N79)</f>
        <v>425.56004338416665</v>
      </c>
    </row>
    <row r="81" spans="1:14" ht="15" thickBot="1">
      <c r="B81" s="38"/>
      <c r="C81" s="39"/>
      <c r="D81" s="39"/>
      <c r="E81" s="39"/>
      <c r="F81" s="39"/>
      <c r="G81" s="39"/>
      <c r="H81" s="39"/>
      <c r="I81" s="39"/>
      <c r="J81" s="39"/>
      <c r="K81" s="39"/>
      <c r="L81" s="39"/>
      <c r="M81" s="39"/>
      <c r="N81" s="40"/>
    </row>
    <row r="82" spans="1:14" ht="15" thickBot="1">
      <c r="B82" s="825" t="s">
        <v>1051</v>
      </c>
      <c r="C82" s="826"/>
      <c r="D82" s="826"/>
      <c r="E82" s="826"/>
      <c r="F82" s="826"/>
      <c r="G82" s="826"/>
      <c r="H82" s="826"/>
      <c r="I82" s="826"/>
      <c r="J82" s="826"/>
      <c r="K82" s="826"/>
      <c r="L82" s="826"/>
      <c r="M82" s="827"/>
      <c r="N82" s="104">
        <f>N48+N58+N69+N80</f>
        <v>3043.4672904533745</v>
      </c>
    </row>
    <row r="83" spans="1:14">
      <c r="B83" s="38"/>
      <c r="C83" s="39"/>
      <c r="D83" s="39"/>
      <c r="E83" s="39"/>
      <c r="F83" s="39"/>
      <c r="G83" s="39"/>
      <c r="H83" s="39"/>
      <c r="I83" s="39"/>
      <c r="J83" s="39"/>
      <c r="K83" s="39"/>
      <c r="L83" s="39"/>
      <c r="M83" s="39"/>
      <c r="N83" s="40"/>
    </row>
    <row r="84" spans="1:14">
      <c r="B84" s="69" t="s">
        <v>1052</v>
      </c>
      <c r="C84" s="70"/>
      <c r="D84" s="70"/>
      <c r="E84" s="70"/>
      <c r="F84" s="70"/>
      <c r="G84" s="70"/>
      <c r="H84" s="70"/>
      <c r="I84" s="70"/>
      <c r="J84" s="70"/>
      <c r="K84" s="70"/>
      <c r="L84" s="70"/>
      <c r="M84" s="70"/>
      <c r="N84" s="71"/>
    </row>
    <row r="85" spans="1:14" ht="15" thickBot="1">
      <c r="B85" s="73"/>
      <c r="C85" s="66"/>
      <c r="D85" s="66"/>
      <c r="E85" s="66"/>
      <c r="F85" s="66"/>
      <c r="G85" s="66"/>
      <c r="H85" s="66"/>
      <c r="I85" s="66"/>
      <c r="J85" s="66"/>
      <c r="K85" s="66"/>
      <c r="L85" s="66"/>
      <c r="M85" s="66"/>
      <c r="N85" s="68"/>
    </row>
    <row r="86" spans="1:14">
      <c r="B86" s="816" t="s">
        <v>1053</v>
      </c>
      <c r="C86" s="817"/>
      <c r="D86" s="817"/>
      <c r="E86" s="817"/>
      <c r="F86" s="817"/>
      <c r="G86" s="817"/>
      <c r="H86" s="817"/>
      <c r="I86" s="323"/>
      <c r="J86" s="343"/>
      <c r="K86" s="311" t="s">
        <v>1054</v>
      </c>
      <c r="L86" s="855" t="s">
        <v>1055</v>
      </c>
      <c r="M86" s="856"/>
      <c r="N86" s="312"/>
    </row>
    <row r="87" spans="1:14">
      <c r="B87" s="857" t="s">
        <v>1056</v>
      </c>
      <c r="C87" s="858"/>
      <c r="D87" s="858"/>
      <c r="E87" s="858"/>
      <c r="F87" s="858"/>
      <c r="G87" s="858"/>
      <c r="H87" s="858"/>
      <c r="I87" s="92"/>
      <c r="J87" s="93"/>
      <c r="K87" s="313">
        <v>0.2</v>
      </c>
      <c r="L87" s="859">
        <f>N82*K87</f>
        <v>608.69345809067488</v>
      </c>
      <c r="M87" s="860"/>
      <c r="N87" s="56"/>
    </row>
    <row r="88" spans="1:14">
      <c r="B88" s="94" t="s">
        <v>1057</v>
      </c>
      <c r="C88" s="95"/>
      <c r="D88" s="95"/>
      <c r="E88" s="95"/>
      <c r="F88" s="95"/>
      <c r="G88" s="95"/>
      <c r="H88" s="95"/>
      <c r="I88" s="92"/>
      <c r="J88" s="93"/>
      <c r="K88" s="313">
        <v>0.05</v>
      </c>
      <c r="L88" s="859">
        <f>N82*K88</f>
        <v>152.17336452266872</v>
      </c>
      <c r="M88" s="860"/>
      <c r="N88" s="56"/>
    </row>
    <row r="89" spans="1:14" ht="15" thickBot="1">
      <c r="B89" s="96" t="s">
        <v>1058</v>
      </c>
      <c r="C89" s="97"/>
      <c r="D89" s="97"/>
      <c r="E89" s="97"/>
      <c r="F89" s="97"/>
      <c r="G89" s="97"/>
      <c r="H89" s="97"/>
      <c r="I89" s="98"/>
      <c r="J89" s="99"/>
      <c r="K89" s="314">
        <v>0.05</v>
      </c>
      <c r="L89" s="861">
        <f>N82*K89</f>
        <v>152.17336452266872</v>
      </c>
      <c r="M89" s="862"/>
      <c r="N89" s="56"/>
    </row>
    <row r="90" spans="1:14" ht="15" thickBot="1">
      <c r="B90" s="825" t="s">
        <v>1037</v>
      </c>
      <c r="C90" s="826"/>
      <c r="D90" s="826"/>
      <c r="E90" s="826"/>
      <c r="F90" s="826"/>
      <c r="G90" s="826"/>
      <c r="H90" s="826"/>
      <c r="I90" s="826"/>
      <c r="J90" s="826"/>
      <c r="K90" s="826"/>
      <c r="L90" s="826"/>
      <c r="M90" s="827"/>
      <c r="N90" s="57">
        <f>L87+L88+L89</f>
        <v>913.04018713601238</v>
      </c>
    </row>
    <row r="91" spans="1:14" ht="15" thickBot="1">
      <c r="B91" s="38"/>
      <c r="C91" s="39"/>
      <c r="D91" s="39"/>
      <c r="E91" s="39"/>
      <c r="F91" s="39"/>
      <c r="G91" s="39"/>
      <c r="H91" s="39"/>
      <c r="I91" s="39"/>
      <c r="J91" s="39"/>
      <c r="K91" s="39"/>
      <c r="L91" s="39"/>
      <c r="M91" s="39"/>
      <c r="N91" s="40"/>
    </row>
    <row r="92" spans="1:14" ht="15" thickBot="1">
      <c r="A92" t="s">
        <v>2121</v>
      </c>
      <c r="B92" s="825" t="s">
        <v>1059</v>
      </c>
      <c r="C92" s="826"/>
      <c r="D92" s="826"/>
      <c r="E92" s="826"/>
      <c r="F92" s="826"/>
      <c r="G92" s="826"/>
      <c r="H92" s="826"/>
      <c r="I92" s="826"/>
      <c r="J92" s="826"/>
      <c r="K92" s="826"/>
      <c r="L92" s="826"/>
      <c r="M92" s="827"/>
      <c r="N92" s="196">
        <f>N82+N90</f>
        <v>3956.5074775893868</v>
      </c>
    </row>
    <row r="93" spans="1:14">
      <c r="B93" s="18"/>
      <c r="C93" s="19"/>
      <c r="D93" s="19"/>
      <c r="E93" s="19"/>
      <c r="F93" s="19"/>
      <c r="G93" s="19"/>
      <c r="H93" s="19"/>
      <c r="I93" s="19"/>
      <c r="J93" s="19"/>
      <c r="K93" s="19"/>
      <c r="L93" s="19"/>
      <c r="M93" s="19"/>
      <c r="N93" s="20"/>
    </row>
    <row r="94" spans="1:14">
      <c r="B94" s="21"/>
      <c r="C94" s="17"/>
      <c r="D94" s="17"/>
      <c r="E94" s="17"/>
      <c r="F94" s="17"/>
      <c r="G94" s="17"/>
      <c r="H94" s="17"/>
      <c r="I94" s="17"/>
      <c r="J94" s="17"/>
      <c r="K94" s="17"/>
      <c r="L94" s="17"/>
      <c r="M94" s="17"/>
      <c r="N94" s="22"/>
    </row>
    <row r="95" spans="1:14">
      <c r="B95" s="21"/>
      <c r="C95" s="17"/>
      <c r="D95" s="17"/>
      <c r="E95" s="17"/>
      <c r="F95" s="17"/>
      <c r="G95" s="17"/>
      <c r="H95" s="17"/>
      <c r="I95" s="17"/>
      <c r="J95" s="17"/>
      <c r="K95" s="17"/>
      <c r="L95" s="17"/>
      <c r="M95" s="17"/>
      <c r="N95" s="22"/>
    </row>
    <row r="96" spans="1:14">
      <c r="B96" s="21"/>
      <c r="C96" s="17"/>
      <c r="D96" s="17"/>
      <c r="E96" s="17"/>
      <c r="F96" s="17"/>
      <c r="G96" s="17"/>
      <c r="H96" s="17"/>
      <c r="I96" s="17"/>
      <c r="J96" s="17"/>
      <c r="K96" s="17"/>
      <c r="L96" s="17"/>
      <c r="M96" s="17"/>
      <c r="N96" s="22"/>
    </row>
    <row r="97" spans="2:14">
      <c r="B97" s="21"/>
      <c r="C97" s="17"/>
      <c r="D97" s="17"/>
      <c r="E97" s="58" t="s">
        <v>1060</v>
      </c>
      <c r="F97" s="58"/>
      <c r="G97" s="58"/>
      <c r="H97" s="58"/>
      <c r="I97" s="58"/>
      <c r="J97" s="58"/>
      <c r="K97" s="17"/>
      <c r="L97" s="17"/>
      <c r="M97" s="17"/>
      <c r="N97" s="22"/>
    </row>
    <row r="98" spans="2:14">
      <c r="B98" s="21"/>
      <c r="C98" s="17"/>
      <c r="D98" s="17"/>
      <c r="E98" s="17" t="s">
        <v>1061</v>
      </c>
      <c r="F98" s="17"/>
      <c r="G98" s="17"/>
      <c r="H98" s="17"/>
      <c r="I98" s="17"/>
      <c r="J98" s="17"/>
      <c r="K98" s="17"/>
      <c r="L98" s="17"/>
      <c r="M98" s="17"/>
      <c r="N98" s="22"/>
    </row>
    <row r="99" spans="2:14">
      <c r="B99" s="21"/>
      <c r="C99" s="17"/>
      <c r="D99" s="17"/>
      <c r="E99" s="17" t="s">
        <v>1062</v>
      </c>
      <c r="F99" s="17"/>
      <c r="G99" s="17"/>
      <c r="H99" s="17"/>
      <c r="I99" s="17"/>
      <c r="J99" s="17"/>
      <c r="K99" s="17"/>
      <c r="L99" s="17"/>
      <c r="M99" s="17"/>
      <c r="N99" s="22"/>
    </row>
    <row r="100" spans="2:14">
      <c r="B100" s="21"/>
      <c r="C100" s="17"/>
      <c r="D100" s="17"/>
      <c r="E100" s="17" t="s">
        <v>1063</v>
      </c>
      <c r="F100" s="17"/>
      <c r="G100" s="17"/>
      <c r="H100" s="17"/>
      <c r="I100" s="17"/>
      <c r="J100" s="17"/>
      <c r="K100" s="17"/>
      <c r="L100" s="17"/>
      <c r="M100" s="17"/>
      <c r="N100" s="22"/>
    </row>
    <row r="101" spans="2:14" ht="15" thickBot="1">
      <c r="B101" s="21"/>
      <c r="C101" s="17"/>
      <c r="D101" s="17"/>
      <c r="E101" s="17"/>
      <c r="F101" s="17" t="s">
        <v>1064</v>
      </c>
      <c r="G101" s="17"/>
      <c r="H101" s="17"/>
      <c r="I101" s="17"/>
      <c r="J101" s="17"/>
      <c r="K101" s="17"/>
      <c r="L101" s="17"/>
      <c r="M101" s="17"/>
      <c r="N101" s="22"/>
    </row>
    <row r="102" spans="2:14">
      <c r="B102" s="236" t="s">
        <v>2321</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2322</v>
      </c>
      <c r="C108" s="36"/>
      <c r="D108" s="36"/>
      <c r="E108" s="36"/>
      <c r="F108" s="36"/>
      <c r="G108" s="36"/>
      <c r="H108" s="36"/>
      <c r="I108" s="36"/>
      <c r="J108" s="36"/>
      <c r="K108" s="36"/>
      <c r="L108" s="36"/>
      <c r="M108" s="36"/>
      <c r="N108" s="37"/>
    </row>
    <row r="109" spans="2:14" ht="15" customHeight="1">
      <c r="B109" s="863" t="s">
        <v>2323</v>
      </c>
      <c r="C109" s="864"/>
      <c r="D109" s="864"/>
      <c r="E109" s="864"/>
      <c r="F109" s="864"/>
      <c r="G109" s="864"/>
      <c r="H109" s="864"/>
      <c r="I109" s="864"/>
      <c r="J109" s="864"/>
      <c r="K109" s="864"/>
      <c r="L109" s="864"/>
      <c r="M109" s="864"/>
      <c r="N109" s="865"/>
    </row>
    <row r="110" spans="2:14" ht="15" customHeight="1">
      <c r="B110" s="863"/>
      <c r="C110" s="864"/>
      <c r="D110" s="864"/>
      <c r="E110" s="864"/>
      <c r="F110" s="864"/>
      <c r="G110" s="864"/>
      <c r="H110" s="864"/>
      <c r="I110" s="864"/>
      <c r="J110" s="864"/>
      <c r="K110" s="864"/>
      <c r="L110" s="864"/>
      <c r="M110" s="864"/>
      <c r="N110" s="865"/>
    </row>
    <row r="111" spans="2:14" ht="30" customHeight="1">
      <c r="B111" s="866" t="s">
        <v>2324</v>
      </c>
      <c r="C111" s="867"/>
      <c r="D111" s="867"/>
      <c r="E111" s="867"/>
      <c r="F111" s="867"/>
      <c r="G111" s="867"/>
      <c r="H111" s="867"/>
      <c r="I111" s="867"/>
      <c r="J111" s="867"/>
      <c r="K111" s="867"/>
      <c r="L111" s="867"/>
      <c r="M111" s="867"/>
      <c r="N111" s="868"/>
    </row>
    <row r="112" spans="2:14">
      <c r="B112" s="866"/>
      <c r="C112" s="867"/>
      <c r="D112" s="867"/>
      <c r="E112" s="867"/>
      <c r="F112" s="867"/>
      <c r="G112" s="867"/>
      <c r="H112" s="867"/>
      <c r="I112" s="867"/>
      <c r="J112" s="867"/>
      <c r="K112" s="867"/>
      <c r="L112" s="867"/>
      <c r="M112" s="867"/>
      <c r="N112" s="868"/>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6"/>
      <c r="D116" s="36"/>
      <c r="E116" s="36"/>
      <c r="F116" s="36"/>
      <c r="G116" s="36"/>
      <c r="H116" s="36"/>
      <c r="I116" s="36"/>
      <c r="J116" s="36"/>
      <c r="K116" s="36"/>
      <c r="L116" s="36"/>
      <c r="M116" s="36"/>
      <c r="N116" s="37"/>
    </row>
    <row r="117" spans="2:14">
      <c r="B117" s="21"/>
      <c r="C117" s="17"/>
      <c r="D117" s="17"/>
      <c r="E117" s="17" t="s">
        <v>1060</v>
      </c>
      <c r="F117" s="58"/>
      <c r="G117" s="58"/>
      <c r="H117" s="17"/>
      <c r="I117" s="17"/>
      <c r="J117" s="17"/>
      <c r="K117" s="17"/>
      <c r="L117" s="17"/>
      <c r="M117" s="17"/>
      <c r="N117" s="22"/>
    </row>
    <row r="118" spans="2:14">
      <c r="B118" s="21"/>
      <c r="C118" s="17"/>
      <c r="D118" s="17"/>
      <c r="E118" s="59" t="s">
        <v>1061</v>
      </c>
      <c r="F118" s="17"/>
      <c r="G118" s="17"/>
      <c r="H118" s="59"/>
      <c r="I118" s="59"/>
      <c r="J118" s="59"/>
      <c r="K118" s="17"/>
      <c r="L118" s="17"/>
      <c r="M118" s="17"/>
      <c r="N118" s="22"/>
    </row>
    <row r="119" spans="2:14">
      <c r="B119" s="21"/>
      <c r="C119" s="17"/>
      <c r="D119" s="17"/>
      <c r="E119" s="60" t="s">
        <v>1065</v>
      </c>
      <c r="F119" s="17"/>
      <c r="G119" s="17"/>
      <c r="H119" s="60"/>
      <c r="I119" s="60"/>
      <c r="J119" s="60"/>
      <c r="K119" s="17"/>
      <c r="L119" s="17"/>
      <c r="M119" s="17"/>
      <c r="N119" s="22"/>
    </row>
    <row r="120" spans="2:14">
      <c r="B120" s="61"/>
      <c r="C120" s="36"/>
      <c r="D120" s="36"/>
      <c r="E120" s="17" t="s">
        <v>1063</v>
      </c>
      <c r="F120" s="17"/>
      <c r="G120" s="17"/>
      <c r="H120" s="17"/>
      <c r="I120" s="17"/>
      <c r="J120" s="17"/>
      <c r="K120" s="36"/>
      <c r="L120" s="36"/>
      <c r="M120" s="36"/>
      <c r="N120" s="37"/>
    </row>
    <row r="121" spans="2:14">
      <c r="B121" s="61"/>
      <c r="C121" s="36"/>
      <c r="D121" s="36"/>
      <c r="E121" s="36"/>
      <c r="F121" s="17"/>
      <c r="G121" s="17"/>
      <c r="H121" s="17"/>
      <c r="I121" s="17"/>
      <c r="J121" s="17"/>
      <c r="K121" s="36"/>
      <c r="L121" s="36"/>
      <c r="M121" s="36"/>
      <c r="N121" s="37"/>
    </row>
    <row r="122" spans="2:14">
      <c r="B122" s="61" t="s">
        <v>2325</v>
      </c>
      <c r="C122" s="60"/>
      <c r="D122" s="60"/>
      <c r="E122" s="17"/>
      <c r="F122" s="17"/>
      <c r="G122" s="17"/>
      <c r="H122" s="17"/>
      <c r="I122" s="17"/>
      <c r="J122" s="802"/>
      <c r="K122" s="802"/>
      <c r="L122" s="802"/>
      <c r="M122" s="802"/>
      <c r="N122" s="803"/>
    </row>
    <row r="123" spans="2:14" ht="15" thickBot="1">
      <c r="B123" s="270" t="s">
        <v>2326</v>
      </c>
      <c r="C123" s="402"/>
      <c r="D123" s="402"/>
      <c r="E123" s="62"/>
      <c r="F123" s="62"/>
      <c r="G123" s="62"/>
      <c r="H123" s="62"/>
      <c r="I123" s="62"/>
      <c r="J123" s="804"/>
      <c r="K123" s="804"/>
      <c r="L123" s="804"/>
      <c r="M123" s="804"/>
      <c r="N123"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1175</v>
      </c>
      <c r="C31" s="86" t="s">
        <v>1688</v>
      </c>
      <c r="D31" s="87"/>
      <c r="E31" s="87"/>
      <c r="F31" s="87"/>
      <c r="G31" s="87"/>
      <c r="H31" s="87"/>
      <c r="I31" s="87"/>
      <c r="J31" s="88"/>
      <c r="K31" s="317"/>
      <c r="L31" s="315" t="s">
        <v>144</v>
      </c>
      <c r="M31" s="212"/>
      <c r="N31" s="89"/>
    </row>
    <row r="32" spans="1:14" ht="9"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1686</v>
      </c>
      <c r="B36" s="838" t="str">
        <f>VLOOKUP(A36,EQUIPOS!A6:D154,3,FALSE)</f>
        <v>Derretidora de asfalto (crafco o similar)</v>
      </c>
      <c r="C36" s="839"/>
      <c r="D36" s="839"/>
      <c r="E36" s="839"/>
      <c r="F36" s="839"/>
      <c r="G36" s="839"/>
      <c r="H36" s="840"/>
      <c r="I36" s="276"/>
      <c r="J36" s="277"/>
      <c r="K36" s="278">
        <f>VLOOKUP(A36,EQUIPOS!A6:D163,4,FALSE)</f>
        <v>3932.7799999999997</v>
      </c>
      <c r="L36" s="279"/>
      <c r="M36" s="280">
        <v>60</v>
      </c>
      <c r="N36" s="281">
        <f t="shared" ref="N36:N39" si="0">K36/M36</f>
        <v>65.546333333333322</v>
      </c>
    </row>
    <row r="37" spans="1:14">
      <c r="A37" s="118" t="s">
        <v>324</v>
      </c>
      <c r="B37" s="838" t="str">
        <f>VLOOKUP(A37,EQUIPOS!A7:D154,3,FALSE)</f>
        <v xml:space="preserve">Ruteadora </v>
      </c>
      <c r="C37" s="839"/>
      <c r="D37" s="839"/>
      <c r="E37" s="839"/>
      <c r="F37" s="839"/>
      <c r="G37" s="839"/>
      <c r="H37" s="840"/>
      <c r="I37" s="276"/>
      <c r="J37" s="277"/>
      <c r="K37" s="278">
        <f>VLOOKUP(A37,EQUIPOS!A7:D164,4,FALSE)</f>
        <v>1500</v>
      </c>
      <c r="L37" s="279"/>
      <c r="M37" s="280">
        <v>60</v>
      </c>
      <c r="N37" s="281">
        <f t="shared" si="0"/>
        <v>25</v>
      </c>
    </row>
    <row r="38" spans="1:14">
      <c r="A38" t="s">
        <v>176</v>
      </c>
      <c r="B38" s="838" t="str">
        <f>VLOOKUP(A38,EQUIPOS!A8:D154,3,FALSE)</f>
        <v xml:space="preserve">Compresor (barrido y soplado)
</v>
      </c>
      <c r="C38" s="839"/>
      <c r="D38" s="839"/>
      <c r="E38" s="839"/>
      <c r="F38" s="839"/>
      <c r="G38" s="839"/>
      <c r="H38" s="840"/>
      <c r="I38" s="276"/>
      <c r="J38" s="277"/>
      <c r="K38" s="278">
        <f>VLOOKUP(A38,EQUIPOS!A8:D165,4,FALSE)</f>
        <v>82961.64</v>
      </c>
      <c r="L38" s="279"/>
      <c r="M38" s="280">
        <v>60</v>
      </c>
      <c r="N38" s="281">
        <f t="shared" si="0"/>
        <v>1382.694</v>
      </c>
    </row>
    <row r="39" spans="1:14">
      <c r="A39" t="s">
        <v>138</v>
      </c>
      <c r="B39" s="838" t="str">
        <f>VLOOKUP(A39,EQUIPOS!A9:D154,3,FALSE)</f>
        <v>Camioneta D-300</v>
      </c>
      <c r="C39" s="839"/>
      <c r="D39" s="839"/>
      <c r="E39" s="839"/>
      <c r="F39" s="839"/>
      <c r="G39" s="839"/>
      <c r="H39" s="840"/>
      <c r="I39" s="276"/>
      <c r="J39" s="277"/>
      <c r="K39" s="278">
        <f>VLOOKUP(A39,EQUIPOS!A9:D166,4,FALSE)</f>
        <v>46485.351999999999</v>
      </c>
      <c r="L39" s="279"/>
      <c r="M39" s="280">
        <v>60</v>
      </c>
      <c r="N39" s="281">
        <f t="shared" si="0"/>
        <v>774.75586666666663</v>
      </c>
    </row>
    <row r="40" spans="1:14">
      <c r="B40" s="838"/>
      <c r="C40" s="839"/>
      <c r="D40" s="839"/>
      <c r="E40" s="839"/>
      <c r="F40" s="839"/>
      <c r="G40" s="839"/>
      <c r="H40" s="840"/>
      <c r="I40" s="276"/>
      <c r="J40" s="277"/>
      <c r="K40" s="278"/>
      <c r="L40" s="279"/>
      <c r="M40" s="280"/>
      <c r="N40" s="281"/>
    </row>
    <row r="41" spans="1:14">
      <c r="B41" s="838"/>
      <c r="C41" s="839"/>
      <c r="D41" s="839"/>
      <c r="E41" s="839"/>
      <c r="F41" s="839"/>
      <c r="G41" s="839"/>
      <c r="H41" s="840"/>
      <c r="I41" s="276"/>
      <c r="J41" s="277"/>
      <c r="K41" s="278"/>
      <c r="L41" s="279"/>
      <c r="M41" s="280"/>
      <c r="N41" s="281"/>
    </row>
    <row r="42" spans="1:14">
      <c r="B42" s="838"/>
      <c r="C42" s="839"/>
      <c r="D42" s="839"/>
      <c r="E42" s="839"/>
      <c r="F42" s="839"/>
      <c r="G42" s="839"/>
      <c r="H42" s="840"/>
      <c r="I42" s="276"/>
      <c r="J42" s="277"/>
      <c r="K42" s="278"/>
      <c r="L42" s="279"/>
      <c r="M42" s="280"/>
      <c r="N42" s="281"/>
    </row>
    <row r="43" spans="1:14">
      <c r="B43" s="838"/>
      <c r="C43" s="839"/>
      <c r="D43" s="839"/>
      <c r="E43" s="839"/>
      <c r="F43" s="839"/>
      <c r="G43" s="839"/>
      <c r="H43" s="840"/>
      <c r="I43" s="276"/>
      <c r="J43" s="277"/>
      <c r="K43" s="278"/>
      <c r="L43" s="279"/>
      <c r="M43" s="280"/>
      <c r="N43" s="281"/>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0.05</v>
      </c>
      <c r="N46" s="353">
        <f>N84*M46</f>
        <v>21.278002169208335</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2269.2742021692079</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t="s">
        <v>870</v>
      </c>
      <c r="B53" s="48"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74169.725000000006</v>
      </c>
      <c r="N53" s="281">
        <f t="shared" ref="N53:N54" si="1">K53*M53</f>
        <v>519.18807500000003</v>
      </c>
    </row>
    <row r="54" spans="1:14">
      <c r="A54" s="121" t="s">
        <v>934</v>
      </c>
      <c r="B54" s="48"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3113.6087075</v>
      </c>
      <c r="N54" s="281">
        <f t="shared" si="1"/>
        <v>373.63304490000002</v>
      </c>
    </row>
    <row r="55" spans="1:14">
      <c r="A55" s="121"/>
      <c r="B55" s="48"/>
      <c r="C55" s="290"/>
      <c r="D55" s="290"/>
      <c r="E55" s="290"/>
      <c r="F55" s="290"/>
      <c r="G55" s="290"/>
      <c r="H55" s="290"/>
      <c r="I55" s="277"/>
      <c r="J55" s="233"/>
      <c r="K55" s="291"/>
      <c r="L55" s="276"/>
      <c r="M55" s="411"/>
      <c r="N55" s="281"/>
    </row>
    <row r="56" spans="1:14">
      <c r="A56" s="121"/>
      <c r="B56" s="48"/>
      <c r="C56" s="290"/>
      <c r="D56" s="290"/>
      <c r="E56" s="290"/>
      <c r="F56" s="290"/>
      <c r="G56" s="290"/>
      <c r="H56" s="290"/>
      <c r="I56" s="277"/>
      <c r="J56" s="233"/>
      <c r="K56" s="291"/>
      <c r="L56" s="276"/>
      <c r="M56" s="411"/>
      <c r="N56" s="281"/>
    </row>
    <row r="57" spans="1:14">
      <c r="A57" s="121"/>
      <c r="B57" s="48"/>
      <c r="C57" s="290"/>
      <c r="D57" s="290"/>
      <c r="E57" s="290"/>
      <c r="F57" s="290"/>
      <c r="G57" s="290"/>
      <c r="H57" s="290"/>
      <c r="I57" s="277"/>
      <c r="J57" s="233"/>
      <c r="K57" s="291"/>
      <c r="L57" s="276"/>
      <c r="M57" s="411"/>
      <c r="N57" s="281"/>
    </row>
    <row r="58" spans="1:14">
      <c r="A58" s="121"/>
      <c r="B58" s="48"/>
      <c r="C58" s="290"/>
      <c r="D58" s="290"/>
      <c r="E58" s="290"/>
      <c r="F58" s="290"/>
      <c r="G58" s="290"/>
      <c r="H58" s="290"/>
      <c r="I58" s="277"/>
      <c r="J58" s="233"/>
      <c r="K58" s="291"/>
      <c r="L58" s="276"/>
      <c r="M58" s="411"/>
      <c r="N58" s="281"/>
    </row>
    <row r="59" spans="1:14">
      <c r="B59" s="48"/>
      <c r="C59" s="290"/>
      <c r="D59" s="290"/>
      <c r="E59" s="290"/>
      <c r="F59" s="290"/>
      <c r="G59" s="290"/>
      <c r="H59" s="290"/>
      <c r="I59" s="277"/>
      <c r="J59" s="233"/>
      <c r="K59" s="291"/>
      <c r="L59" s="276"/>
      <c r="M59" s="292"/>
      <c r="N59" s="293"/>
    </row>
    <row r="60" spans="1:14">
      <c r="B60" s="48"/>
      <c r="C60" s="290"/>
      <c r="D60" s="290"/>
      <c r="E60" s="290"/>
      <c r="F60" s="290"/>
      <c r="G60" s="290"/>
      <c r="H60" s="290"/>
      <c r="I60" s="277"/>
      <c r="J60" s="233"/>
      <c r="K60" s="291"/>
      <c r="L60" s="276"/>
      <c r="M60" s="292"/>
      <c r="N60" s="293"/>
    </row>
    <row r="61" spans="1:14" ht="15" thickBot="1">
      <c r="B61" s="820"/>
      <c r="C61" s="821"/>
      <c r="D61" s="821"/>
      <c r="E61" s="821"/>
      <c r="F61" s="821"/>
      <c r="G61" s="821"/>
      <c r="H61" s="821"/>
      <c r="I61" s="822"/>
      <c r="J61" s="47"/>
      <c r="K61" s="49"/>
      <c r="L61" s="823"/>
      <c r="M61" s="824"/>
      <c r="N61" s="50"/>
    </row>
    <row r="62" spans="1:14" ht="15" thickBot="1">
      <c r="B62" s="825" t="s">
        <v>1037</v>
      </c>
      <c r="C62" s="826"/>
      <c r="D62" s="826"/>
      <c r="E62" s="826"/>
      <c r="F62" s="826"/>
      <c r="G62" s="826"/>
      <c r="H62" s="826"/>
      <c r="I62" s="826"/>
      <c r="J62" s="826"/>
      <c r="K62" s="826"/>
      <c r="L62" s="826"/>
      <c r="M62" s="827"/>
      <c r="N62" s="403">
        <f>SUM(N53:N61)</f>
        <v>892.82111989999999</v>
      </c>
    </row>
    <row r="63" spans="1:14">
      <c r="B63" s="38"/>
      <c r="C63" s="39"/>
      <c r="D63" s="39"/>
      <c r="E63" s="39"/>
      <c r="F63" s="39"/>
      <c r="G63" s="39"/>
      <c r="H63" s="39"/>
      <c r="I63" s="39"/>
      <c r="J63" s="39"/>
      <c r="K63" s="39"/>
      <c r="L63" s="39"/>
      <c r="M63" s="39"/>
      <c r="N63" s="40"/>
    </row>
    <row r="64" spans="1:14">
      <c r="B64" s="69" t="s">
        <v>1040</v>
      </c>
      <c r="C64" s="70"/>
      <c r="D64" s="70"/>
      <c r="E64" s="70"/>
      <c r="F64" s="70"/>
      <c r="G64" s="70"/>
      <c r="H64" s="70"/>
      <c r="I64" s="70"/>
      <c r="J64" s="70"/>
      <c r="K64" s="70"/>
      <c r="L64" s="70"/>
      <c r="M64" s="70"/>
      <c r="N64" s="71"/>
    </row>
    <row r="65" spans="1:15" ht="15" thickBot="1">
      <c r="B65" s="73"/>
      <c r="C65" s="66"/>
      <c r="D65" s="66"/>
      <c r="E65" s="66"/>
      <c r="F65" s="66"/>
      <c r="G65" s="66"/>
      <c r="H65" s="66"/>
      <c r="I65" s="66"/>
      <c r="J65" s="66"/>
      <c r="K65" s="66"/>
      <c r="L65" s="66"/>
      <c r="M65" s="66"/>
      <c r="N65" s="68"/>
    </row>
    <row r="66" spans="1:15" ht="26.4">
      <c r="B66" s="322" t="s">
        <v>1041</v>
      </c>
      <c r="C66" s="323"/>
      <c r="D66" s="323"/>
      <c r="E66" s="323"/>
      <c r="F66" s="323"/>
      <c r="G66" s="323"/>
      <c r="H66" s="78" t="s">
        <v>1029</v>
      </c>
      <c r="I66" s="79" t="s">
        <v>1042</v>
      </c>
      <c r="J66" s="80" t="s">
        <v>1043</v>
      </c>
      <c r="K66" s="78" t="s">
        <v>1044</v>
      </c>
      <c r="L66" s="828" t="s">
        <v>1045</v>
      </c>
      <c r="M66" s="801"/>
      <c r="N66" s="81" t="s">
        <v>1035</v>
      </c>
    </row>
    <row r="67" spans="1:15">
      <c r="A67" t="s">
        <v>1311</v>
      </c>
      <c r="B67" s="51" t="str">
        <f>VLOOKUP(A67,TRANSPORTE!A5:D117,3,FALSE)</f>
        <v>Transporte de Arena</v>
      </c>
      <c r="C67" s="326"/>
      <c r="D67" s="326"/>
      <c r="E67" s="326"/>
      <c r="F67" s="326"/>
      <c r="G67" s="326"/>
      <c r="H67" s="320" t="s">
        <v>339</v>
      </c>
      <c r="I67" s="422">
        <v>7.0000000000000001E-3</v>
      </c>
      <c r="J67" s="295">
        <v>1</v>
      </c>
      <c r="K67" s="422">
        <f>I67*J67</f>
        <v>7.0000000000000001E-3</v>
      </c>
      <c r="L67" s="829">
        <f>VLOOKUP(A67,TRANSPORTE!A6:D120,4,FALSE)</f>
        <v>1460.4695945866667</v>
      </c>
      <c r="M67" s="830"/>
      <c r="N67" s="296">
        <f>L67*K67</f>
        <v>10.223287162106667</v>
      </c>
    </row>
    <row r="68" spans="1:15">
      <c r="B68" s="51"/>
      <c r="C68" s="52"/>
      <c r="D68" s="52"/>
      <c r="E68" s="52"/>
      <c r="F68" s="52"/>
      <c r="G68" s="52"/>
      <c r="H68" s="320"/>
      <c r="I68" s="288"/>
      <c r="J68" s="295"/>
      <c r="K68" s="288"/>
      <c r="L68" s="829"/>
      <c r="M68" s="830"/>
      <c r="N68" s="296"/>
    </row>
    <row r="69" spans="1:15">
      <c r="B69" s="51"/>
      <c r="C69" s="52"/>
      <c r="D69" s="52"/>
      <c r="E69" s="52"/>
      <c r="F69" s="52"/>
      <c r="G69" s="52"/>
      <c r="H69" s="297"/>
      <c r="I69" s="288"/>
      <c r="J69" s="288"/>
      <c r="K69" s="288"/>
      <c r="L69" s="298"/>
      <c r="M69" s="299"/>
      <c r="N69" s="300"/>
    </row>
    <row r="70" spans="1:15">
      <c r="B70" s="51"/>
      <c r="C70" s="52"/>
      <c r="D70" s="52"/>
      <c r="E70" s="52"/>
      <c r="F70" s="52"/>
      <c r="G70" s="52"/>
      <c r="H70" s="297"/>
      <c r="I70" s="288"/>
      <c r="J70" s="288"/>
      <c r="K70" s="288"/>
      <c r="L70" s="298"/>
      <c r="M70" s="299"/>
      <c r="N70" s="300"/>
    </row>
    <row r="71" spans="1:15">
      <c r="B71" s="51"/>
      <c r="C71" s="52"/>
      <c r="D71" s="52"/>
      <c r="E71" s="52"/>
      <c r="F71" s="52"/>
      <c r="G71" s="52"/>
      <c r="H71" s="297"/>
      <c r="I71" s="288"/>
      <c r="J71" s="288"/>
      <c r="K71" s="288"/>
      <c r="L71" s="298"/>
      <c r="M71" s="299"/>
      <c r="N71" s="300"/>
    </row>
    <row r="72" spans="1:15" ht="15" thickBot="1">
      <c r="B72" s="456"/>
      <c r="C72" s="457"/>
      <c r="D72" s="457"/>
      <c r="E72" s="457"/>
      <c r="F72" s="457"/>
      <c r="G72" s="457"/>
      <c r="H72" s="53"/>
      <c r="I72" s="131"/>
      <c r="J72" s="131"/>
      <c r="K72" s="131"/>
      <c r="L72" s="814"/>
      <c r="M72" s="815"/>
      <c r="N72" s="132"/>
    </row>
    <row r="73" spans="1:15" ht="15" thickBot="1">
      <c r="B73" s="831" t="s">
        <v>1037</v>
      </c>
      <c r="C73" s="832"/>
      <c r="D73" s="832"/>
      <c r="E73" s="832"/>
      <c r="F73" s="832"/>
      <c r="G73" s="832"/>
      <c r="H73" s="832"/>
      <c r="I73" s="832"/>
      <c r="J73" s="832"/>
      <c r="K73" s="832"/>
      <c r="L73" s="832"/>
      <c r="M73" s="833"/>
      <c r="N73" s="109">
        <f>N67+N68+N69+N70+N71</f>
        <v>10.223287162106667</v>
      </c>
    </row>
    <row r="74" spans="1:15">
      <c r="B74" s="38"/>
      <c r="C74" s="39"/>
      <c r="D74" s="39"/>
      <c r="E74" s="39"/>
      <c r="F74" s="39"/>
      <c r="G74" s="39"/>
      <c r="H74" s="39"/>
      <c r="I74" s="39"/>
      <c r="J74" s="39"/>
      <c r="K74" s="39"/>
      <c r="L74" s="39"/>
      <c r="M74" s="39"/>
      <c r="N74" s="40"/>
    </row>
    <row r="75" spans="1:15">
      <c r="B75" s="69" t="s">
        <v>1046</v>
      </c>
      <c r="C75" s="70"/>
      <c r="D75" s="70"/>
      <c r="E75" s="70"/>
      <c r="F75" s="70"/>
      <c r="G75" s="70"/>
      <c r="H75" s="70"/>
      <c r="I75" s="70"/>
      <c r="J75" s="70"/>
      <c r="K75" s="70"/>
      <c r="L75" s="70"/>
      <c r="M75" s="70"/>
      <c r="N75" s="71"/>
    </row>
    <row r="76" spans="1:15" ht="15" thickBot="1">
      <c r="B76" s="73"/>
      <c r="C76" s="66"/>
      <c r="D76" s="66"/>
      <c r="E76" s="66"/>
      <c r="F76" s="66"/>
      <c r="G76" s="66"/>
      <c r="H76" s="66"/>
      <c r="I76" s="66"/>
      <c r="J76" s="66"/>
      <c r="K76" s="66"/>
      <c r="L76" s="66"/>
      <c r="M76" s="66"/>
      <c r="N76" s="68"/>
    </row>
    <row r="77" spans="1:15" ht="26.4">
      <c r="B77" s="851" t="s">
        <v>1047</v>
      </c>
      <c r="C77" s="852"/>
      <c r="D77" s="852"/>
      <c r="E77" s="852"/>
      <c r="F77" s="852"/>
      <c r="G77" s="852"/>
      <c r="H77" s="852"/>
      <c r="I77" s="78" t="s">
        <v>1048</v>
      </c>
      <c r="J77" s="80" t="s">
        <v>1493</v>
      </c>
      <c r="K77" s="79" t="s">
        <v>1050</v>
      </c>
      <c r="L77" s="853" t="s">
        <v>1034</v>
      </c>
      <c r="M77" s="854"/>
      <c r="N77" s="103" t="s">
        <v>1035</v>
      </c>
    </row>
    <row r="78" spans="1:15">
      <c r="A78" t="s">
        <v>7</v>
      </c>
      <c r="B78" s="54" t="str">
        <f>VLOOKUP(A78,'MANO DE OBRA'!A8:D68,3,FALSE)</f>
        <v>Obrero (2)</v>
      </c>
      <c r="C78" s="52"/>
      <c r="D78" s="52"/>
      <c r="E78" s="52"/>
      <c r="F78" s="52"/>
      <c r="G78" s="52"/>
      <c r="H78" s="52"/>
      <c r="I78" s="301">
        <f>K78/J78*100</f>
        <v>55207.789411999998</v>
      </c>
      <c r="J78" s="302">
        <v>185</v>
      </c>
      <c r="K78" s="303">
        <f>VLOOKUP(A78,'MANO DE OBRA'!A8:D99,4,FALSE)</f>
        <v>102134.4104122</v>
      </c>
      <c r="L78" s="55"/>
      <c r="M78" s="304">
        <v>480</v>
      </c>
      <c r="N78" s="404">
        <f>K78/M78</f>
        <v>212.78002169208332</v>
      </c>
      <c r="O78" s="111"/>
    </row>
    <row r="79" spans="1:15">
      <c r="A79" t="s">
        <v>30</v>
      </c>
      <c r="B79" s="54" t="str">
        <f>VLOOKUP(A79,'MANO DE OBRA'!A8:D69,3,FALSE)</f>
        <v>Oficial</v>
      </c>
      <c r="C79" s="52"/>
      <c r="D79" s="52"/>
      <c r="E79" s="52"/>
      <c r="F79" s="52"/>
      <c r="G79" s="52"/>
      <c r="H79" s="52"/>
      <c r="I79" s="301">
        <f>K79/J79*100</f>
        <v>55207.789411999998</v>
      </c>
      <c r="J79" s="302">
        <v>185</v>
      </c>
      <c r="K79" s="303">
        <f>VLOOKUP(A79,'MANO DE OBRA'!A8:D100,4,FALSE)</f>
        <v>102134.4104122</v>
      </c>
      <c r="L79" s="55"/>
      <c r="M79" s="308">
        <v>480</v>
      </c>
      <c r="N79" s="404">
        <f>K79/M79</f>
        <v>212.78002169208332</v>
      </c>
    </row>
    <row r="80" spans="1:15">
      <c r="B80" s="54"/>
      <c r="C80" s="52"/>
      <c r="D80" s="52"/>
      <c r="E80" s="52"/>
      <c r="F80" s="52"/>
      <c r="G80" s="52"/>
      <c r="H80" s="52"/>
      <c r="I80" s="301"/>
      <c r="J80" s="302"/>
      <c r="K80" s="303"/>
      <c r="L80" s="55"/>
      <c r="M80" s="309"/>
      <c r="N80" s="404"/>
    </row>
    <row r="81" spans="1:14">
      <c r="B81" s="54"/>
      <c r="C81" s="52"/>
      <c r="D81" s="52"/>
      <c r="E81" s="52"/>
      <c r="F81" s="52"/>
      <c r="G81" s="52"/>
      <c r="H81" s="52"/>
      <c r="I81" s="288"/>
      <c r="J81" s="306"/>
      <c r="K81" s="307"/>
      <c r="L81" s="327"/>
      <c r="M81" s="309"/>
      <c r="N81" s="305"/>
    </row>
    <row r="82" spans="1:14">
      <c r="B82" s="54"/>
      <c r="C82" s="52"/>
      <c r="D82" s="52"/>
      <c r="E82" s="52"/>
      <c r="F82" s="52"/>
      <c r="G82" s="52"/>
      <c r="H82" s="52"/>
      <c r="I82" s="288"/>
      <c r="J82" s="306"/>
      <c r="K82" s="307"/>
      <c r="L82" s="327"/>
      <c r="M82" s="309"/>
      <c r="N82" s="305"/>
    </row>
    <row r="83" spans="1:14" ht="15" thickBot="1">
      <c r="B83" s="812"/>
      <c r="C83" s="813"/>
      <c r="D83" s="813"/>
      <c r="E83" s="813"/>
      <c r="F83" s="813"/>
      <c r="G83" s="813"/>
      <c r="H83" s="813"/>
      <c r="I83" s="131"/>
      <c r="J83" s="131"/>
      <c r="K83" s="131"/>
      <c r="L83" s="913"/>
      <c r="M83" s="913"/>
      <c r="N83" s="50"/>
    </row>
    <row r="84" spans="1:14" ht="15" thickBot="1">
      <c r="B84" s="831" t="s">
        <v>1037</v>
      </c>
      <c r="C84" s="832"/>
      <c r="D84" s="832"/>
      <c r="E84" s="832"/>
      <c r="F84" s="832"/>
      <c r="G84" s="832"/>
      <c r="H84" s="832"/>
      <c r="I84" s="832"/>
      <c r="J84" s="832"/>
      <c r="K84" s="832"/>
      <c r="L84" s="832"/>
      <c r="M84" s="833"/>
      <c r="N84" s="310">
        <f>SUM(N78:N83)</f>
        <v>425.56004338416665</v>
      </c>
    </row>
    <row r="85" spans="1:14" ht="15" thickBot="1">
      <c r="B85" s="38"/>
      <c r="C85" s="39"/>
      <c r="D85" s="39"/>
      <c r="E85" s="39"/>
      <c r="F85" s="39"/>
      <c r="G85" s="39"/>
      <c r="H85" s="39"/>
      <c r="I85" s="39"/>
      <c r="J85" s="39"/>
      <c r="K85" s="39"/>
      <c r="L85" s="39"/>
      <c r="M85" s="39"/>
      <c r="N85" s="40"/>
    </row>
    <row r="86" spans="1:14" ht="15" thickBot="1">
      <c r="B86" s="825" t="s">
        <v>1051</v>
      </c>
      <c r="C86" s="826"/>
      <c r="D86" s="826"/>
      <c r="E86" s="826"/>
      <c r="F86" s="826"/>
      <c r="G86" s="826"/>
      <c r="H86" s="826"/>
      <c r="I86" s="826"/>
      <c r="J86" s="826"/>
      <c r="K86" s="826"/>
      <c r="L86" s="826"/>
      <c r="M86" s="827"/>
      <c r="N86" s="104">
        <f>N48+N62+N73+N84</f>
        <v>3597.8786526154818</v>
      </c>
    </row>
    <row r="87" spans="1:14">
      <c r="B87" s="38"/>
      <c r="C87" s="39"/>
      <c r="D87" s="39"/>
      <c r="E87" s="39"/>
      <c r="F87" s="39"/>
      <c r="G87" s="39"/>
      <c r="H87" s="39"/>
      <c r="I87" s="39"/>
      <c r="J87" s="39"/>
      <c r="K87" s="39"/>
      <c r="L87" s="39"/>
      <c r="M87" s="39"/>
      <c r="N87" s="40"/>
    </row>
    <row r="88" spans="1:14">
      <c r="B88" s="69" t="s">
        <v>1052</v>
      </c>
      <c r="C88" s="70"/>
      <c r="D88" s="70"/>
      <c r="E88" s="70"/>
      <c r="F88" s="70"/>
      <c r="G88" s="70"/>
      <c r="H88" s="70"/>
      <c r="I88" s="70"/>
      <c r="J88" s="70"/>
      <c r="K88" s="70"/>
      <c r="L88" s="70"/>
      <c r="M88" s="70"/>
      <c r="N88" s="71"/>
    </row>
    <row r="89" spans="1:14" ht="15" thickBot="1">
      <c r="B89" s="73"/>
      <c r="C89" s="66"/>
      <c r="D89" s="66"/>
      <c r="E89" s="66"/>
      <c r="F89" s="66"/>
      <c r="G89" s="66"/>
      <c r="H89" s="66"/>
      <c r="I89" s="66"/>
      <c r="J89" s="66"/>
      <c r="K89" s="66"/>
      <c r="L89" s="66"/>
      <c r="M89" s="66"/>
      <c r="N89" s="68"/>
    </row>
    <row r="90" spans="1:14">
      <c r="B90" s="816" t="s">
        <v>1053</v>
      </c>
      <c r="C90" s="817"/>
      <c r="D90" s="817"/>
      <c r="E90" s="817"/>
      <c r="F90" s="817"/>
      <c r="G90" s="817"/>
      <c r="H90" s="817"/>
      <c r="I90" s="323"/>
      <c r="J90" s="343"/>
      <c r="K90" s="311" t="s">
        <v>1054</v>
      </c>
      <c r="L90" s="855" t="s">
        <v>1055</v>
      </c>
      <c r="M90" s="856"/>
      <c r="N90" s="312"/>
    </row>
    <row r="91" spans="1:14">
      <c r="B91" s="857" t="s">
        <v>1056</v>
      </c>
      <c r="C91" s="858"/>
      <c r="D91" s="858"/>
      <c r="E91" s="858"/>
      <c r="F91" s="858"/>
      <c r="G91" s="858"/>
      <c r="H91" s="858"/>
      <c r="I91" s="92"/>
      <c r="J91" s="93"/>
      <c r="K91" s="313">
        <v>0.2</v>
      </c>
      <c r="L91" s="859">
        <f>N86*K91</f>
        <v>719.57573052309635</v>
      </c>
      <c r="M91" s="860"/>
      <c r="N91" s="56"/>
    </row>
    <row r="92" spans="1:14">
      <c r="B92" s="94" t="s">
        <v>1057</v>
      </c>
      <c r="C92" s="95"/>
      <c r="D92" s="95"/>
      <c r="E92" s="95"/>
      <c r="F92" s="95"/>
      <c r="G92" s="95"/>
      <c r="H92" s="95"/>
      <c r="I92" s="92"/>
      <c r="J92" s="93"/>
      <c r="K92" s="313">
        <v>0.05</v>
      </c>
      <c r="L92" s="859">
        <f>N86*K92</f>
        <v>179.89393263077409</v>
      </c>
      <c r="M92" s="860"/>
      <c r="N92" s="56"/>
    </row>
    <row r="93" spans="1:14" ht="15" thickBot="1">
      <c r="B93" s="96" t="s">
        <v>1058</v>
      </c>
      <c r="C93" s="97"/>
      <c r="D93" s="97"/>
      <c r="E93" s="97"/>
      <c r="F93" s="97"/>
      <c r="G93" s="97"/>
      <c r="H93" s="97"/>
      <c r="I93" s="98"/>
      <c r="J93" s="99"/>
      <c r="K93" s="314">
        <v>0.05</v>
      </c>
      <c r="L93" s="861">
        <f>N86*K93</f>
        <v>179.89393263077409</v>
      </c>
      <c r="M93" s="862"/>
      <c r="N93" s="56"/>
    </row>
    <row r="94" spans="1:14" ht="15" thickBot="1">
      <c r="B94" s="825" t="s">
        <v>1037</v>
      </c>
      <c r="C94" s="826"/>
      <c r="D94" s="826"/>
      <c r="E94" s="826"/>
      <c r="F94" s="826"/>
      <c r="G94" s="826"/>
      <c r="H94" s="826"/>
      <c r="I94" s="826"/>
      <c r="J94" s="826"/>
      <c r="K94" s="826"/>
      <c r="L94" s="826"/>
      <c r="M94" s="827"/>
      <c r="N94" s="57">
        <f>L91+L92+L93</f>
        <v>1079.3635957846445</v>
      </c>
    </row>
    <row r="95" spans="1:14" ht="15" thickBot="1">
      <c r="B95" s="38"/>
      <c r="C95" s="39"/>
      <c r="D95" s="39"/>
      <c r="E95" s="39"/>
      <c r="F95" s="39"/>
      <c r="G95" s="39"/>
      <c r="H95" s="39"/>
      <c r="I95" s="39"/>
      <c r="J95" s="39"/>
      <c r="K95" s="39"/>
      <c r="L95" s="39"/>
      <c r="M95" s="39"/>
      <c r="N95" s="40"/>
    </row>
    <row r="96" spans="1:14" ht="15" thickBot="1">
      <c r="A96" t="s">
        <v>2121</v>
      </c>
      <c r="B96" s="825" t="s">
        <v>1059</v>
      </c>
      <c r="C96" s="826"/>
      <c r="D96" s="826"/>
      <c r="E96" s="826"/>
      <c r="F96" s="826"/>
      <c r="G96" s="826"/>
      <c r="H96" s="826"/>
      <c r="I96" s="826"/>
      <c r="J96" s="826"/>
      <c r="K96" s="826"/>
      <c r="L96" s="826"/>
      <c r="M96" s="827"/>
      <c r="N96" s="196">
        <f>N86+N94</f>
        <v>4677.2422484001263</v>
      </c>
    </row>
    <row r="97" spans="2:14">
      <c r="B97" s="18"/>
      <c r="C97" s="19"/>
      <c r="D97" s="19"/>
      <c r="E97" s="19"/>
      <c r="F97" s="19"/>
      <c r="G97" s="19"/>
      <c r="H97" s="19"/>
      <c r="I97" s="19"/>
      <c r="J97" s="19"/>
      <c r="K97" s="19"/>
      <c r="L97" s="19"/>
      <c r="M97" s="19"/>
      <c r="N97" s="20"/>
    </row>
    <row r="98" spans="2:14">
      <c r="B98" s="21"/>
      <c r="C98" s="17"/>
      <c r="D98" s="17"/>
      <c r="E98" s="17"/>
      <c r="F98" s="17"/>
      <c r="G98" s="17"/>
      <c r="H98" s="17"/>
      <c r="I98" s="17"/>
      <c r="J98" s="17"/>
      <c r="K98" s="17"/>
      <c r="L98" s="17"/>
      <c r="M98" s="17"/>
      <c r="N98" s="22"/>
    </row>
    <row r="99" spans="2:14">
      <c r="B99" s="21"/>
      <c r="C99" s="17"/>
      <c r="D99" s="17"/>
      <c r="E99" s="17"/>
      <c r="F99" s="17"/>
      <c r="G99" s="17"/>
      <c r="H99" s="17"/>
      <c r="I99" s="17"/>
      <c r="J99" s="17"/>
      <c r="K99" s="17"/>
      <c r="L99" s="17"/>
      <c r="M99" s="17"/>
      <c r="N99" s="22"/>
    </row>
    <row r="100" spans="2:14">
      <c r="B100" s="21"/>
      <c r="C100" s="17"/>
      <c r="D100" s="17"/>
      <c r="E100" s="17"/>
      <c r="F100" s="17"/>
      <c r="G100" s="17"/>
      <c r="H100" s="17"/>
      <c r="I100" s="17"/>
      <c r="J100" s="17"/>
      <c r="K100" s="17"/>
      <c r="L100" s="17"/>
      <c r="M100" s="17"/>
      <c r="N100" s="22"/>
    </row>
    <row r="101" spans="2:14">
      <c r="B101" s="21"/>
      <c r="C101" s="17"/>
      <c r="D101" s="17"/>
      <c r="E101" s="58" t="s">
        <v>1060</v>
      </c>
      <c r="F101" s="58"/>
      <c r="G101" s="58"/>
      <c r="H101" s="58"/>
      <c r="I101" s="58"/>
      <c r="J101" s="58"/>
      <c r="K101" s="17"/>
      <c r="L101" s="17"/>
      <c r="M101" s="17"/>
      <c r="N101" s="22"/>
    </row>
    <row r="102" spans="2:14">
      <c r="B102" s="21"/>
      <c r="C102" s="17"/>
      <c r="D102" s="17"/>
      <c r="E102" s="17" t="s">
        <v>1061</v>
      </c>
      <c r="F102" s="17"/>
      <c r="G102" s="17"/>
      <c r="H102" s="17"/>
      <c r="I102" s="17"/>
      <c r="J102" s="17"/>
      <c r="K102" s="17"/>
      <c r="L102" s="17"/>
      <c r="M102" s="17"/>
      <c r="N102" s="22"/>
    </row>
    <row r="103" spans="2:14">
      <c r="B103" s="21"/>
      <c r="C103" s="17"/>
      <c r="D103" s="17"/>
      <c r="E103" s="17" t="s">
        <v>1062</v>
      </c>
      <c r="F103" s="17"/>
      <c r="G103" s="17"/>
      <c r="H103" s="17"/>
      <c r="I103" s="17"/>
      <c r="J103" s="17"/>
      <c r="K103" s="17"/>
      <c r="L103" s="17"/>
      <c r="M103" s="17"/>
      <c r="N103" s="22"/>
    </row>
    <row r="104" spans="2:14">
      <c r="B104" s="21"/>
      <c r="C104" s="17"/>
      <c r="D104" s="17"/>
      <c r="E104" s="17" t="s">
        <v>1063</v>
      </c>
      <c r="F104" s="17"/>
      <c r="G104" s="17"/>
      <c r="H104" s="17"/>
      <c r="I104" s="17"/>
      <c r="J104" s="17"/>
      <c r="K104" s="17"/>
      <c r="L104" s="17"/>
      <c r="M104" s="17"/>
      <c r="N104" s="22"/>
    </row>
    <row r="105" spans="2:14" ht="15" thickBot="1">
      <c r="B105" s="21"/>
      <c r="C105" s="17"/>
      <c r="D105" s="17"/>
      <c r="E105" s="17"/>
      <c r="F105" s="17" t="s">
        <v>1064</v>
      </c>
      <c r="G105" s="17"/>
      <c r="H105" s="17"/>
      <c r="I105" s="17"/>
      <c r="J105" s="17"/>
      <c r="K105" s="17"/>
      <c r="L105" s="17"/>
      <c r="M105" s="17"/>
      <c r="N105" s="22"/>
    </row>
    <row r="106" spans="2:14">
      <c r="B106" s="236" t="s">
        <v>2321</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2322</v>
      </c>
      <c r="C112" s="36"/>
      <c r="D112" s="36"/>
      <c r="E112" s="36"/>
      <c r="F112" s="36"/>
      <c r="G112" s="36"/>
      <c r="H112" s="36"/>
      <c r="I112" s="36"/>
      <c r="J112" s="36"/>
      <c r="K112" s="36"/>
      <c r="L112" s="36"/>
      <c r="M112" s="36"/>
      <c r="N112" s="37"/>
    </row>
    <row r="113" spans="2:14" ht="15" customHeight="1">
      <c r="B113" s="863" t="s">
        <v>2323</v>
      </c>
      <c r="C113" s="864"/>
      <c r="D113" s="864"/>
      <c r="E113" s="864"/>
      <c r="F113" s="864"/>
      <c r="G113" s="864"/>
      <c r="H113" s="864"/>
      <c r="I113" s="864"/>
      <c r="J113" s="864"/>
      <c r="K113" s="864"/>
      <c r="L113" s="864"/>
      <c r="M113" s="864"/>
      <c r="N113" s="865"/>
    </row>
    <row r="114" spans="2:14" ht="15" customHeight="1">
      <c r="B114" s="863"/>
      <c r="C114" s="864"/>
      <c r="D114" s="864"/>
      <c r="E114" s="864"/>
      <c r="F114" s="864"/>
      <c r="G114" s="864"/>
      <c r="H114" s="864"/>
      <c r="I114" s="864"/>
      <c r="J114" s="864"/>
      <c r="K114" s="864"/>
      <c r="L114" s="864"/>
      <c r="M114" s="864"/>
      <c r="N114" s="865"/>
    </row>
    <row r="115" spans="2:14" ht="30" customHeight="1">
      <c r="B115" s="866" t="s">
        <v>2324</v>
      </c>
      <c r="C115" s="867"/>
      <c r="D115" s="867"/>
      <c r="E115" s="867"/>
      <c r="F115" s="867"/>
      <c r="G115" s="867"/>
      <c r="H115" s="867"/>
      <c r="I115" s="867"/>
      <c r="J115" s="867"/>
      <c r="K115" s="867"/>
      <c r="L115" s="867"/>
      <c r="M115" s="867"/>
      <c r="N115" s="868"/>
    </row>
    <row r="116" spans="2:14">
      <c r="B116" s="866"/>
      <c r="C116" s="867"/>
      <c r="D116" s="867"/>
      <c r="E116" s="867"/>
      <c r="F116" s="867"/>
      <c r="G116" s="867"/>
      <c r="H116" s="867"/>
      <c r="I116" s="867"/>
      <c r="J116" s="867"/>
      <c r="K116" s="867"/>
      <c r="L116" s="867"/>
      <c r="M116" s="867"/>
      <c r="N116" s="868"/>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6"/>
      <c r="D120" s="36"/>
      <c r="E120" s="36"/>
      <c r="F120" s="36"/>
      <c r="G120" s="36"/>
      <c r="H120" s="36"/>
      <c r="I120" s="36"/>
      <c r="J120" s="36"/>
      <c r="K120" s="36"/>
      <c r="L120" s="36"/>
      <c r="M120" s="36"/>
      <c r="N120" s="37"/>
    </row>
    <row r="121" spans="2:14">
      <c r="B121" s="21"/>
      <c r="C121" s="17"/>
      <c r="D121" s="17"/>
      <c r="E121" s="17" t="s">
        <v>1060</v>
      </c>
      <c r="F121" s="58"/>
      <c r="G121" s="58"/>
      <c r="H121" s="17"/>
      <c r="I121" s="17"/>
      <c r="J121" s="17"/>
      <c r="K121" s="17"/>
      <c r="L121" s="17"/>
      <c r="M121" s="17"/>
      <c r="N121" s="22"/>
    </row>
    <row r="122" spans="2:14">
      <c r="B122" s="21"/>
      <c r="C122" s="17"/>
      <c r="D122" s="17"/>
      <c r="E122" s="59" t="s">
        <v>1061</v>
      </c>
      <c r="F122" s="17"/>
      <c r="G122" s="17"/>
      <c r="H122" s="59"/>
      <c r="I122" s="59"/>
      <c r="J122" s="59"/>
      <c r="K122" s="17"/>
      <c r="L122" s="17"/>
      <c r="M122" s="17"/>
      <c r="N122" s="22"/>
    </row>
    <row r="123" spans="2:14">
      <c r="B123" s="21"/>
      <c r="C123" s="17"/>
      <c r="D123" s="17"/>
      <c r="E123" s="60" t="s">
        <v>1065</v>
      </c>
      <c r="F123" s="17"/>
      <c r="G123" s="17"/>
      <c r="H123" s="60"/>
      <c r="I123" s="60"/>
      <c r="J123" s="60"/>
      <c r="K123" s="17"/>
      <c r="L123" s="17"/>
      <c r="M123" s="17"/>
      <c r="N123" s="22"/>
    </row>
    <row r="124" spans="2:14">
      <c r="B124" s="61"/>
      <c r="C124" s="36"/>
      <c r="D124" s="36"/>
      <c r="E124" s="17" t="s">
        <v>1063</v>
      </c>
      <c r="F124" s="17"/>
      <c r="G124" s="17"/>
      <c r="H124" s="17"/>
      <c r="I124" s="17"/>
      <c r="J124" s="17"/>
      <c r="K124" s="36"/>
      <c r="L124" s="36"/>
      <c r="M124" s="36"/>
      <c r="N124" s="37"/>
    </row>
    <row r="125" spans="2:14">
      <c r="B125" s="61"/>
      <c r="C125" s="36"/>
      <c r="D125" s="36"/>
      <c r="E125" s="36"/>
      <c r="F125" s="17"/>
      <c r="G125" s="17"/>
      <c r="H125" s="17"/>
      <c r="I125" s="17"/>
      <c r="J125" s="17"/>
      <c r="K125" s="36"/>
      <c r="L125" s="36"/>
      <c r="M125" s="36"/>
      <c r="N125" s="37"/>
    </row>
    <row r="126" spans="2:14">
      <c r="B126" s="61" t="s">
        <v>2325</v>
      </c>
      <c r="C126" s="60"/>
      <c r="D126" s="60"/>
      <c r="E126" s="17"/>
      <c r="F126" s="17"/>
      <c r="G126" s="17"/>
      <c r="H126" s="17"/>
      <c r="I126" s="17"/>
      <c r="J126" s="802"/>
      <c r="K126" s="802"/>
      <c r="L126" s="802"/>
      <c r="M126" s="802"/>
      <c r="N126" s="803"/>
    </row>
    <row r="127" spans="2:14" ht="15" thickBot="1">
      <c r="B127" s="270" t="s">
        <v>2326</v>
      </c>
      <c r="C127" s="402"/>
      <c r="D127" s="402"/>
      <c r="E127" s="62"/>
      <c r="F127" s="62"/>
      <c r="G127" s="62"/>
      <c r="H127" s="62"/>
      <c r="I127" s="62"/>
      <c r="J127" s="804"/>
      <c r="K127" s="804"/>
      <c r="L127" s="804"/>
      <c r="M127" s="804"/>
      <c r="N127" s="805"/>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1176</v>
      </c>
      <c r="C31" s="86" t="s">
        <v>2144</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112</v>
      </c>
      <c r="B36" s="838" t="str">
        <f>VLOOKUP(A36,EQUIPOS!A6:D154,3,FALSE)</f>
        <v xml:space="preserve">Aspersor manual
</v>
      </c>
      <c r="C36" s="839"/>
      <c r="D36" s="839"/>
      <c r="E36" s="839"/>
      <c r="F36" s="839"/>
      <c r="G36" s="839"/>
      <c r="H36" s="840"/>
      <c r="I36" s="276"/>
      <c r="J36" s="277"/>
      <c r="K36" s="278">
        <f>VLOOKUP(A36,EQUIPOS!A6:D163,4,FALSE)</f>
        <v>3625</v>
      </c>
      <c r="L36" s="279"/>
      <c r="M36" s="280">
        <v>6.25</v>
      </c>
      <c r="N36" s="281">
        <f t="shared" ref="N36:N41" si="0">K36/M36</f>
        <v>580</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50</v>
      </c>
      <c r="N37" s="281">
        <f t="shared" si="0"/>
        <v>1659.2328</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76"/>
      <c r="J38" s="277"/>
      <c r="K38" s="278">
        <f>VLOOKUP(A38,EQUIPOS!A8:D165,4,FALSE)</f>
        <v>5022.666666666667</v>
      </c>
      <c r="L38" s="279"/>
      <c r="M38" s="280">
        <v>3.75</v>
      </c>
      <c r="N38" s="281">
        <f t="shared" si="0"/>
        <v>1339.377777777778</v>
      </c>
    </row>
    <row r="39" spans="1:14">
      <c r="A39" t="s">
        <v>228</v>
      </c>
      <c r="B39" s="838" t="str">
        <f>VLOOKUP(A39,EQUIPOS!A9:D154,3,FALSE)</f>
        <v xml:space="preserve">Formaleta metálica (concreto hidráulico)
</v>
      </c>
      <c r="C39" s="839"/>
      <c r="D39" s="839"/>
      <c r="E39" s="839"/>
      <c r="F39" s="839"/>
      <c r="G39" s="839"/>
      <c r="H39" s="840"/>
      <c r="I39" s="276"/>
      <c r="J39" s="277"/>
      <c r="K39" s="278">
        <f>VLOOKUP(A39,EQUIPOS!A9:D166,4,FALSE)</f>
        <v>1398.5</v>
      </c>
      <c r="L39" s="279"/>
      <c r="M39" s="280">
        <v>6.25</v>
      </c>
      <c r="N39" s="281">
        <f t="shared" si="0"/>
        <v>223.76</v>
      </c>
    </row>
    <row r="40" spans="1:14">
      <c r="A40" t="s">
        <v>301</v>
      </c>
      <c r="B40" s="838" t="str">
        <f>VLOOKUP(A40,EQUIPOS!A10:D154,3,FALSE)</f>
        <v>Regla vibratoria, de longitud de 3 a 5 m, motor de 3600 rpm, potencia 6 HP</v>
      </c>
      <c r="C40" s="839"/>
      <c r="D40" s="839"/>
      <c r="E40" s="839"/>
      <c r="F40" s="839"/>
      <c r="G40" s="839"/>
      <c r="H40" s="840"/>
      <c r="I40" s="276"/>
      <c r="J40" s="277"/>
      <c r="K40" s="278">
        <f>VLOOKUP(A40,EQUIPOS!A10:D167,4,FALSE)</f>
        <v>6163.3279999999995</v>
      </c>
      <c r="L40" s="279"/>
      <c r="M40" s="280">
        <v>6.25</v>
      </c>
      <c r="N40" s="281">
        <f t="shared" si="0"/>
        <v>986.13247999999987</v>
      </c>
    </row>
    <row r="41" spans="1:14">
      <c r="A41" t="s">
        <v>363</v>
      </c>
      <c r="B41" s="838" t="str">
        <f>VLOOKUP(A41,EQUIPOS!A11:D155,3,FALSE)</f>
        <v>Vibrador de concreto, Motor de 3 hp a 18.000 rpm Mangueras de 4 mt</v>
      </c>
      <c r="C41" s="839"/>
      <c r="D41" s="839"/>
      <c r="E41" s="839"/>
      <c r="F41" s="839"/>
      <c r="G41" s="839"/>
      <c r="H41" s="840"/>
      <c r="I41" s="276"/>
      <c r="J41" s="277"/>
      <c r="K41" s="278">
        <f>VLOOKUP(A41,EQUIPOS!A11:D168,4,FALSE)</f>
        <v>4353</v>
      </c>
      <c r="L41" s="279"/>
      <c r="M41" s="280">
        <v>6.25</v>
      </c>
      <c r="N41" s="281">
        <f t="shared" si="0"/>
        <v>696.48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N83*M46</f>
        <v>919.20969370980004</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6404.1927514875779</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s="149" t="s">
        <v>383</v>
      </c>
      <c r="B53" s="48"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6826.7770925000004</v>
      </c>
      <c r="N53" s="281">
        <f>K53*M53</f>
        <v>41877.220590567129</v>
      </c>
    </row>
    <row r="54" spans="1:14">
      <c r="A54" s="149" t="s">
        <v>385</v>
      </c>
      <c r="B54" s="48"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2881</v>
      </c>
      <c r="N54" s="281">
        <f>K54*M54</f>
        <v>1067.0370370370372</v>
      </c>
    </row>
    <row r="55" spans="1:14">
      <c r="A55" s="149" t="s">
        <v>420</v>
      </c>
      <c r="B55" s="48"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5210.2580424999996</v>
      </c>
      <c r="N55" s="281">
        <f>K55*M55</f>
        <v>5789.1756027777774</v>
      </c>
    </row>
    <row r="56" spans="1:14">
      <c r="A56" s="149" t="s">
        <v>684</v>
      </c>
      <c r="B56" s="48"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4697.5561049999997</v>
      </c>
      <c r="N56" s="281">
        <f>K56*M56</f>
        <v>5219.5067833333333</v>
      </c>
    </row>
    <row r="57" spans="1:14">
      <c r="A57" s="149" t="s">
        <v>849</v>
      </c>
      <c r="B57" s="820" t="str">
        <f>VLOOKUP(A57,MATERIALES!A7:D373,3,FALSE)</f>
        <v>Antisol blanco (presentación 20 kg)</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20" t="str">
        <f>VLOOKUP(A57,MATERIALES!A11:D649,2,FALSE)</f>
        <v>kg</v>
      </c>
      <c r="K57" s="49">
        <v>1.1200000000000001</v>
      </c>
      <c r="L57" s="829">
        <f>VLOOKUP(A57,MATERIALES!A4:D373,4,FALSE)</f>
        <v>17444.588761250001</v>
      </c>
      <c r="M57" s="830"/>
      <c r="N57" s="281">
        <f>K57*L57</f>
        <v>19537.939412600004</v>
      </c>
    </row>
    <row r="58" spans="1:14">
      <c r="A58" s="149" t="s">
        <v>910</v>
      </c>
      <c r="B58" s="325" t="str">
        <f>VLOOKUP(A58,MATERIALES!A8:D373,3,FALSE)</f>
        <v xml:space="preserve">Concreto hidráulico para pavimento MR-43
</v>
      </c>
      <c r="C58" s="326"/>
      <c r="D58" s="326"/>
      <c r="E58" s="326"/>
      <c r="F58" s="326"/>
      <c r="G58" s="326"/>
      <c r="H58" s="326"/>
      <c r="I58" s="326"/>
      <c r="J58" s="320" t="str">
        <f>VLOOKUP(A58,MATERIALES!A11:D650,2,FALSE)</f>
        <v>m3</v>
      </c>
      <c r="K58" s="49">
        <v>1.01</v>
      </c>
      <c r="L58" s="327"/>
      <c r="M58" s="423">
        <f>VLOOKUP(A58,MATERIALES!A8:D401,4,FALSE)</f>
        <v>557434.87995750003</v>
      </c>
      <c r="N58" s="281">
        <f>K58*M58</f>
        <v>563009.22875707503</v>
      </c>
    </row>
    <row r="59" spans="1:14">
      <c r="B59" s="325"/>
      <c r="C59" s="326"/>
      <c r="D59" s="326"/>
      <c r="E59" s="326"/>
      <c r="F59" s="326"/>
      <c r="G59" s="326"/>
      <c r="H59" s="326"/>
      <c r="I59" s="326"/>
      <c r="J59" s="49"/>
      <c r="K59" s="49"/>
      <c r="L59" s="327"/>
      <c r="M59" s="328"/>
      <c r="N59" s="50"/>
    </row>
    <row r="60" spans="1:14" ht="15" thickBot="1">
      <c r="B60" s="318"/>
      <c r="C60" s="319"/>
      <c r="D60" s="319"/>
      <c r="E60" s="319"/>
      <c r="F60" s="319"/>
      <c r="G60" s="319"/>
      <c r="H60" s="319"/>
      <c r="I60" s="319"/>
      <c r="J60" s="131"/>
      <c r="K60" s="131"/>
      <c r="L60" s="334"/>
      <c r="M60" s="333"/>
      <c r="N60" s="132"/>
    </row>
    <row r="61" spans="1:14" ht="15" thickBot="1">
      <c r="B61" s="825" t="s">
        <v>1037</v>
      </c>
      <c r="C61" s="826"/>
      <c r="D61" s="826"/>
      <c r="E61" s="826"/>
      <c r="F61" s="826"/>
      <c r="G61" s="826"/>
      <c r="H61" s="826"/>
      <c r="I61" s="826"/>
      <c r="J61" s="826"/>
      <c r="K61" s="826"/>
      <c r="L61" s="826"/>
      <c r="M61" s="827"/>
      <c r="N61" s="403">
        <f>SUM(N53:N60)</f>
        <v>636500.10818339034</v>
      </c>
    </row>
    <row r="62" spans="1:14">
      <c r="B62" s="38"/>
      <c r="C62" s="39"/>
      <c r="D62" s="39"/>
      <c r="E62" s="39"/>
      <c r="F62" s="39"/>
      <c r="G62" s="39"/>
      <c r="H62" s="39"/>
      <c r="I62" s="39"/>
      <c r="J62" s="39"/>
      <c r="K62" s="39"/>
      <c r="L62" s="39"/>
      <c r="M62" s="39"/>
      <c r="N62" s="40"/>
    </row>
    <row r="63" spans="1:14">
      <c r="B63" s="69" t="s">
        <v>1040</v>
      </c>
      <c r="C63" s="70"/>
      <c r="D63" s="70"/>
      <c r="E63" s="70"/>
      <c r="F63" s="70"/>
      <c r="G63" s="70"/>
      <c r="H63" s="70"/>
      <c r="I63" s="70"/>
      <c r="J63" s="70"/>
      <c r="K63" s="70"/>
      <c r="L63" s="70"/>
      <c r="M63" s="70"/>
      <c r="N63" s="71"/>
    </row>
    <row r="64" spans="1:14" ht="15" thickBot="1">
      <c r="B64" s="73"/>
      <c r="C64" s="66"/>
      <c r="D64" s="66"/>
      <c r="E64" s="66"/>
      <c r="F64" s="66"/>
      <c r="G64" s="66"/>
      <c r="H64" s="66"/>
      <c r="I64" s="66"/>
      <c r="J64" s="66"/>
      <c r="K64" s="66"/>
      <c r="L64" s="66"/>
      <c r="M64" s="66"/>
      <c r="N64" s="68"/>
    </row>
    <row r="65" spans="1:15" ht="26.4">
      <c r="B65" s="322" t="s">
        <v>1041</v>
      </c>
      <c r="C65" s="323"/>
      <c r="D65" s="323"/>
      <c r="E65" s="323"/>
      <c r="F65" s="323"/>
      <c r="G65" s="323"/>
      <c r="H65" s="78" t="s">
        <v>1029</v>
      </c>
      <c r="I65" s="79" t="s">
        <v>1042</v>
      </c>
      <c r="J65" s="80" t="s">
        <v>1043</v>
      </c>
      <c r="K65" s="78" t="s">
        <v>1044</v>
      </c>
      <c r="L65" s="828" t="s">
        <v>1045</v>
      </c>
      <c r="M65" s="801"/>
      <c r="N65" s="81" t="s">
        <v>1035</v>
      </c>
    </row>
    <row r="66" spans="1:15">
      <c r="A66" t="s">
        <v>1323</v>
      </c>
      <c r="B66" s="51" t="str">
        <f>VLOOKUP(A66,TRANSPORTE!A5:D117,3,FALSE)</f>
        <v>Transporte de concreto</v>
      </c>
      <c r="C66" s="326"/>
      <c r="D66" s="326"/>
      <c r="E66" s="326"/>
      <c r="F66" s="326"/>
      <c r="G66" s="326"/>
      <c r="H66" s="320" t="s">
        <v>1551</v>
      </c>
      <c r="I66" s="288">
        <v>1.01</v>
      </c>
      <c r="J66" s="295">
        <v>1</v>
      </c>
      <c r="K66" s="288">
        <f>I66*J66</f>
        <v>1.01</v>
      </c>
      <c r="L66" s="829">
        <f>VLOOKUP(A66,TRANSPORTE!A5:D117,4,FALSE)</f>
        <v>1626.2552907900001</v>
      </c>
      <c r="M66" s="830"/>
      <c r="N66" s="296">
        <f>K66*L66</f>
        <v>1642.5178436979002</v>
      </c>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c r="B69" s="51"/>
      <c r="C69" s="52"/>
      <c r="D69" s="52"/>
      <c r="E69" s="52"/>
      <c r="F69" s="52"/>
      <c r="G69" s="52"/>
      <c r="H69" s="297"/>
      <c r="I69" s="288"/>
      <c r="J69" s="288"/>
      <c r="K69" s="288"/>
      <c r="L69" s="298"/>
      <c r="M69" s="299"/>
      <c r="N69" s="300"/>
    </row>
    <row r="70" spans="1:15">
      <c r="B70" s="51"/>
      <c r="C70" s="52"/>
      <c r="D70" s="52"/>
      <c r="E70" s="52"/>
      <c r="F70" s="52"/>
      <c r="G70" s="52"/>
      <c r="H70" s="297"/>
      <c r="I70" s="288"/>
      <c r="J70" s="288"/>
      <c r="K70" s="288"/>
      <c r="L70" s="298"/>
      <c r="M70" s="299"/>
      <c r="N70" s="300"/>
    </row>
    <row r="71" spans="1:15" ht="15" thickBot="1">
      <c r="B71" s="456"/>
      <c r="C71" s="457"/>
      <c r="D71" s="457"/>
      <c r="E71" s="457"/>
      <c r="F71" s="457"/>
      <c r="G71" s="457"/>
      <c r="H71" s="53"/>
      <c r="I71" s="131"/>
      <c r="J71" s="131"/>
      <c r="K71" s="131"/>
      <c r="L71" s="814"/>
      <c r="M71" s="815"/>
      <c r="N71" s="132"/>
    </row>
    <row r="72" spans="1:15" ht="15" thickBot="1">
      <c r="B72" s="831" t="s">
        <v>1037</v>
      </c>
      <c r="C72" s="832"/>
      <c r="D72" s="832"/>
      <c r="E72" s="832"/>
      <c r="F72" s="832"/>
      <c r="G72" s="832"/>
      <c r="H72" s="832"/>
      <c r="I72" s="832"/>
      <c r="J72" s="832"/>
      <c r="K72" s="832"/>
      <c r="L72" s="832"/>
      <c r="M72" s="833"/>
      <c r="N72" s="109">
        <f>N66+N67+N68+N69+N70</f>
        <v>1642.5178436979002</v>
      </c>
    </row>
    <row r="73" spans="1:15">
      <c r="B73" s="38"/>
      <c r="C73" s="39"/>
      <c r="D73" s="39"/>
      <c r="E73" s="39"/>
      <c r="F73" s="39"/>
      <c r="G73" s="39"/>
      <c r="H73" s="39"/>
      <c r="I73" s="39"/>
      <c r="J73" s="39"/>
      <c r="K73" s="39"/>
      <c r="L73" s="39"/>
      <c r="M73" s="39"/>
      <c r="N73" s="40"/>
    </row>
    <row r="74" spans="1:15">
      <c r="B74" s="69" t="s">
        <v>1046</v>
      </c>
      <c r="C74" s="70"/>
      <c r="D74" s="70"/>
      <c r="E74" s="70"/>
      <c r="F74" s="70"/>
      <c r="G74" s="70"/>
      <c r="H74" s="70"/>
      <c r="I74" s="70"/>
      <c r="J74" s="70"/>
      <c r="K74" s="70"/>
      <c r="L74" s="70"/>
      <c r="M74" s="70"/>
      <c r="N74" s="71"/>
    </row>
    <row r="75" spans="1:15" ht="15" thickBot="1">
      <c r="B75" s="73"/>
      <c r="C75" s="66"/>
      <c r="D75" s="66"/>
      <c r="E75" s="66"/>
      <c r="F75" s="66"/>
      <c r="G75" s="66"/>
      <c r="H75" s="66"/>
      <c r="I75" s="66"/>
      <c r="J75" s="66"/>
      <c r="K75" s="66"/>
      <c r="L75" s="66"/>
      <c r="M75" s="66"/>
      <c r="N75" s="68"/>
    </row>
    <row r="76" spans="1:15" ht="26.4">
      <c r="B76" s="851" t="s">
        <v>1047</v>
      </c>
      <c r="C76" s="852"/>
      <c r="D76" s="852"/>
      <c r="E76" s="852"/>
      <c r="F76" s="852"/>
      <c r="G76" s="852"/>
      <c r="H76" s="852"/>
      <c r="I76" s="78" t="s">
        <v>1048</v>
      </c>
      <c r="J76" s="80" t="s">
        <v>1493</v>
      </c>
      <c r="K76" s="79" t="s">
        <v>1050</v>
      </c>
      <c r="L76" s="853" t="s">
        <v>1034</v>
      </c>
      <c r="M76" s="854"/>
      <c r="N76" s="103" t="s">
        <v>1035</v>
      </c>
    </row>
    <row r="77" spans="1:15">
      <c r="A77" s="150" t="s">
        <v>17</v>
      </c>
      <c r="B77" s="54" t="str">
        <f>VLOOKUP(A77,'MANO DE OBRA'!A8:D68,3,FALSE)</f>
        <v>Obrero (7)</v>
      </c>
      <c r="C77" s="52"/>
      <c r="D77" s="52"/>
      <c r="E77" s="52"/>
      <c r="F77" s="52"/>
      <c r="G77" s="52"/>
      <c r="H77" s="52"/>
      <c r="I77" s="301">
        <f>K77/J77*100</f>
        <v>193227.262942</v>
      </c>
      <c r="J77" s="302">
        <v>185</v>
      </c>
      <c r="K77" s="303">
        <f>VLOOKUP(A77,'MANO DE OBRA'!A8:D99,4,FALSE)</f>
        <v>357470.43644269998</v>
      </c>
      <c r="L77" s="55"/>
      <c r="M77" s="304">
        <v>50</v>
      </c>
      <c r="N77" s="404">
        <f>K77/M77</f>
        <v>7149.4087288539995</v>
      </c>
      <c r="O77" s="111"/>
    </row>
    <row r="78" spans="1:15">
      <c r="A78" s="150" t="s">
        <v>30</v>
      </c>
      <c r="B78" s="54" t="str">
        <f>VLOOKUP(A78,'MANO DE OBRA'!A8:D69,3,FALSE)</f>
        <v>Oficial</v>
      </c>
      <c r="C78" s="52"/>
      <c r="D78" s="52"/>
      <c r="E78" s="52"/>
      <c r="F78" s="52"/>
      <c r="G78" s="52"/>
      <c r="H78" s="52"/>
      <c r="I78" s="301">
        <f>K78/J78*100</f>
        <v>55207.789411999998</v>
      </c>
      <c r="J78" s="302">
        <v>185</v>
      </c>
      <c r="K78" s="303">
        <f>VLOOKUP(A78,'MANO DE OBRA'!A8:D100,4,FALSE)</f>
        <v>102134.4104122</v>
      </c>
      <c r="L78" s="55"/>
      <c r="M78" s="308">
        <v>50</v>
      </c>
      <c r="N78" s="404">
        <f>K78/M78</f>
        <v>2042.688208244</v>
      </c>
    </row>
    <row r="79" spans="1:15">
      <c r="B79" s="54"/>
      <c r="C79" s="52"/>
      <c r="D79" s="52"/>
      <c r="E79" s="52"/>
      <c r="F79" s="52"/>
      <c r="G79" s="52"/>
      <c r="H79" s="52"/>
      <c r="I79" s="288"/>
      <c r="J79" s="306"/>
      <c r="K79" s="307"/>
      <c r="L79" s="55"/>
      <c r="M79" s="309"/>
      <c r="N79" s="305"/>
    </row>
    <row r="80" spans="1:15">
      <c r="B80" s="54"/>
      <c r="C80" s="52"/>
      <c r="D80" s="52"/>
      <c r="E80" s="52"/>
      <c r="F80" s="52"/>
      <c r="G80" s="52"/>
      <c r="H80" s="52"/>
      <c r="I80" s="288"/>
      <c r="J80" s="306"/>
      <c r="K80" s="307"/>
      <c r="L80" s="327"/>
      <c r="M80" s="309"/>
      <c r="N80" s="305"/>
    </row>
    <row r="81" spans="1:14">
      <c r="B81" s="54"/>
      <c r="C81" s="52"/>
      <c r="D81" s="52"/>
      <c r="E81" s="52"/>
      <c r="F81" s="52"/>
      <c r="G81" s="52"/>
      <c r="H81" s="52"/>
      <c r="I81" s="288"/>
      <c r="J81" s="306"/>
      <c r="K81" s="307"/>
      <c r="L81" s="327"/>
      <c r="M81" s="309"/>
      <c r="N81" s="305"/>
    </row>
    <row r="82" spans="1:14" ht="15" thickBot="1">
      <c r="B82" s="812"/>
      <c r="C82" s="813"/>
      <c r="D82" s="813"/>
      <c r="E82" s="813"/>
      <c r="F82" s="813"/>
      <c r="G82" s="813"/>
      <c r="H82" s="813"/>
      <c r="I82" s="131"/>
      <c r="J82" s="131"/>
      <c r="K82" s="131"/>
      <c r="L82" s="913"/>
      <c r="M82" s="913"/>
      <c r="N82" s="132"/>
    </row>
    <row r="83" spans="1:14" ht="15" thickBot="1">
      <c r="B83" s="831" t="s">
        <v>1037</v>
      </c>
      <c r="C83" s="832"/>
      <c r="D83" s="832"/>
      <c r="E83" s="832"/>
      <c r="F83" s="832"/>
      <c r="G83" s="832"/>
      <c r="H83" s="832"/>
      <c r="I83" s="832"/>
      <c r="J83" s="832"/>
      <c r="K83" s="832"/>
      <c r="L83" s="832"/>
      <c r="M83" s="833"/>
      <c r="N83" s="469">
        <f>SUM(N77:N82)</f>
        <v>9192.0969370980001</v>
      </c>
    </row>
    <row r="84" spans="1:14" ht="15" thickBot="1">
      <c r="B84" s="38"/>
      <c r="C84" s="39"/>
      <c r="D84" s="39"/>
      <c r="E84" s="39"/>
      <c r="F84" s="39"/>
      <c r="G84" s="39"/>
      <c r="H84" s="39"/>
      <c r="I84" s="39"/>
      <c r="J84" s="39"/>
      <c r="K84" s="39"/>
      <c r="L84" s="39"/>
      <c r="M84" s="39"/>
      <c r="N84" s="40"/>
    </row>
    <row r="85" spans="1:14" ht="15" thickBot="1">
      <c r="B85" s="825" t="s">
        <v>1051</v>
      </c>
      <c r="C85" s="826"/>
      <c r="D85" s="826"/>
      <c r="E85" s="826"/>
      <c r="F85" s="826"/>
      <c r="G85" s="826"/>
      <c r="H85" s="826"/>
      <c r="I85" s="826"/>
      <c r="J85" s="826"/>
      <c r="K85" s="826"/>
      <c r="L85" s="826"/>
      <c r="M85" s="827"/>
      <c r="N85" s="104">
        <f>N48+N61+N72+N83</f>
        <v>653738.91571567382</v>
      </c>
    </row>
    <row r="86" spans="1:14">
      <c r="B86" s="38"/>
      <c r="C86" s="39"/>
      <c r="D86" s="39"/>
      <c r="E86" s="39"/>
      <c r="F86" s="39"/>
      <c r="G86" s="39"/>
      <c r="H86" s="39"/>
      <c r="I86" s="39"/>
      <c r="J86" s="39"/>
      <c r="K86" s="39"/>
      <c r="L86" s="39"/>
      <c r="M86" s="39"/>
      <c r="N86" s="40"/>
    </row>
    <row r="87" spans="1:14">
      <c r="B87" s="69" t="s">
        <v>1052</v>
      </c>
      <c r="C87" s="70"/>
      <c r="D87" s="70"/>
      <c r="E87" s="70"/>
      <c r="F87" s="70"/>
      <c r="G87" s="70"/>
      <c r="H87" s="70"/>
      <c r="I87" s="70"/>
      <c r="J87" s="70"/>
      <c r="K87" s="70"/>
      <c r="L87" s="70"/>
      <c r="M87" s="70"/>
      <c r="N87" s="71"/>
    </row>
    <row r="88" spans="1:14" ht="15" thickBot="1">
      <c r="B88" s="73"/>
      <c r="C88" s="66"/>
      <c r="D88" s="66"/>
      <c r="E88" s="66"/>
      <c r="F88" s="66"/>
      <c r="G88" s="66"/>
      <c r="H88" s="66"/>
      <c r="I88" s="66"/>
      <c r="J88" s="66"/>
      <c r="K88" s="66"/>
      <c r="L88" s="66"/>
      <c r="M88" s="66"/>
      <c r="N88" s="68"/>
    </row>
    <row r="89" spans="1:14">
      <c r="B89" s="816" t="s">
        <v>1053</v>
      </c>
      <c r="C89" s="817"/>
      <c r="D89" s="817"/>
      <c r="E89" s="817"/>
      <c r="F89" s="817"/>
      <c r="G89" s="817"/>
      <c r="H89" s="817"/>
      <c r="I89" s="323"/>
      <c r="J89" s="343"/>
      <c r="K89" s="311" t="s">
        <v>1054</v>
      </c>
      <c r="L89" s="855" t="s">
        <v>1055</v>
      </c>
      <c r="M89" s="856"/>
      <c r="N89" s="312"/>
    </row>
    <row r="90" spans="1:14">
      <c r="B90" s="857" t="s">
        <v>1056</v>
      </c>
      <c r="C90" s="858"/>
      <c r="D90" s="858"/>
      <c r="E90" s="858"/>
      <c r="F90" s="858"/>
      <c r="G90" s="858"/>
      <c r="H90" s="858"/>
      <c r="I90" s="92"/>
      <c r="J90" s="93"/>
      <c r="K90" s="313">
        <v>0.2</v>
      </c>
      <c r="L90" s="859">
        <f>N85*K90</f>
        <v>130747.78314313477</v>
      </c>
      <c r="M90" s="860"/>
      <c r="N90" s="56"/>
    </row>
    <row r="91" spans="1:14">
      <c r="B91" s="94" t="s">
        <v>1057</v>
      </c>
      <c r="C91" s="95"/>
      <c r="D91" s="95"/>
      <c r="E91" s="95"/>
      <c r="F91" s="95"/>
      <c r="G91" s="95"/>
      <c r="H91" s="95"/>
      <c r="I91" s="92"/>
      <c r="J91" s="93"/>
      <c r="K91" s="313">
        <v>0.05</v>
      </c>
      <c r="L91" s="859">
        <f>N85*K91</f>
        <v>32686.945785783693</v>
      </c>
      <c r="M91" s="860"/>
      <c r="N91" s="56"/>
    </row>
    <row r="92" spans="1:14" ht="15" thickBot="1">
      <c r="B92" s="96" t="s">
        <v>1058</v>
      </c>
      <c r="C92" s="97"/>
      <c r="D92" s="97"/>
      <c r="E92" s="97"/>
      <c r="F92" s="97"/>
      <c r="G92" s="97"/>
      <c r="H92" s="97"/>
      <c r="I92" s="98"/>
      <c r="J92" s="99"/>
      <c r="K92" s="314">
        <v>0.05</v>
      </c>
      <c r="L92" s="861">
        <f>N85*K92</f>
        <v>32686.945785783693</v>
      </c>
      <c r="M92" s="862"/>
      <c r="N92" s="56"/>
    </row>
    <row r="93" spans="1:14" ht="15" thickBot="1">
      <c r="B93" s="825" t="s">
        <v>1037</v>
      </c>
      <c r="C93" s="826"/>
      <c r="D93" s="826"/>
      <c r="E93" s="826"/>
      <c r="F93" s="826"/>
      <c r="G93" s="826"/>
      <c r="H93" s="826"/>
      <c r="I93" s="826"/>
      <c r="J93" s="826"/>
      <c r="K93" s="826"/>
      <c r="L93" s="826"/>
      <c r="M93" s="827"/>
      <c r="N93" s="57">
        <f>L90+L91+L92</f>
        <v>196121.67471470215</v>
      </c>
    </row>
    <row r="94" spans="1:14" ht="15" thickBot="1">
      <c r="B94" s="38"/>
      <c r="C94" s="39"/>
      <c r="D94" s="39"/>
      <c r="E94" s="39"/>
      <c r="F94" s="39"/>
      <c r="G94" s="39"/>
      <c r="H94" s="39"/>
      <c r="I94" s="39"/>
      <c r="J94" s="39"/>
      <c r="K94" s="39"/>
      <c r="L94" s="39"/>
      <c r="M94" s="39"/>
      <c r="N94" s="40"/>
    </row>
    <row r="95" spans="1:14" ht="15" thickBot="1">
      <c r="A95" t="s">
        <v>2121</v>
      </c>
      <c r="B95" s="825" t="s">
        <v>1059</v>
      </c>
      <c r="C95" s="826"/>
      <c r="D95" s="826"/>
      <c r="E95" s="826"/>
      <c r="F95" s="826"/>
      <c r="G95" s="826"/>
      <c r="H95" s="826"/>
      <c r="I95" s="826"/>
      <c r="J95" s="826"/>
      <c r="K95" s="826"/>
      <c r="L95" s="826"/>
      <c r="M95" s="827"/>
      <c r="N95" s="196">
        <f>N85+N93</f>
        <v>849860.590430376</v>
      </c>
    </row>
    <row r="96" spans="1:14">
      <c r="B96" s="18"/>
      <c r="C96" s="19"/>
      <c r="D96" s="19"/>
      <c r="E96" s="19"/>
      <c r="F96" s="19"/>
      <c r="G96" s="19"/>
      <c r="H96" s="19"/>
      <c r="I96" s="19"/>
      <c r="J96" s="19"/>
      <c r="K96" s="19"/>
      <c r="L96" s="19"/>
      <c r="M96" s="19"/>
      <c r="N96" s="20"/>
    </row>
    <row r="97" spans="2:14">
      <c r="B97" s="21"/>
      <c r="C97" s="17"/>
      <c r="D97" s="17"/>
      <c r="E97" s="17"/>
      <c r="F97" s="17"/>
      <c r="G97" s="17"/>
      <c r="H97" s="17"/>
      <c r="I97" s="17"/>
      <c r="J97" s="17"/>
      <c r="K97" s="17"/>
      <c r="L97" s="17"/>
      <c r="M97" s="17"/>
      <c r="N97" s="22"/>
    </row>
    <row r="98" spans="2:14">
      <c r="B98" s="21"/>
      <c r="C98" s="17"/>
      <c r="D98" s="17"/>
      <c r="E98" s="17"/>
      <c r="F98" s="17"/>
      <c r="G98" s="17"/>
      <c r="H98" s="17"/>
      <c r="I98" s="17"/>
      <c r="J98" s="17"/>
      <c r="K98" s="17"/>
      <c r="L98" s="17"/>
      <c r="M98" s="17"/>
      <c r="N98" s="22"/>
    </row>
    <row r="99" spans="2:14">
      <c r="B99" s="21"/>
      <c r="C99" s="17"/>
      <c r="D99" s="17"/>
      <c r="E99" s="17"/>
      <c r="F99" s="17"/>
      <c r="G99" s="17"/>
      <c r="H99" s="17"/>
      <c r="I99" s="17"/>
      <c r="J99" s="17"/>
      <c r="K99" s="17"/>
      <c r="L99" s="17"/>
      <c r="M99" s="17"/>
      <c r="N99" s="22"/>
    </row>
    <row r="100" spans="2:14">
      <c r="B100" s="21"/>
      <c r="C100" s="17"/>
      <c r="D100" s="17"/>
      <c r="E100" s="58" t="s">
        <v>1060</v>
      </c>
      <c r="F100" s="58"/>
      <c r="G100" s="58"/>
      <c r="H100" s="58"/>
      <c r="I100" s="58"/>
      <c r="J100" s="58"/>
      <c r="K100" s="17"/>
      <c r="L100" s="17"/>
      <c r="M100" s="17"/>
      <c r="N100" s="22"/>
    </row>
    <row r="101" spans="2:14">
      <c r="B101" s="21"/>
      <c r="C101" s="17"/>
      <c r="D101" s="17"/>
      <c r="E101" s="17" t="s">
        <v>1061</v>
      </c>
      <c r="F101" s="17"/>
      <c r="G101" s="17"/>
      <c r="H101" s="17"/>
      <c r="I101" s="17"/>
      <c r="J101" s="17"/>
      <c r="K101" s="17"/>
      <c r="L101" s="17"/>
      <c r="M101" s="17"/>
      <c r="N101" s="22"/>
    </row>
    <row r="102" spans="2:14">
      <c r="B102" s="21"/>
      <c r="C102" s="17"/>
      <c r="D102" s="17"/>
      <c r="E102" s="17" t="s">
        <v>1062</v>
      </c>
      <c r="F102" s="17"/>
      <c r="G102" s="17"/>
      <c r="H102" s="17"/>
      <c r="I102" s="17"/>
      <c r="J102" s="17"/>
      <c r="K102" s="17"/>
      <c r="L102" s="17"/>
      <c r="M102" s="17"/>
      <c r="N102" s="22"/>
    </row>
    <row r="103" spans="2:14">
      <c r="B103" s="21"/>
      <c r="C103" s="17"/>
      <c r="D103" s="17"/>
      <c r="E103" s="17" t="s">
        <v>1063</v>
      </c>
      <c r="F103" s="17"/>
      <c r="G103" s="17"/>
      <c r="H103" s="17"/>
      <c r="I103" s="17"/>
      <c r="J103" s="17"/>
      <c r="K103" s="17"/>
      <c r="L103" s="17"/>
      <c r="M103" s="17"/>
      <c r="N103" s="22"/>
    </row>
    <row r="104" spans="2:14" ht="15" thickBot="1">
      <c r="B104" s="21"/>
      <c r="C104" s="17"/>
      <c r="D104" s="17"/>
      <c r="E104" s="17"/>
      <c r="F104" s="17" t="s">
        <v>1064</v>
      </c>
      <c r="G104" s="17"/>
      <c r="H104" s="17"/>
      <c r="I104" s="17"/>
      <c r="J104" s="17"/>
      <c r="K104" s="17"/>
      <c r="L104" s="17"/>
      <c r="M104" s="17"/>
      <c r="N104" s="22"/>
    </row>
    <row r="105" spans="2:14">
      <c r="B105" s="236" t="s">
        <v>2321</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2322</v>
      </c>
      <c r="C111" s="36"/>
      <c r="D111" s="36"/>
      <c r="E111" s="36"/>
      <c r="F111" s="36"/>
      <c r="G111" s="36"/>
      <c r="H111" s="36"/>
      <c r="I111" s="36"/>
      <c r="J111" s="36"/>
      <c r="K111" s="36"/>
      <c r="L111" s="36"/>
      <c r="M111" s="36"/>
      <c r="N111" s="37"/>
    </row>
    <row r="112" spans="2:14" ht="15" customHeight="1">
      <c r="B112" s="863" t="s">
        <v>2323</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2324</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6"/>
      <c r="D119" s="36"/>
      <c r="E119" s="36"/>
      <c r="F119" s="36"/>
      <c r="G119" s="36"/>
      <c r="H119" s="36"/>
      <c r="I119" s="36"/>
      <c r="J119" s="36"/>
      <c r="K119" s="36"/>
      <c r="L119" s="36"/>
      <c r="M119" s="36"/>
      <c r="N119" s="37"/>
    </row>
    <row r="120" spans="2:14">
      <c r="B120" s="21"/>
      <c r="C120" s="17"/>
      <c r="D120" s="17"/>
      <c r="E120" s="17" t="s">
        <v>1060</v>
      </c>
      <c r="F120" s="58"/>
      <c r="G120" s="58"/>
      <c r="H120" s="17"/>
      <c r="I120" s="17"/>
      <c r="J120" s="17"/>
      <c r="K120" s="17"/>
      <c r="L120" s="17"/>
      <c r="M120" s="17"/>
      <c r="N120" s="22"/>
    </row>
    <row r="121" spans="2:14">
      <c r="B121" s="21"/>
      <c r="C121" s="17"/>
      <c r="D121" s="17"/>
      <c r="E121" s="59" t="s">
        <v>1061</v>
      </c>
      <c r="F121" s="17"/>
      <c r="G121" s="17"/>
      <c r="H121" s="59"/>
      <c r="I121" s="59"/>
      <c r="J121" s="59"/>
      <c r="K121" s="17"/>
      <c r="L121" s="17"/>
      <c r="M121" s="17"/>
      <c r="N121" s="22"/>
    </row>
    <row r="122" spans="2:14">
      <c r="B122" s="21"/>
      <c r="C122" s="17"/>
      <c r="D122" s="17"/>
      <c r="E122" s="60" t="s">
        <v>1065</v>
      </c>
      <c r="F122" s="17"/>
      <c r="G122" s="17"/>
      <c r="H122" s="60"/>
      <c r="I122" s="60"/>
      <c r="J122" s="60"/>
      <c r="K122" s="17"/>
      <c r="L122" s="17"/>
      <c r="M122" s="17"/>
      <c r="N122" s="22"/>
    </row>
    <row r="123" spans="2:14">
      <c r="B123" s="61"/>
      <c r="C123" s="36"/>
      <c r="D123" s="36"/>
      <c r="E123" s="17" t="s">
        <v>1063</v>
      </c>
      <c r="F123" s="17"/>
      <c r="G123" s="17"/>
      <c r="H123" s="17"/>
      <c r="I123" s="17"/>
      <c r="J123" s="17"/>
      <c r="K123" s="36"/>
      <c r="L123" s="36"/>
      <c r="M123" s="36"/>
      <c r="N123" s="37"/>
    </row>
    <row r="124" spans="2:14">
      <c r="B124" s="61"/>
      <c r="C124" s="36"/>
      <c r="D124" s="36"/>
      <c r="E124" s="36"/>
      <c r="F124" s="17"/>
      <c r="G124" s="17"/>
      <c r="H124" s="17"/>
      <c r="I124" s="17"/>
      <c r="J124" s="17"/>
      <c r="K124" s="36"/>
      <c r="L124" s="36"/>
      <c r="M124" s="36"/>
      <c r="N124" s="37"/>
    </row>
    <row r="125" spans="2:14" ht="15" customHeight="1">
      <c r="B125" s="61" t="s">
        <v>2325</v>
      </c>
      <c r="C125" s="60"/>
      <c r="D125" s="60"/>
      <c r="E125" s="17"/>
      <c r="F125" s="17"/>
      <c r="G125" s="17"/>
      <c r="H125" s="17"/>
      <c r="I125" s="17"/>
      <c r="J125" s="802"/>
      <c r="K125" s="802"/>
      <c r="L125" s="802"/>
      <c r="M125" s="802"/>
      <c r="N125" s="803"/>
    </row>
    <row r="126" spans="2:14" ht="15.75" customHeight="1" thickBot="1">
      <c r="B126" s="270" t="s">
        <v>2326</v>
      </c>
      <c r="C126" s="402"/>
      <c r="D126" s="402"/>
      <c r="E126" s="62"/>
      <c r="F126" s="62"/>
      <c r="G126" s="62"/>
      <c r="H126" s="62"/>
      <c r="I126" s="62"/>
      <c r="J126" s="804"/>
      <c r="K126" s="804"/>
      <c r="L126" s="804"/>
      <c r="M126" s="804"/>
      <c r="N126" s="805"/>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5" hidden="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1707</v>
      </c>
      <c r="C31" s="86" t="s">
        <v>1706</v>
      </c>
      <c r="D31" s="87"/>
      <c r="E31" s="87"/>
      <c r="F31" s="87"/>
      <c r="G31" s="87"/>
      <c r="H31" s="87"/>
      <c r="I31" s="87"/>
      <c r="J31" s="88"/>
      <c r="K31" s="317"/>
      <c r="L31" s="315" t="s">
        <v>388</v>
      </c>
      <c r="M31" s="212"/>
      <c r="N31" s="89"/>
    </row>
    <row r="32" spans="1:14" ht="8.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112</v>
      </c>
      <c r="B36" s="838" t="str">
        <f>VLOOKUP(A36,EQUIPOS!A6:D154,3,FALSE)</f>
        <v xml:space="preserve">Aspersor manual
</v>
      </c>
      <c r="C36" s="839"/>
      <c r="D36" s="839"/>
      <c r="E36" s="839"/>
      <c r="F36" s="839"/>
      <c r="G36" s="839"/>
      <c r="H36" s="840"/>
      <c r="I36" s="276"/>
      <c r="J36" s="277"/>
      <c r="K36" s="278">
        <f>VLOOKUP(A36,EQUIPOS!A6:D163,4,FALSE)</f>
        <v>3625</v>
      </c>
      <c r="L36" s="279"/>
      <c r="M36" s="280">
        <v>6.25</v>
      </c>
      <c r="N36" s="281">
        <f t="shared" ref="N36:N41" si="0">K36/M36</f>
        <v>580</v>
      </c>
    </row>
    <row r="37" spans="1:14">
      <c r="A37" s="118" t="s">
        <v>176</v>
      </c>
      <c r="B37" s="838" t="str">
        <f>VLOOKUP(A37,EQUIPOS!A7:D154,3,FALSE)</f>
        <v xml:space="preserve">Compresor (barrido y soplado)
</v>
      </c>
      <c r="C37" s="839"/>
      <c r="D37" s="839"/>
      <c r="E37" s="839"/>
      <c r="F37" s="839"/>
      <c r="G37" s="839"/>
      <c r="H37" s="840"/>
      <c r="I37" s="276"/>
      <c r="J37" s="277"/>
      <c r="K37" s="278">
        <f>VLOOKUP(A37,EQUIPOS!A7:D164,4,FALSE)</f>
        <v>82961.64</v>
      </c>
      <c r="L37" s="279"/>
      <c r="M37" s="280">
        <v>50</v>
      </c>
      <c r="N37" s="281">
        <f t="shared" si="0"/>
        <v>1659.2328</v>
      </c>
    </row>
    <row r="38" spans="1:14">
      <c r="A38" t="s">
        <v>184</v>
      </c>
      <c r="B38" s="838" t="str">
        <f>VLOOKUP(A38,EQUIPOS!A8:D154,3,FALSE)</f>
        <v>Cortadora de pavimento, Máxima profundidad de corte: 160 mm. Capacidad de disco: desde 12´´ hasta 18´´ de diámetro. Peso operacional: 135 kg, 13.5 hp de potencia</v>
      </c>
      <c r="C38" s="839"/>
      <c r="D38" s="839"/>
      <c r="E38" s="839"/>
      <c r="F38" s="839"/>
      <c r="G38" s="839"/>
      <c r="H38" s="840"/>
      <c r="I38" s="276"/>
      <c r="J38" s="277"/>
      <c r="K38" s="278">
        <f>VLOOKUP(A38,EQUIPOS!A8:D165,4,FALSE)</f>
        <v>5022.666666666667</v>
      </c>
      <c r="L38" s="279"/>
      <c r="M38" s="280">
        <v>3.75</v>
      </c>
      <c r="N38" s="281">
        <f t="shared" si="0"/>
        <v>1339.377777777778</v>
      </c>
    </row>
    <row r="39" spans="1:14">
      <c r="A39" t="s">
        <v>228</v>
      </c>
      <c r="B39" s="838" t="str">
        <f>VLOOKUP(A39,EQUIPOS!A9:D154,3,FALSE)</f>
        <v xml:space="preserve">Formaleta metálica (concreto hidráulico)
</v>
      </c>
      <c r="C39" s="839"/>
      <c r="D39" s="839"/>
      <c r="E39" s="839"/>
      <c r="F39" s="839"/>
      <c r="G39" s="839"/>
      <c r="H39" s="840"/>
      <c r="I39" s="276"/>
      <c r="J39" s="277"/>
      <c r="K39" s="278">
        <f>VLOOKUP(A39,EQUIPOS!A9:D166,4,FALSE)</f>
        <v>1398.5</v>
      </c>
      <c r="L39" s="279"/>
      <c r="M39" s="280">
        <v>6.25</v>
      </c>
      <c r="N39" s="281">
        <f t="shared" si="0"/>
        <v>223.76</v>
      </c>
    </row>
    <row r="40" spans="1:14">
      <c r="A40" t="s">
        <v>301</v>
      </c>
      <c r="B40" s="838" t="str">
        <f>VLOOKUP(A40,EQUIPOS!A10:D154,3,FALSE)</f>
        <v>Regla vibratoria, de longitud de 3 a 5 m, motor de 3600 rpm, potencia 6 HP</v>
      </c>
      <c r="C40" s="839"/>
      <c r="D40" s="839"/>
      <c r="E40" s="839"/>
      <c r="F40" s="839"/>
      <c r="G40" s="839"/>
      <c r="H40" s="840"/>
      <c r="I40" s="276"/>
      <c r="J40" s="277"/>
      <c r="K40" s="278">
        <f>VLOOKUP(A40,EQUIPOS!A10:D167,4,FALSE)</f>
        <v>6163.3279999999995</v>
      </c>
      <c r="L40" s="279"/>
      <c r="M40" s="280">
        <v>6.25</v>
      </c>
      <c r="N40" s="281">
        <f t="shared" si="0"/>
        <v>986.13247999999987</v>
      </c>
    </row>
    <row r="41" spans="1:14">
      <c r="A41" t="s">
        <v>363</v>
      </c>
      <c r="B41" s="838" t="str">
        <f>VLOOKUP(A41,EQUIPOS!A11:D155,3,FALSE)</f>
        <v>Vibrador de concreto, Motor de 3 hp a 18.000 rpm Mangueras de 4 mt</v>
      </c>
      <c r="C41" s="839"/>
      <c r="D41" s="839"/>
      <c r="E41" s="839"/>
      <c r="F41" s="839"/>
      <c r="G41" s="839"/>
      <c r="H41" s="840"/>
      <c r="I41" s="276"/>
      <c r="J41" s="277"/>
      <c r="K41" s="278">
        <f>VLOOKUP(A41,EQUIPOS!A11:D168,4,FALSE)</f>
        <v>4353</v>
      </c>
      <c r="L41" s="279"/>
      <c r="M41" s="280">
        <v>6.25</v>
      </c>
      <c r="N41" s="281">
        <f t="shared" si="0"/>
        <v>696.48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8"/>
      <c r="C44" s="839"/>
      <c r="D44" s="839"/>
      <c r="E44" s="839"/>
      <c r="F44" s="839"/>
      <c r="G44" s="839"/>
      <c r="H44" s="840"/>
      <c r="I44" s="841"/>
      <c r="J44" s="822"/>
      <c r="K44" s="278"/>
      <c r="L44" s="842"/>
      <c r="M44" s="843"/>
      <c r="N44" s="281"/>
    </row>
    <row r="45" spans="1:14">
      <c r="B45" s="838"/>
      <c r="C45" s="839"/>
      <c r="D45" s="839"/>
      <c r="E45" s="844"/>
      <c r="F45" s="839"/>
      <c r="G45" s="839"/>
      <c r="H45" s="840"/>
      <c r="I45" s="41"/>
      <c r="J45" s="42"/>
      <c r="K45" s="283"/>
      <c r="L45" s="285"/>
      <c r="M45" s="286"/>
      <c r="N45" s="287"/>
    </row>
    <row r="46" spans="1:14">
      <c r="B46" s="845" t="s">
        <v>1036</v>
      </c>
      <c r="C46" s="846"/>
      <c r="D46" s="846"/>
      <c r="E46" s="43"/>
      <c r="F46" s="44"/>
      <c r="G46" s="44"/>
      <c r="H46" s="45"/>
      <c r="I46" s="41"/>
      <c r="J46" s="42"/>
      <c r="K46" s="288"/>
      <c r="L46" s="285"/>
      <c r="M46" s="410">
        <v>0.1</v>
      </c>
      <c r="N46" s="353">
        <f>N83*M46</f>
        <v>919.20969370980004</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SUM(N36:N47)</f>
        <v>6404.1927514875779</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s="149" t="s">
        <v>383</v>
      </c>
      <c r="B53" s="48"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6826.7770925000004</v>
      </c>
      <c r="N53" s="281">
        <f>K53*M53</f>
        <v>41877.220590567129</v>
      </c>
    </row>
    <row r="54" spans="1:14">
      <c r="A54" s="149" t="s">
        <v>818</v>
      </c>
      <c r="B54" s="48" t="str">
        <f>VLOOKUP(A54,MATERIALES!A6:D373,3,FALSE)</f>
        <v>Aditivo Acelerante de Fraguado</v>
      </c>
      <c r="C54" s="290"/>
      <c r="D54" s="290"/>
      <c r="E54" s="290"/>
      <c r="F54" s="290"/>
      <c r="G54" s="290"/>
      <c r="H54" s="290"/>
      <c r="I54" s="277"/>
      <c r="J54" s="233" t="s">
        <v>377</v>
      </c>
      <c r="K54" s="291">
        <v>1.1200000000000001</v>
      </c>
      <c r="L54" s="276"/>
      <c r="M54" s="411">
        <f>VLOOKUP(A54,MATERIALES!A6:D397,4,FALSE)</f>
        <v>8980</v>
      </c>
      <c r="N54" s="281">
        <f>K54*M54</f>
        <v>10057.6</v>
      </c>
    </row>
    <row r="55" spans="1:14">
      <c r="A55" s="149" t="s">
        <v>385</v>
      </c>
      <c r="B55" s="48" t="str">
        <f>VLOOKUP(A55,MATERIALES!A6:D373,3,FALSE)</f>
        <v>Barras de unión de 1/2´´</v>
      </c>
      <c r="C55" s="290"/>
      <c r="D55" s="290"/>
      <c r="E55" s="290"/>
      <c r="F55" s="290"/>
      <c r="G55" s="290"/>
      <c r="H55" s="290"/>
      <c r="I55" s="277"/>
      <c r="J55" s="233" t="s">
        <v>377</v>
      </c>
      <c r="K55" s="291">
        <v>0.37037037037037041</v>
      </c>
      <c r="L55" s="276"/>
      <c r="M55" s="411">
        <f>VLOOKUP(A55,MATERIALES!A6:D398,4,FALSE)</f>
        <v>2881</v>
      </c>
      <c r="N55" s="281">
        <f>K55*M55</f>
        <v>1067.0370370370372</v>
      </c>
    </row>
    <row r="56" spans="1:14">
      <c r="A56" s="149" t="s">
        <v>420</v>
      </c>
      <c r="B56" s="48"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5210.2580424999996</v>
      </c>
      <c r="N56" s="281">
        <f>K56*M56</f>
        <v>5789.1756027777774</v>
      </c>
    </row>
    <row r="57" spans="1:14">
      <c r="A57" s="149" t="s">
        <v>684</v>
      </c>
      <c r="B57" s="820" t="str">
        <f>VLOOKUP(A57,MATERIALES!A7:D373,3,FALSE)</f>
        <v>Sello de silicona o sellador autonivelante</v>
      </c>
      <c r="C57" s="821" t="e">
        <f>VLOOKUP(B57,MATERIALES!B7:E373,3,FALSE)</f>
        <v>#N/A</v>
      </c>
      <c r="D57" s="821" t="e">
        <f>VLOOKUP(C57,MATERIALES!C7:F373,3,FALSE)</f>
        <v>#N/A</v>
      </c>
      <c r="E57" s="821" t="e">
        <f>VLOOKUP(D57,MATERIALES!D7:G373,3,FALSE)</f>
        <v>#N/A</v>
      </c>
      <c r="F57" s="821" t="e">
        <f>VLOOKUP(E57,MATERIALES!E7:H373,3,FALSE)</f>
        <v>#N/A</v>
      </c>
      <c r="G57" s="821" t="e">
        <f>VLOOKUP(F57,MATERIALES!F7:I373,3,FALSE)</f>
        <v>#N/A</v>
      </c>
      <c r="H57" s="821" t="e">
        <f>VLOOKUP(G57,MATERIALES!G7:J373,3,FALSE)</f>
        <v>#N/A</v>
      </c>
      <c r="I57" s="821" t="e">
        <f>VLOOKUP(H57,MATERIALES!H7:K373,3,FALSE)</f>
        <v>#N/A</v>
      </c>
      <c r="J57" s="320" t="s">
        <v>144</v>
      </c>
      <c r="K57" s="49">
        <v>1.1111111111111112</v>
      </c>
      <c r="L57" s="829">
        <f>VLOOKUP(A57,MATERIALES!A4:D373,4,FALSE)</f>
        <v>4697.5561049999997</v>
      </c>
      <c r="M57" s="830"/>
      <c r="N57" s="281">
        <f>K57*L57</f>
        <v>5219.5067833333333</v>
      </c>
    </row>
    <row r="58" spans="1:14">
      <c r="A58" s="149" t="s">
        <v>849</v>
      </c>
      <c r="B58" s="325" t="str">
        <f>VLOOKUP(A58,MATERIALES!A8:D373,3,FALSE)</f>
        <v>Antisol blanco (presentación 20 kg)</v>
      </c>
      <c r="C58" s="326"/>
      <c r="D58" s="326"/>
      <c r="E58" s="326"/>
      <c r="F58" s="326"/>
      <c r="G58" s="326"/>
      <c r="H58" s="326"/>
      <c r="I58" s="326"/>
      <c r="J58" s="320" t="s">
        <v>377</v>
      </c>
      <c r="K58" s="49">
        <v>1.1200000000000001</v>
      </c>
      <c r="L58" s="424"/>
      <c r="M58" s="423">
        <f>VLOOKUP(A58,MATERIALES!A8:D401,4,FALSE)</f>
        <v>17444.588761250001</v>
      </c>
      <c r="N58" s="281">
        <f>K58*M58</f>
        <v>19537.939412600004</v>
      </c>
    </row>
    <row r="59" spans="1:14">
      <c r="A59" t="s">
        <v>910</v>
      </c>
      <c r="B59" s="325" t="str">
        <f>VLOOKUP(A59,MATERIALES!A9:D373,3,FALSE)</f>
        <v xml:space="preserve">Concreto hidráulico para pavimento MR-43
</v>
      </c>
      <c r="C59" s="326"/>
      <c r="D59" s="326"/>
      <c r="E59" s="326"/>
      <c r="F59" s="326"/>
      <c r="G59" s="326"/>
      <c r="H59" s="326"/>
      <c r="I59" s="326"/>
      <c r="J59" s="320" t="s">
        <v>388</v>
      </c>
      <c r="K59" s="49">
        <v>1.01</v>
      </c>
      <c r="L59" s="424"/>
      <c r="M59" s="423">
        <f>VLOOKUP(A59,MATERIALES!A9:D402,4,FALSE)</f>
        <v>557434.87995750003</v>
      </c>
      <c r="N59" s="281">
        <f>K59*M59</f>
        <v>563009.22875707503</v>
      </c>
    </row>
    <row r="60" spans="1:14" ht="15" thickBot="1">
      <c r="B60" s="318"/>
      <c r="C60" s="319"/>
      <c r="D60" s="319"/>
      <c r="E60" s="319"/>
      <c r="F60" s="319"/>
      <c r="G60" s="319"/>
      <c r="H60" s="319"/>
      <c r="I60" s="319"/>
      <c r="J60" s="131"/>
      <c r="K60" s="131"/>
      <c r="L60" s="334"/>
      <c r="M60" s="333"/>
      <c r="N60" s="132"/>
    </row>
    <row r="61" spans="1:14" ht="15" thickBot="1">
      <c r="B61" s="825" t="s">
        <v>1037</v>
      </c>
      <c r="C61" s="826"/>
      <c r="D61" s="826"/>
      <c r="E61" s="826"/>
      <c r="F61" s="826"/>
      <c r="G61" s="826"/>
      <c r="H61" s="826"/>
      <c r="I61" s="826"/>
      <c r="J61" s="826"/>
      <c r="K61" s="826"/>
      <c r="L61" s="826"/>
      <c r="M61" s="827"/>
      <c r="N61" s="403">
        <f>SUM(N53:N60)</f>
        <v>646557.70818339032</v>
      </c>
    </row>
    <row r="62" spans="1:14">
      <c r="B62" s="38"/>
      <c r="C62" s="39"/>
      <c r="D62" s="39"/>
      <c r="E62" s="39"/>
      <c r="F62" s="39"/>
      <c r="G62" s="39"/>
      <c r="H62" s="39"/>
      <c r="I62" s="39"/>
      <c r="J62" s="39"/>
      <c r="K62" s="39"/>
      <c r="L62" s="39"/>
      <c r="M62" s="39"/>
      <c r="N62" s="40"/>
    </row>
    <row r="63" spans="1:14">
      <c r="B63" s="69" t="s">
        <v>1040</v>
      </c>
      <c r="C63" s="70"/>
      <c r="D63" s="70"/>
      <c r="E63" s="70"/>
      <c r="F63" s="70"/>
      <c r="G63" s="70"/>
      <c r="H63" s="70"/>
      <c r="I63" s="70"/>
      <c r="J63" s="70"/>
      <c r="K63" s="70"/>
      <c r="L63" s="70"/>
      <c r="M63" s="70"/>
      <c r="N63" s="71"/>
    </row>
    <row r="64" spans="1:14" ht="15" thickBot="1">
      <c r="B64" s="73"/>
      <c r="C64" s="66"/>
      <c r="D64" s="66"/>
      <c r="E64" s="66"/>
      <c r="F64" s="66"/>
      <c r="G64" s="66"/>
      <c r="H64" s="66"/>
      <c r="I64" s="66"/>
      <c r="J64" s="66"/>
      <c r="K64" s="66"/>
      <c r="L64" s="66"/>
      <c r="M64" s="66"/>
      <c r="N64" s="68"/>
    </row>
    <row r="65" spans="1:15" ht="26.4">
      <c r="B65" s="322" t="s">
        <v>1041</v>
      </c>
      <c r="C65" s="323"/>
      <c r="D65" s="323"/>
      <c r="E65" s="323"/>
      <c r="F65" s="323"/>
      <c r="G65" s="323"/>
      <c r="H65" s="78" t="s">
        <v>1029</v>
      </c>
      <c r="I65" s="79" t="s">
        <v>1042</v>
      </c>
      <c r="J65" s="80" t="s">
        <v>1043</v>
      </c>
      <c r="K65" s="78" t="s">
        <v>1044</v>
      </c>
      <c r="L65" s="828" t="s">
        <v>1045</v>
      </c>
      <c r="M65" s="801"/>
      <c r="N65" s="81" t="s">
        <v>1035</v>
      </c>
    </row>
    <row r="66" spans="1:15">
      <c r="A66" t="s">
        <v>1323</v>
      </c>
      <c r="B66" s="51" t="str">
        <f>VLOOKUP(A66,TRANSPORTE!A5:D117,3,FALSE)</f>
        <v>Transporte de concreto</v>
      </c>
      <c r="C66" s="326"/>
      <c r="D66" s="326"/>
      <c r="E66" s="326"/>
      <c r="F66" s="326"/>
      <c r="G66" s="326"/>
      <c r="H66" s="320" t="s">
        <v>1551</v>
      </c>
      <c r="I66" s="288">
        <v>1.01</v>
      </c>
      <c r="J66" s="295">
        <v>1</v>
      </c>
      <c r="K66" s="288">
        <f>I66*J66</f>
        <v>1.01</v>
      </c>
      <c r="L66" s="829">
        <f>VLOOKUP(A66,TRANSPORTE!A5:D117,4,FALSE)</f>
        <v>1626.2552907900001</v>
      </c>
      <c r="M66" s="830"/>
      <c r="N66" s="296">
        <f>K66*L66</f>
        <v>1642.5178436979002</v>
      </c>
    </row>
    <row r="67" spans="1:15">
      <c r="B67" s="51"/>
      <c r="C67" s="52"/>
      <c r="D67" s="52"/>
      <c r="E67" s="52"/>
      <c r="F67" s="52"/>
      <c r="G67" s="52"/>
      <c r="H67" s="297"/>
      <c r="I67" s="288"/>
      <c r="J67" s="288"/>
      <c r="K67" s="288"/>
      <c r="L67" s="298"/>
      <c r="M67" s="299"/>
      <c r="N67" s="300"/>
    </row>
    <row r="68" spans="1:15">
      <c r="B68" s="51"/>
      <c r="C68" s="52"/>
      <c r="D68" s="52"/>
      <c r="E68" s="52"/>
      <c r="F68" s="52"/>
      <c r="G68" s="52"/>
      <c r="H68" s="297"/>
      <c r="I68" s="288"/>
      <c r="J68" s="288"/>
      <c r="K68" s="288"/>
      <c r="L68" s="298"/>
      <c r="M68" s="299"/>
      <c r="N68" s="300"/>
    </row>
    <row r="69" spans="1:15">
      <c r="B69" s="51"/>
      <c r="C69" s="52"/>
      <c r="D69" s="52"/>
      <c r="E69" s="52"/>
      <c r="F69" s="52"/>
      <c r="G69" s="52"/>
      <c r="H69" s="297"/>
      <c r="I69" s="288"/>
      <c r="J69" s="288"/>
      <c r="K69" s="288"/>
      <c r="L69" s="298"/>
      <c r="M69" s="299"/>
      <c r="N69" s="300"/>
    </row>
    <row r="70" spans="1:15">
      <c r="B70" s="51"/>
      <c r="C70" s="52"/>
      <c r="D70" s="52"/>
      <c r="E70" s="52"/>
      <c r="F70" s="52"/>
      <c r="G70" s="52"/>
      <c r="H70" s="297"/>
      <c r="I70" s="288"/>
      <c r="J70" s="288"/>
      <c r="K70" s="288"/>
      <c r="L70" s="298"/>
      <c r="M70" s="299"/>
      <c r="N70" s="300"/>
    </row>
    <row r="71" spans="1:15" ht="15" thickBot="1">
      <c r="B71" s="318"/>
      <c r="C71" s="319"/>
      <c r="D71" s="319"/>
      <c r="E71" s="319"/>
      <c r="F71" s="319"/>
      <c r="G71" s="319"/>
      <c r="H71" s="53"/>
      <c r="I71" s="131"/>
      <c r="J71" s="131"/>
      <c r="K71" s="131"/>
      <c r="L71" s="814"/>
      <c r="M71" s="815"/>
      <c r="N71" s="132"/>
    </row>
    <row r="72" spans="1:15" ht="15" thickBot="1">
      <c r="B72" s="831" t="s">
        <v>1037</v>
      </c>
      <c r="C72" s="832"/>
      <c r="D72" s="832"/>
      <c r="E72" s="832"/>
      <c r="F72" s="832"/>
      <c r="G72" s="832"/>
      <c r="H72" s="832"/>
      <c r="I72" s="832"/>
      <c r="J72" s="832"/>
      <c r="K72" s="832"/>
      <c r="L72" s="832"/>
      <c r="M72" s="833"/>
      <c r="N72" s="109">
        <f>N66+N67+N68+N69+N70</f>
        <v>1642.5178436979002</v>
      </c>
    </row>
    <row r="73" spans="1:15">
      <c r="B73" s="38"/>
      <c r="C73" s="39"/>
      <c r="D73" s="39"/>
      <c r="E73" s="39"/>
      <c r="F73" s="39"/>
      <c r="G73" s="39"/>
      <c r="H73" s="39"/>
      <c r="I73" s="39"/>
      <c r="J73" s="39"/>
      <c r="K73" s="39"/>
      <c r="L73" s="39"/>
      <c r="M73" s="39"/>
      <c r="N73" s="40"/>
    </row>
    <row r="74" spans="1:15">
      <c r="B74" s="69" t="s">
        <v>1046</v>
      </c>
      <c r="C74" s="70"/>
      <c r="D74" s="70"/>
      <c r="E74" s="70"/>
      <c r="F74" s="70"/>
      <c r="G74" s="70"/>
      <c r="H74" s="70"/>
      <c r="I74" s="70"/>
      <c r="J74" s="70"/>
      <c r="K74" s="70"/>
      <c r="L74" s="70"/>
      <c r="M74" s="70"/>
      <c r="N74" s="71"/>
    </row>
    <row r="75" spans="1:15" ht="15" thickBot="1">
      <c r="B75" s="73"/>
      <c r="C75" s="66"/>
      <c r="D75" s="66"/>
      <c r="E75" s="66"/>
      <c r="F75" s="66"/>
      <c r="G75" s="66"/>
      <c r="H75" s="66"/>
      <c r="I75" s="66"/>
      <c r="J75" s="66"/>
      <c r="K75" s="66"/>
      <c r="L75" s="66"/>
      <c r="M75" s="66"/>
      <c r="N75" s="68"/>
    </row>
    <row r="76" spans="1:15" ht="26.4">
      <c r="B76" s="851" t="s">
        <v>1047</v>
      </c>
      <c r="C76" s="852"/>
      <c r="D76" s="852"/>
      <c r="E76" s="852"/>
      <c r="F76" s="852"/>
      <c r="G76" s="852"/>
      <c r="H76" s="852"/>
      <c r="I76" s="78" t="s">
        <v>1048</v>
      </c>
      <c r="J76" s="80" t="s">
        <v>1493</v>
      </c>
      <c r="K76" s="79" t="s">
        <v>1050</v>
      </c>
      <c r="L76" s="853" t="s">
        <v>1034</v>
      </c>
      <c r="M76" s="854"/>
      <c r="N76" s="103" t="s">
        <v>1035</v>
      </c>
    </row>
    <row r="77" spans="1:15">
      <c r="A77" s="150" t="s">
        <v>17</v>
      </c>
      <c r="B77" s="54" t="str">
        <f>VLOOKUP(A77,'MANO DE OBRA'!A8:D68,3,FALSE)</f>
        <v>Obrero (7)</v>
      </c>
      <c r="C77" s="52"/>
      <c r="D77" s="52"/>
      <c r="E77" s="52"/>
      <c r="F77" s="52"/>
      <c r="G77" s="52"/>
      <c r="H77" s="52"/>
      <c r="I77" s="301">
        <f>K77/J77*100</f>
        <v>193227.262942</v>
      </c>
      <c r="J77" s="302">
        <v>185</v>
      </c>
      <c r="K77" s="303">
        <f>VLOOKUP(A77,'MANO DE OBRA'!A8:D99,4,FALSE)</f>
        <v>357470.43644269998</v>
      </c>
      <c r="L77" s="55"/>
      <c r="M77" s="304">
        <v>50</v>
      </c>
      <c r="N77" s="404">
        <f>K77/M77</f>
        <v>7149.4087288539995</v>
      </c>
      <c r="O77" s="111"/>
    </row>
    <row r="78" spans="1:15">
      <c r="A78" s="150" t="s">
        <v>30</v>
      </c>
      <c r="B78" s="54" t="str">
        <f>VLOOKUP(A78,'MANO DE OBRA'!A8:D69,3,FALSE)</f>
        <v>Oficial</v>
      </c>
      <c r="C78" s="52"/>
      <c r="D78" s="52"/>
      <c r="E78" s="52"/>
      <c r="F78" s="52"/>
      <c r="G78" s="52"/>
      <c r="H78" s="52"/>
      <c r="I78" s="301">
        <f>K78/J78*100</f>
        <v>55207.789411999998</v>
      </c>
      <c r="J78" s="302">
        <v>185</v>
      </c>
      <c r="K78" s="303">
        <f>VLOOKUP(A78,'MANO DE OBRA'!A8:D100,4,FALSE)</f>
        <v>102134.4104122</v>
      </c>
      <c r="L78" s="55"/>
      <c r="M78" s="308">
        <v>50</v>
      </c>
      <c r="N78" s="404">
        <f>K78/M78</f>
        <v>2042.688208244</v>
      </c>
    </row>
    <row r="79" spans="1:15">
      <c r="B79" s="54"/>
      <c r="C79" s="52"/>
      <c r="D79" s="52"/>
      <c r="E79" s="52"/>
      <c r="F79" s="52"/>
      <c r="G79" s="52"/>
      <c r="H79" s="52"/>
      <c r="I79" s="288"/>
      <c r="J79" s="306"/>
      <c r="K79" s="307"/>
      <c r="L79" s="55"/>
      <c r="M79" s="309"/>
      <c r="N79" s="305"/>
    </row>
    <row r="80" spans="1:15">
      <c r="B80" s="54"/>
      <c r="C80" s="52"/>
      <c r="D80" s="52"/>
      <c r="E80" s="52"/>
      <c r="F80" s="52"/>
      <c r="G80" s="52"/>
      <c r="H80" s="52"/>
      <c r="I80" s="288"/>
      <c r="J80" s="306"/>
      <c r="K80" s="307"/>
      <c r="L80" s="327"/>
      <c r="M80" s="309"/>
      <c r="N80" s="305"/>
    </row>
    <row r="81" spans="1:14">
      <c r="B81" s="54"/>
      <c r="C81" s="52"/>
      <c r="D81" s="52"/>
      <c r="E81" s="52"/>
      <c r="F81" s="52"/>
      <c r="G81" s="52"/>
      <c r="H81" s="52"/>
      <c r="I81" s="288"/>
      <c r="J81" s="306"/>
      <c r="K81" s="307"/>
      <c r="L81" s="327"/>
      <c r="M81" s="309"/>
      <c r="N81" s="305"/>
    </row>
    <row r="82" spans="1:14" ht="15" thickBot="1">
      <c r="B82" s="812"/>
      <c r="C82" s="813"/>
      <c r="D82" s="813"/>
      <c r="E82" s="813"/>
      <c r="F82" s="813"/>
      <c r="G82" s="813"/>
      <c r="H82" s="813"/>
      <c r="I82" s="131"/>
      <c r="J82" s="131"/>
      <c r="K82" s="131"/>
      <c r="L82" s="913"/>
      <c r="M82" s="913"/>
      <c r="N82" s="50"/>
    </row>
    <row r="83" spans="1:14" ht="15" thickBot="1">
      <c r="B83" s="831" t="s">
        <v>1037</v>
      </c>
      <c r="C83" s="832"/>
      <c r="D83" s="832"/>
      <c r="E83" s="832"/>
      <c r="F83" s="832"/>
      <c r="G83" s="832"/>
      <c r="H83" s="832"/>
      <c r="I83" s="832"/>
      <c r="J83" s="832"/>
      <c r="K83" s="832"/>
      <c r="L83" s="832"/>
      <c r="M83" s="833"/>
      <c r="N83" s="310">
        <f>SUM(N77:N82)</f>
        <v>9192.0969370980001</v>
      </c>
    </row>
    <row r="84" spans="1:14" ht="15" thickBot="1">
      <c r="B84" s="38"/>
      <c r="C84" s="39"/>
      <c r="D84" s="39"/>
      <c r="E84" s="39"/>
      <c r="F84" s="39"/>
      <c r="G84" s="39"/>
      <c r="H84" s="39"/>
      <c r="I84" s="39"/>
      <c r="J84" s="39"/>
      <c r="K84" s="39"/>
      <c r="L84" s="39"/>
      <c r="M84" s="39"/>
      <c r="N84" s="40"/>
    </row>
    <row r="85" spans="1:14" ht="15" thickBot="1">
      <c r="B85" s="825" t="s">
        <v>1051</v>
      </c>
      <c r="C85" s="826"/>
      <c r="D85" s="826"/>
      <c r="E85" s="826"/>
      <c r="F85" s="826"/>
      <c r="G85" s="826"/>
      <c r="H85" s="826"/>
      <c r="I85" s="826"/>
      <c r="J85" s="826"/>
      <c r="K85" s="826"/>
      <c r="L85" s="826"/>
      <c r="M85" s="827"/>
      <c r="N85" s="104">
        <f>N48+N61+N72+N83</f>
        <v>663796.5157156738</v>
      </c>
    </row>
    <row r="86" spans="1:14">
      <c r="B86" s="38"/>
      <c r="C86" s="39"/>
      <c r="D86" s="39"/>
      <c r="E86" s="39"/>
      <c r="F86" s="39"/>
      <c r="G86" s="39"/>
      <c r="H86" s="39"/>
      <c r="I86" s="39"/>
      <c r="J86" s="39"/>
      <c r="K86" s="39"/>
      <c r="L86" s="39"/>
      <c r="M86" s="39"/>
      <c r="N86" s="40"/>
    </row>
    <row r="87" spans="1:14">
      <c r="B87" s="69" t="s">
        <v>1052</v>
      </c>
      <c r="C87" s="70"/>
      <c r="D87" s="70"/>
      <c r="E87" s="70"/>
      <c r="F87" s="70"/>
      <c r="G87" s="70"/>
      <c r="H87" s="70"/>
      <c r="I87" s="70"/>
      <c r="J87" s="70"/>
      <c r="K87" s="70"/>
      <c r="L87" s="70"/>
      <c r="M87" s="70"/>
      <c r="N87" s="71"/>
    </row>
    <row r="88" spans="1:14" ht="15" thickBot="1">
      <c r="B88" s="73"/>
      <c r="C88" s="66"/>
      <c r="D88" s="66"/>
      <c r="E88" s="66"/>
      <c r="F88" s="66"/>
      <c r="G88" s="66"/>
      <c r="H88" s="66"/>
      <c r="I88" s="66"/>
      <c r="J88" s="66"/>
      <c r="K88" s="66"/>
      <c r="L88" s="66"/>
      <c r="M88" s="66"/>
      <c r="N88" s="68"/>
    </row>
    <row r="89" spans="1:14">
      <c r="B89" s="816" t="s">
        <v>1053</v>
      </c>
      <c r="C89" s="817"/>
      <c r="D89" s="817"/>
      <c r="E89" s="817"/>
      <c r="F89" s="817"/>
      <c r="G89" s="817"/>
      <c r="H89" s="817"/>
      <c r="I89" s="323"/>
      <c r="J89" s="343"/>
      <c r="K89" s="311" t="s">
        <v>1054</v>
      </c>
      <c r="L89" s="855" t="s">
        <v>1055</v>
      </c>
      <c r="M89" s="856"/>
      <c r="N89" s="312"/>
    </row>
    <row r="90" spans="1:14">
      <c r="B90" s="857" t="s">
        <v>1056</v>
      </c>
      <c r="C90" s="858"/>
      <c r="D90" s="858"/>
      <c r="E90" s="858"/>
      <c r="F90" s="858"/>
      <c r="G90" s="858"/>
      <c r="H90" s="858"/>
      <c r="I90" s="92"/>
      <c r="J90" s="93"/>
      <c r="K90" s="313">
        <v>0.2</v>
      </c>
      <c r="L90" s="859">
        <f>N85*K90</f>
        <v>132759.30314313478</v>
      </c>
      <c r="M90" s="860"/>
      <c r="N90" s="56"/>
    </row>
    <row r="91" spans="1:14">
      <c r="B91" s="94" t="s">
        <v>1057</v>
      </c>
      <c r="C91" s="95"/>
      <c r="D91" s="95"/>
      <c r="E91" s="95"/>
      <c r="F91" s="95"/>
      <c r="G91" s="95"/>
      <c r="H91" s="95"/>
      <c r="I91" s="92"/>
      <c r="J91" s="93"/>
      <c r="K91" s="313">
        <v>0.05</v>
      </c>
      <c r="L91" s="859">
        <f>N85*K91</f>
        <v>33189.825785783694</v>
      </c>
      <c r="M91" s="860"/>
      <c r="N91" s="56"/>
    </row>
    <row r="92" spans="1:14" ht="15" thickBot="1">
      <c r="B92" s="96" t="s">
        <v>1058</v>
      </c>
      <c r="C92" s="97"/>
      <c r="D92" s="97"/>
      <c r="E92" s="97"/>
      <c r="F92" s="97"/>
      <c r="G92" s="97"/>
      <c r="H92" s="97"/>
      <c r="I92" s="98"/>
      <c r="J92" s="99"/>
      <c r="K92" s="314">
        <v>0.05</v>
      </c>
      <c r="L92" s="861">
        <f>N85*K92</f>
        <v>33189.825785783694</v>
      </c>
      <c r="M92" s="862"/>
      <c r="N92" s="56"/>
    </row>
    <row r="93" spans="1:14" ht="15" thickBot="1">
      <c r="B93" s="825" t="s">
        <v>1037</v>
      </c>
      <c r="C93" s="826"/>
      <c r="D93" s="826"/>
      <c r="E93" s="826"/>
      <c r="F93" s="826"/>
      <c r="G93" s="826"/>
      <c r="H93" s="826"/>
      <c r="I93" s="826"/>
      <c r="J93" s="826"/>
      <c r="K93" s="826"/>
      <c r="L93" s="826"/>
      <c r="M93" s="827"/>
      <c r="N93" s="57">
        <f>L90+L91+L92</f>
        <v>199138.95471470218</v>
      </c>
    </row>
    <row r="94" spans="1:14" ht="15" thickBot="1">
      <c r="B94" s="38"/>
      <c r="C94" s="39"/>
      <c r="D94" s="39"/>
      <c r="E94" s="39"/>
      <c r="F94" s="39"/>
      <c r="G94" s="39"/>
      <c r="H94" s="39"/>
      <c r="I94" s="39"/>
      <c r="J94" s="39"/>
      <c r="K94" s="39"/>
      <c r="L94" s="39"/>
      <c r="M94" s="39"/>
      <c r="N94" s="40"/>
    </row>
    <row r="95" spans="1:14" ht="15" thickBot="1">
      <c r="A95" t="s">
        <v>2121</v>
      </c>
      <c r="B95" s="825" t="s">
        <v>1059</v>
      </c>
      <c r="C95" s="826"/>
      <c r="D95" s="826"/>
      <c r="E95" s="826"/>
      <c r="F95" s="826"/>
      <c r="G95" s="826"/>
      <c r="H95" s="826"/>
      <c r="I95" s="826"/>
      <c r="J95" s="826"/>
      <c r="K95" s="826"/>
      <c r="L95" s="826"/>
      <c r="M95" s="827"/>
      <c r="N95" s="196">
        <f>N85+N93</f>
        <v>862935.47043037601</v>
      </c>
    </row>
    <row r="96" spans="1:14">
      <c r="B96" s="18"/>
      <c r="C96" s="19"/>
      <c r="D96" s="19"/>
      <c r="E96" s="19"/>
      <c r="F96" s="19"/>
      <c r="G96" s="19"/>
      <c r="H96" s="19"/>
      <c r="I96" s="19"/>
      <c r="J96" s="19"/>
      <c r="K96" s="19"/>
      <c r="L96" s="19"/>
      <c r="M96" s="19"/>
      <c r="N96" s="20"/>
    </row>
    <row r="97" spans="2:14">
      <c r="B97" s="21"/>
      <c r="C97" s="17"/>
      <c r="D97" s="17"/>
      <c r="E97" s="17"/>
      <c r="F97" s="17"/>
      <c r="G97" s="17"/>
      <c r="H97" s="17"/>
      <c r="I97" s="17"/>
      <c r="J97" s="17"/>
      <c r="K97" s="17"/>
      <c r="L97" s="17"/>
      <c r="M97" s="17"/>
      <c r="N97" s="22"/>
    </row>
    <row r="98" spans="2:14">
      <c r="B98" s="21"/>
      <c r="C98" s="17"/>
      <c r="D98" s="17"/>
      <c r="E98" s="17"/>
      <c r="F98" s="17"/>
      <c r="G98" s="17"/>
      <c r="H98" s="17"/>
      <c r="I98" s="17"/>
      <c r="J98" s="17"/>
      <c r="K98" s="17"/>
      <c r="L98" s="17"/>
      <c r="M98" s="17"/>
      <c r="N98" s="22"/>
    </row>
    <row r="99" spans="2:14">
      <c r="B99" s="21"/>
      <c r="C99" s="17"/>
      <c r="D99" s="17"/>
      <c r="E99" s="17"/>
      <c r="F99" s="17"/>
      <c r="G99" s="17"/>
      <c r="H99" s="17"/>
      <c r="I99" s="17"/>
      <c r="J99" s="17"/>
      <c r="K99" s="17"/>
      <c r="L99" s="17"/>
      <c r="M99" s="17"/>
      <c r="N99" s="22"/>
    </row>
    <row r="100" spans="2:14">
      <c r="B100" s="21"/>
      <c r="C100" s="17"/>
      <c r="D100" s="17"/>
      <c r="E100" s="58" t="s">
        <v>1060</v>
      </c>
      <c r="F100" s="58"/>
      <c r="G100" s="58"/>
      <c r="H100" s="58"/>
      <c r="I100" s="58"/>
      <c r="J100" s="58"/>
      <c r="K100" s="17"/>
      <c r="L100" s="17"/>
      <c r="M100" s="17"/>
      <c r="N100" s="22"/>
    </row>
    <row r="101" spans="2:14">
      <c r="B101" s="21"/>
      <c r="C101" s="17"/>
      <c r="D101" s="17"/>
      <c r="E101" s="17" t="s">
        <v>1061</v>
      </c>
      <c r="F101" s="17"/>
      <c r="G101" s="17"/>
      <c r="H101" s="17"/>
      <c r="I101" s="17"/>
      <c r="J101" s="17"/>
      <c r="K101" s="17"/>
      <c r="L101" s="17"/>
      <c r="M101" s="17"/>
      <c r="N101" s="22"/>
    </row>
    <row r="102" spans="2:14">
      <c r="B102" s="21"/>
      <c r="C102" s="17"/>
      <c r="D102" s="17"/>
      <c r="E102" s="17" t="s">
        <v>1062</v>
      </c>
      <c r="F102" s="17"/>
      <c r="G102" s="17"/>
      <c r="H102" s="17"/>
      <c r="I102" s="17"/>
      <c r="J102" s="17"/>
      <c r="K102" s="17"/>
      <c r="L102" s="17"/>
      <c r="M102" s="17"/>
      <c r="N102" s="22"/>
    </row>
    <row r="103" spans="2:14">
      <c r="B103" s="21"/>
      <c r="C103" s="17"/>
      <c r="D103" s="17"/>
      <c r="E103" s="17" t="s">
        <v>1063</v>
      </c>
      <c r="F103" s="17"/>
      <c r="G103" s="17"/>
      <c r="H103" s="17"/>
      <c r="I103" s="17"/>
      <c r="J103" s="17"/>
      <c r="K103" s="17"/>
      <c r="L103" s="17"/>
      <c r="M103" s="17"/>
      <c r="N103" s="22"/>
    </row>
    <row r="104" spans="2:14" ht="15" thickBot="1">
      <c r="B104" s="21"/>
      <c r="C104" s="17"/>
      <c r="D104" s="17"/>
      <c r="E104" s="17"/>
      <c r="F104" s="17" t="s">
        <v>1064</v>
      </c>
      <c r="G104" s="17"/>
      <c r="H104" s="17"/>
      <c r="I104" s="17"/>
      <c r="J104" s="17"/>
      <c r="K104" s="17"/>
      <c r="L104" s="17"/>
      <c r="M104" s="17"/>
      <c r="N104" s="22"/>
    </row>
    <row r="105" spans="2:14">
      <c r="B105" s="236" t="s">
        <v>2321</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2322</v>
      </c>
      <c r="C111" s="36"/>
      <c r="D111" s="36"/>
      <c r="E111" s="36"/>
      <c r="F111" s="36"/>
      <c r="G111" s="36"/>
      <c r="H111" s="36"/>
      <c r="I111" s="36"/>
      <c r="J111" s="36"/>
      <c r="K111" s="36"/>
      <c r="L111" s="36"/>
      <c r="M111" s="36"/>
      <c r="N111" s="37"/>
    </row>
    <row r="112" spans="2:14" ht="15" customHeight="1">
      <c r="B112" s="863" t="s">
        <v>2323</v>
      </c>
      <c r="C112" s="864"/>
      <c r="D112" s="864"/>
      <c r="E112" s="864"/>
      <c r="F112" s="864"/>
      <c r="G112" s="864"/>
      <c r="H112" s="864"/>
      <c r="I112" s="864"/>
      <c r="J112" s="864"/>
      <c r="K112" s="864"/>
      <c r="L112" s="864"/>
      <c r="M112" s="864"/>
      <c r="N112" s="865"/>
    </row>
    <row r="113" spans="2:14" ht="15" customHeight="1">
      <c r="B113" s="863"/>
      <c r="C113" s="864"/>
      <c r="D113" s="864"/>
      <c r="E113" s="864"/>
      <c r="F113" s="864"/>
      <c r="G113" s="864"/>
      <c r="H113" s="864"/>
      <c r="I113" s="864"/>
      <c r="J113" s="864"/>
      <c r="K113" s="864"/>
      <c r="L113" s="864"/>
      <c r="M113" s="864"/>
      <c r="N113" s="865"/>
    </row>
    <row r="114" spans="2:14" ht="30" customHeight="1">
      <c r="B114" s="866" t="s">
        <v>2324</v>
      </c>
      <c r="C114" s="867"/>
      <c r="D114" s="867"/>
      <c r="E114" s="867"/>
      <c r="F114" s="867"/>
      <c r="G114" s="867"/>
      <c r="H114" s="867"/>
      <c r="I114" s="867"/>
      <c r="J114" s="867"/>
      <c r="K114" s="867"/>
      <c r="L114" s="867"/>
      <c r="M114" s="867"/>
      <c r="N114" s="868"/>
    </row>
    <row r="115" spans="2:14">
      <c r="B115" s="866"/>
      <c r="C115" s="867"/>
      <c r="D115" s="867"/>
      <c r="E115" s="867"/>
      <c r="F115" s="867"/>
      <c r="G115" s="867"/>
      <c r="H115" s="867"/>
      <c r="I115" s="867"/>
      <c r="J115" s="867"/>
      <c r="K115" s="867"/>
      <c r="L115" s="867"/>
      <c r="M115" s="867"/>
      <c r="N115" s="868"/>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6"/>
      <c r="D119" s="36"/>
      <c r="E119" s="36"/>
      <c r="F119" s="36"/>
      <c r="G119" s="36"/>
      <c r="H119" s="36"/>
      <c r="I119" s="36"/>
      <c r="J119" s="36"/>
      <c r="K119" s="36"/>
      <c r="L119" s="36"/>
      <c r="M119" s="36"/>
      <c r="N119" s="37"/>
    </row>
    <row r="120" spans="2:14">
      <c r="B120" s="21"/>
      <c r="C120" s="17"/>
      <c r="D120" s="17"/>
      <c r="E120" s="17" t="s">
        <v>1060</v>
      </c>
      <c r="F120" s="58"/>
      <c r="G120" s="58"/>
      <c r="H120" s="17"/>
      <c r="I120" s="17"/>
      <c r="J120" s="17"/>
      <c r="K120" s="17"/>
      <c r="L120" s="17"/>
      <c r="M120" s="17"/>
      <c r="N120" s="22"/>
    </row>
    <row r="121" spans="2:14">
      <c r="B121" s="21"/>
      <c r="C121" s="17"/>
      <c r="D121" s="17"/>
      <c r="E121" s="59" t="s">
        <v>1061</v>
      </c>
      <c r="F121" s="17"/>
      <c r="G121" s="17"/>
      <c r="H121" s="59"/>
      <c r="I121" s="59"/>
      <c r="J121" s="59"/>
      <c r="K121" s="17"/>
      <c r="L121" s="17"/>
      <c r="M121" s="17"/>
      <c r="N121" s="22"/>
    </row>
    <row r="122" spans="2:14">
      <c r="B122" s="21"/>
      <c r="C122" s="17"/>
      <c r="D122" s="17"/>
      <c r="E122" s="60" t="s">
        <v>1065</v>
      </c>
      <c r="F122" s="17"/>
      <c r="G122" s="17"/>
      <c r="H122" s="60"/>
      <c r="I122" s="60"/>
      <c r="J122" s="60"/>
      <c r="K122" s="17"/>
      <c r="L122" s="17"/>
      <c r="M122" s="17"/>
      <c r="N122" s="22"/>
    </row>
    <row r="123" spans="2:14">
      <c r="B123" s="61"/>
      <c r="C123" s="36"/>
      <c r="D123" s="36"/>
      <c r="E123" s="17" t="s">
        <v>1063</v>
      </c>
      <c r="F123" s="17"/>
      <c r="G123" s="17"/>
      <c r="H123" s="17"/>
      <c r="I123" s="17"/>
      <c r="J123" s="17"/>
      <c r="K123" s="36"/>
      <c r="L123" s="36"/>
      <c r="M123" s="36"/>
      <c r="N123" s="37"/>
    </row>
    <row r="124" spans="2:14">
      <c r="B124" s="61"/>
      <c r="C124" s="36"/>
      <c r="D124" s="36"/>
      <c r="E124" s="36"/>
      <c r="F124" s="17"/>
      <c r="G124" s="17"/>
      <c r="H124" s="17"/>
      <c r="I124" s="17"/>
      <c r="J124" s="17"/>
      <c r="K124" s="36"/>
      <c r="L124" s="36"/>
      <c r="M124" s="36"/>
      <c r="N124" s="37"/>
    </row>
    <row r="125" spans="2:14" ht="15" customHeight="1">
      <c r="B125" s="61" t="s">
        <v>2325</v>
      </c>
      <c r="C125" s="60"/>
      <c r="D125" s="60"/>
      <c r="E125" s="17"/>
      <c r="F125" s="17"/>
      <c r="G125" s="17"/>
      <c r="H125" s="17"/>
      <c r="I125" s="17"/>
      <c r="J125" s="802"/>
      <c r="K125" s="802"/>
      <c r="L125" s="802"/>
      <c r="M125" s="802"/>
      <c r="N125" s="803"/>
    </row>
    <row r="126" spans="2:14" ht="15.75" customHeight="1" thickBot="1">
      <c r="B126" s="270" t="s">
        <v>2326</v>
      </c>
      <c r="C126" s="402"/>
      <c r="D126" s="402"/>
      <c r="E126" s="62"/>
      <c r="F126" s="62"/>
      <c r="G126" s="62"/>
      <c r="H126" s="62"/>
      <c r="I126" s="62"/>
      <c r="J126" s="804"/>
      <c r="K126" s="804"/>
      <c r="L126" s="804"/>
      <c r="M126" s="804"/>
      <c r="N126" s="805"/>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29.25" customHeight="1" thickBot="1">
      <c r="A31" s="162" t="s">
        <v>1928</v>
      </c>
      <c r="B31" s="85" t="s">
        <v>1177</v>
      </c>
      <c r="C31" s="965" t="s">
        <v>1708</v>
      </c>
      <c r="D31" s="966"/>
      <c r="E31" s="966"/>
      <c r="F31" s="966"/>
      <c r="G31" s="966"/>
      <c r="H31" s="966"/>
      <c r="I31" s="966"/>
      <c r="J31" s="966"/>
      <c r="K31" s="477"/>
      <c r="L31" s="315" t="s">
        <v>377</v>
      </c>
      <c r="M31" s="212"/>
      <c r="N31" s="89"/>
    </row>
    <row r="32" spans="1:14" ht="13.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39"/>
      <c r="F40" s="839"/>
      <c r="G40" s="839"/>
      <c r="H40" s="840"/>
      <c r="I40" s="41"/>
      <c r="J40" s="42"/>
      <c r="K40" s="278"/>
      <c r="L40" s="285"/>
      <c r="M40" s="286"/>
      <c r="N40" s="281"/>
    </row>
    <row r="41" spans="1:14">
      <c r="B41" s="329"/>
      <c r="C41" s="330"/>
      <c r="D41" s="330"/>
      <c r="E41" s="330"/>
      <c r="F41" s="332"/>
      <c r="G41" s="332"/>
      <c r="H41" s="130"/>
      <c r="I41" s="41"/>
      <c r="J41" s="42"/>
      <c r="K41" s="283"/>
      <c r="L41" s="285"/>
      <c r="M41" s="286"/>
      <c r="N41" s="287"/>
    </row>
    <row r="42" spans="1:14">
      <c r="B42" s="845"/>
      <c r="C42" s="846"/>
      <c r="D42" s="846"/>
      <c r="E42" s="43"/>
      <c r="F42" s="44"/>
      <c r="G42" s="44"/>
      <c r="H42" s="45"/>
      <c r="I42" s="41"/>
      <c r="J42" s="42"/>
      <c r="K42" s="288"/>
      <c r="L42" s="285"/>
      <c r="M42" s="410"/>
      <c r="N42" s="353"/>
    </row>
    <row r="43" spans="1:14" ht="15" thickBot="1">
      <c r="B43" s="838"/>
      <c r="C43" s="839"/>
      <c r="D43" s="839"/>
      <c r="E43" s="839"/>
      <c r="F43" s="839"/>
      <c r="G43" s="839"/>
      <c r="H43" s="840"/>
      <c r="I43" s="847"/>
      <c r="J43" s="848"/>
      <c r="K43" s="46"/>
      <c r="L43" s="849"/>
      <c r="M43" s="850"/>
      <c r="N43" s="110"/>
    </row>
    <row r="44" spans="1:14" ht="15" thickBot="1">
      <c r="B44" s="825" t="s">
        <v>1037</v>
      </c>
      <c r="C44" s="826"/>
      <c r="D44" s="826"/>
      <c r="E44" s="826"/>
      <c r="F44" s="826"/>
      <c r="G44" s="826"/>
      <c r="H44" s="826"/>
      <c r="I44" s="826"/>
      <c r="J44" s="826"/>
      <c r="K44" s="826"/>
      <c r="L44" s="826"/>
      <c r="M44" s="827"/>
      <c r="N44" s="403"/>
    </row>
    <row r="45" spans="1:14">
      <c r="B45" s="289"/>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 thickBot="1">
      <c r="B47" s="72"/>
      <c r="C47" s="67"/>
      <c r="D47" s="67"/>
      <c r="E47" s="67"/>
      <c r="F47" s="67"/>
      <c r="G47" s="67"/>
      <c r="H47" s="67"/>
      <c r="I47" s="67"/>
      <c r="J47" s="66"/>
      <c r="K47" s="66"/>
      <c r="L47" s="66"/>
      <c r="M47" s="66"/>
      <c r="N47" s="68"/>
    </row>
    <row r="48" spans="1:14">
      <c r="B48" s="816" t="s">
        <v>1028</v>
      </c>
      <c r="C48" s="817"/>
      <c r="D48" s="817"/>
      <c r="E48" s="817"/>
      <c r="F48" s="817"/>
      <c r="G48" s="817"/>
      <c r="H48" s="817"/>
      <c r="I48" s="818"/>
      <c r="J48" s="324" t="s">
        <v>1029</v>
      </c>
      <c r="K48" s="90" t="s">
        <v>1030</v>
      </c>
      <c r="L48" s="819" t="s">
        <v>1039</v>
      </c>
      <c r="M48" s="818"/>
      <c r="N48" s="91" t="s">
        <v>1035</v>
      </c>
    </row>
    <row r="49" spans="1:14">
      <c r="A49" t="s">
        <v>896</v>
      </c>
      <c r="B49" s="48"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11749.922050000001</v>
      </c>
      <c r="N49" s="281">
        <f>K49*M49</f>
        <v>11749.922050000001</v>
      </c>
    </row>
    <row r="50" spans="1:14">
      <c r="A50" s="149"/>
      <c r="B50" s="48"/>
      <c r="C50" s="290"/>
      <c r="D50" s="290"/>
      <c r="E50" s="290"/>
      <c r="F50" s="290"/>
      <c r="G50" s="290"/>
      <c r="H50" s="290"/>
      <c r="I50" s="277"/>
      <c r="J50" s="233"/>
      <c r="K50" s="291"/>
      <c r="L50" s="276"/>
      <c r="M50" s="411"/>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SUM(N49:N53)</f>
        <v>11749.922050000001</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320"/>
      <c r="I60" s="288"/>
      <c r="J60" s="295"/>
      <c r="K60" s="288"/>
      <c r="L60" s="829"/>
      <c r="M60" s="830"/>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301"/>
      <c r="J72" s="302"/>
      <c r="K72" s="303"/>
      <c r="L72" s="55"/>
      <c r="M72" s="309"/>
      <c r="N72" s="404"/>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N44+N54+N65+N76</f>
        <v>11749.922050000001</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2349.9844100000005</v>
      </c>
      <c r="M83" s="860"/>
      <c r="N83" s="56"/>
    </row>
    <row r="84" spans="1:14">
      <c r="B84" s="94" t="s">
        <v>1057</v>
      </c>
      <c r="C84" s="95"/>
      <c r="D84" s="95"/>
      <c r="E84" s="95"/>
      <c r="F84" s="95"/>
      <c r="G84" s="95"/>
      <c r="H84" s="95"/>
      <c r="I84" s="92"/>
      <c r="J84" s="93"/>
      <c r="K84" s="313">
        <v>0.05</v>
      </c>
      <c r="L84" s="859">
        <f>N78*K84</f>
        <v>587.49610250000012</v>
      </c>
      <c r="M84" s="860"/>
      <c r="N84" s="56"/>
    </row>
    <row r="85" spans="1:14" ht="15" thickBot="1">
      <c r="B85" s="96" t="s">
        <v>1058</v>
      </c>
      <c r="C85" s="97"/>
      <c r="D85" s="97"/>
      <c r="E85" s="97"/>
      <c r="F85" s="97"/>
      <c r="G85" s="97"/>
      <c r="H85" s="97"/>
      <c r="I85" s="98"/>
      <c r="J85" s="99"/>
      <c r="K85" s="314">
        <v>0.05</v>
      </c>
      <c r="L85" s="861">
        <f>N78*K85</f>
        <v>587.49610250000012</v>
      </c>
      <c r="M85" s="862"/>
      <c r="N85" s="56"/>
    </row>
    <row r="86" spans="1:14" ht="15" thickBot="1">
      <c r="B86" s="825" t="s">
        <v>1037</v>
      </c>
      <c r="C86" s="826"/>
      <c r="D86" s="826"/>
      <c r="E86" s="826"/>
      <c r="F86" s="826"/>
      <c r="G86" s="826"/>
      <c r="H86" s="826"/>
      <c r="I86" s="826"/>
      <c r="J86" s="826"/>
      <c r="K86" s="826"/>
      <c r="L86" s="826"/>
      <c r="M86" s="827"/>
      <c r="N86" s="57">
        <f>L83+L84+L85</f>
        <v>3524.9766150000009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15274.898665000002</v>
      </c>
    </row>
    <row r="89" spans="1:14">
      <c r="B89" s="18"/>
      <c r="C89" s="19"/>
      <c r="D89" s="19"/>
      <c r="E89" s="19"/>
      <c r="F89" s="19"/>
      <c r="G89" s="19"/>
      <c r="H89" s="19"/>
      <c r="I89" s="19"/>
      <c r="J89" s="19"/>
      <c r="K89" s="19"/>
      <c r="L89" s="19"/>
      <c r="M89" s="19"/>
      <c r="N89" s="20"/>
    </row>
    <row r="90" spans="1:14">
      <c r="B90" s="21"/>
      <c r="C90" s="17"/>
      <c r="D90" s="17"/>
      <c r="E90" s="17"/>
      <c r="F90" s="17"/>
      <c r="G90" s="17"/>
      <c r="H90" s="17"/>
      <c r="I90" s="17"/>
      <c r="J90" s="17"/>
      <c r="K90" s="17"/>
      <c r="L90" s="17"/>
      <c r="M90" s="17"/>
      <c r="N90" s="22"/>
    </row>
    <row r="91" spans="1:14">
      <c r="B91" s="21"/>
      <c r="C91" s="17"/>
      <c r="D91" s="17"/>
      <c r="E91" s="17"/>
      <c r="F91" s="17"/>
      <c r="G91" s="17"/>
      <c r="H91" s="17"/>
      <c r="I91" s="17"/>
      <c r="J91" s="17"/>
      <c r="K91" s="17"/>
      <c r="L91" s="17"/>
      <c r="M91" s="17"/>
      <c r="N91" s="22"/>
    </row>
    <row r="92" spans="1:14">
      <c r="B92" s="21"/>
      <c r="C92" s="17"/>
      <c r="D92" s="17"/>
      <c r="E92" s="17"/>
      <c r="F92" s="17"/>
      <c r="G92" s="17"/>
      <c r="H92" s="17"/>
      <c r="I92" s="17"/>
      <c r="J92" s="17"/>
      <c r="K92" s="17"/>
      <c r="L92" s="17"/>
      <c r="M92" s="17"/>
      <c r="N92" s="22"/>
    </row>
    <row r="93" spans="1:14">
      <c r="B93" s="21"/>
      <c r="C93" s="17"/>
      <c r="D93" s="17"/>
      <c r="E93" s="58" t="s">
        <v>1060</v>
      </c>
      <c r="F93" s="58"/>
      <c r="G93" s="58"/>
      <c r="H93" s="58"/>
      <c r="I93" s="58"/>
      <c r="J93" s="58"/>
      <c r="K93" s="17"/>
      <c r="L93" s="17"/>
      <c r="M93" s="17"/>
      <c r="N93" s="22"/>
    </row>
    <row r="94" spans="1:14">
      <c r="B94" s="21"/>
      <c r="C94" s="17"/>
      <c r="D94" s="17"/>
      <c r="E94" s="17" t="s">
        <v>1061</v>
      </c>
      <c r="F94" s="17"/>
      <c r="G94" s="17"/>
      <c r="H94" s="17"/>
      <c r="I94" s="17"/>
      <c r="J94" s="17"/>
      <c r="K94" s="17"/>
      <c r="L94" s="17"/>
      <c r="M94" s="17"/>
      <c r="N94" s="22"/>
    </row>
    <row r="95" spans="1:14">
      <c r="B95" s="21"/>
      <c r="C95" s="17"/>
      <c r="D95" s="17"/>
      <c r="E95" s="17" t="s">
        <v>1062</v>
      </c>
      <c r="F95" s="17"/>
      <c r="G95" s="17"/>
      <c r="H95" s="17"/>
      <c r="I95" s="17"/>
      <c r="J95" s="17"/>
      <c r="K95" s="17"/>
      <c r="L95" s="17"/>
      <c r="M95" s="17"/>
      <c r="N95" s="22"/>
    </row>
    <row r="96" spans="1:14">
      <c r="B96" s="21"/>
      <c r="C96" s="17"/>
      <c r="D96" s="17"/>
      <c r="E96" s="17" t="s">
        <v>1063</v>
      </c>
      <c r="F96" s="17"/>
      <c r="G96" s="17"/>
      <c r="H96" s="17"/>
      <c r="I96" s="17"/>
      <c r="J96" s="17"/>
      <c r="K96" s="17"/>
      <c r="L96" s="17"/>
      <c r="M96" s="17"/>
      <c r="N96" s="22"/>
    </row>
    <row r="97" spans="2:14" ht="15" thickBot="1">
      <c r="B97" s="21"/>
      <c r="C97" s="17"/>
      <c r="D97" s="17"/>
      <c r="E97" s="17"/>
      <c r="F97" s="17" t="s">
        <v>1064</v>
      </c>
      <c r="G97" s="17"/>
      <c r="H97" s="17"/>
      <c r="I97" s="17"/>
      <c r="J97" s="17"/>
      <c r="K97" s="17"/>
      <c r="L97" s="17"/>
      <c r="M97" s="17"/>
      <c r="N97" s="22"/>
    </row>
    <row r="98" spans="2:14">
      <c r="B98" s="236" t="s">
        <v>2321</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2322</v>
      </c>
      <c r="C104" s="36"/>
      <c r="D104" s="36"/>
      <c r="E104" s="36"/>
      <c r="F104" s="36"/>
      <c r="G104" s="36"/>
      <c r="H104" s="36"/>
      <c r="I104" s="36"/>
      <c r="J104" s="36"/>
      <c r="K104" s="36"/>
      <c r="L104" s="36"/>
      <c r="M104" s="36"/>
      <c r="N104" s="37"/>
    </row>
    <row r="105" spans="2:14" ht="15" customHeight="1">
      <c r="B105" s="863" t="s">
        <v>2323</v>
      </c>
      <c r="C105" s="864"/>
      <c r="D105" s="864"/>
      <c r="E105" s="864"/>
      <c r="F105" s="864"/>
      <c r="G105" s="864"/>
      <c r="H105" s="864"/>
      <c r="I105" s="864"/>
      <c r="J105" s="864"/>
      <c r="K105" s="864"/>
      <c r="L105" s="864"/>
      <c r="M105" s="864"/>
      <c r="N105" s="865"/>
    </row>
    <row r="106" spans="2:14" ht="15" customHeight="1">
      <c r="B106" s="863"/>
      <c r="C106" s="864"/>
      <c r="D106" s="864"/>
      <c r="E106" s="864"/>
      <c r="F106" s="864"/>
      <c r="G106" s="864"/>
      <c r="H106" s="864"/>
      <c r="I106" s="864"/>
      <c r="J106" s="864"/>
      <c r="K106" s="864"/>
      <c r="L106" s="864"/>
      <c r="M106" s="864"/>
      <c r="N106" s="865"/>
    </row>
    <row r="107" spans="2:14" ht="29.25" customHeight="1">
      <c r="B107" s="866" t="s">
        <v>2324</v>
      </c>
      <c r="C107" s="867"/>
      <c r="D107" s="867"/>
      <c r="E107" s="867"/>
      <c r="F107" s="867"/>
      <c r="G107" s="867"/>
      <c r="H107" s="867"/>
      <c r="I107" s="867"/>
      <c r="J107" s="867"/>
      <c r="K107" s="867"/>
      <c r="L107" s="867"/>
      <c r="M107" s="867"/>
      <c r="N107" s="868"/>
    </row>
    <row r="108" spans="2:14">
      <c r="B108" s="866"/>
      <c r="C108" s="867"/>
      <c r="D108" s="867"/>
      <c r="E108" s="867"/>
      <c r="F108" s="867"/>
      <c r="G108" s="867"/>
      <c r="H108" s="867"/>
      <c r="I108" s="867"/>
      <c r="J108" s="867"/>
      <c r="K108" s="867"/>
      <c r="L108" s="867"/>
      <c r="M108" s="867"/>
      <c r="N108" s="868"/>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6"/>
      <c r="D112" s="36"/>
      <c r="E112" s="36"/>
      <c r="F112" s="36"/>
      <c r="G112" s="36"/>
      <c r="H112" s="36"/>
      <c r="I112" s="36"/>
      <c r="J112" s="36"/>
      <c r="K112" s="36"/>
      <c r="L112" s="36"/>
      <c r="M112" s="36"/>
      <c r="N112" s="37"/>
    </row>
    <row r="113" spans="2:14">
      <c r="B113" s="21"/>
      <c r="C113" s="17"/>
      <c r="D113" s="17"/>
      <c r="E113" s="17" t="s">
        <v>1060</v>
      </c>
      <c r="F113" s="58"/>
      <c r="G113" s="58"/>
      <c r="H113" s="17"/>
      <c r="I113" s="17"/>
      <c r="J113" s="17"/>
      <c r="K113" s="17"/>
      <c r="L113" s="17"/>
      <c r="M113" s="17"/>
      <c r="N113" s="22"/>
    </row>
    <row r="114" spans="2:14">
      <c r="B114" s="21"/>
      <c r="C114" s="17"/>
      <c r="D114" s="17"/>
      <c r="E114" s="59" t="s">
        <v>1061</v>
      </c>
      <c r="F114" s="17"/>
      <c r="G114" s="17"/>
      <c r="H114" s="59"/>
      <c r="I114" s="59"/>
      <c r="J114" s="59"/>
      <c r="K114" s="17"/>
      <c r="L114" s="17"/>
      <c r="M114" s="17"/>
      <c r="N114" s="22"/>
    </row>
    <row r="115" spans="2:14">
      <c r="B115" s="21"/>
      <c r="C115" s="17"/>
      <c r="D115" s="17"/>
      <c r="E115" s="60" t="s">
        <v>1065</v>
      </c>
      <c r="F115" s="17"/>
      <c r="G115" s="17"/>
      <c r="H115" s="60"/>
      <c r="I115" s="60"/>
      <c r="J115" s="60"/>
      <c r="K115" s="17"/>
      <c r="L115" s="17"/>
      <c r="M115" s="17"/>
      <c r="N115" s="22"/>
    </row>
    <row r="116" spans="2:14">
      <c r="B116" s="61"/>
      <c r="C116" s="36"/>
      <c r="D116" s="36"/>
      <c r="E116" s="17" t="s">
        <v>1063</v>
      </c>
      <c r="F116" s="17"/>
      <c r="G116" s="17"/>
      <c r="H116" s="17"/>
      <c r="I116" s="17"/>
      <c r="J116" s="17"/>
      <c r="K116" s="36"/>
      <c r="L116" s="36"/>
      <c r="M116" s="36"/>
      <c r="N116" s="37"/>
    </row>
    <row r="117" spans="2:14">
      <c r="B117" s="61"/>
      <c r="C117" s="36"/>
      <c r="D117" s="36"/>
      <c r="E117" s="36"/>
      <c r="F117" s="17"/>
      <c r="G117" s="17"/>
      <c r="H117" s="17"/>
      <c r="I117" s="17"/>
      <c r="J117" s="17"/>
      <c r="K117" s="36"/>
      <c r="L117" s="36"/>
      <c r="M117" s="36"/>
      <c r="N117" s="37"/>
    </row>
    <row r="118" spans="2:14" ht="15" customHeight="1">
      <c r="B118" s="61" t="s">
        <v>2325</v>
      </c>
      <c r="C118" s="60"/>
      <c r="D118" s="60"/>
      <c r="E118" s="17"/>
      <c r="F118" s="17"/>
      <c r="G118" s="17"/>
      <c r="H118" s="17"/>
      <c r="I118" s="17"/>
      <c r="J118" s="802"/>
      <c r="K118" s="802"/>
      <c r="L118" s="802"/>
      <c r="M118" s="802"/>
      <c r="N118" s="803"/>
    </row>
    <row r="119" spans="2:14" ht="15.75" customHeight="1" thickBot="1">
      <c r="B119" s="270" t="s">
        <v>2326</v>
      </c>
      <c r="C119" s="402"/>
      <c r="D119" s="402"/>
      <c r="E119" s="62"/>
      <c r="F119" s="62"/>
      <c r="G119" s="62"/>
      <c r="H119" s="62"/>
      <c r="I119" s="62"/>
      <c r="J119" s="804"/>
      <c r="K119" s="804"/>
      <c r="L119" s="804"/>
      <c r="M119" s="804"/>
      <c r="N119" s="80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29.25" customHeight="1" thickBot="1">
      <c r="A31" t="s">
        <v>1928</v>
      </c>
      <c r="B31" s="85" t="s">
        <v>1709</v>
      </c>
      <c r="C31" s="965" t="s">
        <v>2145</v>
      </c>
      <c r="D31" s="966"/>
      <c r="E31" s="966"/>
      <c r="F31" s="966"/>
      <c r="G31" s="966"/>
      <c r="H31" s="966"/>
      <c r="I31" s="966"/>
      <c r="J31" s="966"/>
      <c r="K31" s="477"/>
      <c r="L31" s="315" t="s">
        <v>377</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39"/>
      <c r="F40" s="839"/>
      <c r="G40" s="839"/>
      <c r="H40" s="840"/>
      <c r="I40" s="41"/>
      <c r="J40" s="42"/>
      <c r="K40" s="278"/>
      <c r="L40" s="285"/>
      <c r="M40" s="286"/>
      <c r="N40" s="281"/>
    </row>
    <row r="41" spans="1:14">
      <c r="B41" s="329"/>
      <c r="C41" s="330"/>
      <c r="D41" s="330"/>
      <c r="E41" s="330"/>
      <c r="F41" s="332"/>
      <c r="G41" s="332"/>
      <c r="H41" s="130"/>
      <c r="I41" s="41"/>
      <c r="J41" s="42"/>
      <c r="K41" s="283"/>
      <c r="L41" s="285"/>
      <c r="M41" s="286"/>
      <c r="N41" s="287"/>
    </row>
    <row r="42" spans="1:14">
      <c r="B42" s="845"/>
      <c r="C42" s="846"/>
      <c r="D42" s="846"/>
      <c r="E42" s="43"/>
      <c r="F42" s="44"/>
      <c r="G42" s="44"/>
      <c r="H42" s="45"/>
      <c r="I42" s="41"/>
      <c r="J42" s="42"/>
      <c r="K42" s="288"/>
      <c r="L42" s="285"/>
      <c r="M42" s="410"/>
      <c r="N42" s="353"/>
    </row>
    <row r="43" spans="1:14" ht="15" thickBot="1">
      <c r="B43" s="838"/>
      <c r="C43" s="839"/>
      <c r="D43" s="839"/>
      <c r="E43" s="839"/>
      <c r="F43" s="839"/>
      <c r="G43" s="839"/>
      <c r="H43" s="840"/>
      <c r="I43" s="847"/>
      <c r="J43" s="848"/>
      <c r="K43" s="46"/>
      <c r="L43" s="849"/>
      <c r="M43" s="850"/>
      <c r="N43" s="110"/>
    </row>
    <row r="44" spans="1:14" ht="15" thickBot="1">
      <c r="B44" s="825" t="s">
        <v>1037</v>
      </c>
      <c r="C44" s="826"/>
      <c r="D44" s="826"/>
      <c r="E44" s="826"/>
      <c r="F44" s="826"/>
      <c r="G44" s="826"/>
      <c r="H44" s="826"/>
      <c r="I44" s="826"/>
      <c r="J44" s="826"/>
      <c r="K44" s="826"/>
      <c r="L44" s="826"/>
      <c r="M44" s="827"/>
      <c r="N44" s="403"/>
    </row>
    <row r="45" spans="1:14">
      <c r="B45" s="289"/>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 thickBot="1">
      <c r="B47" s="72"/>
      <c r="C47" s="67"/>
      <c r="D47" s="67"/>
      <c r="E47" s="67"/>
      <c r="F47" s="67"/>
      <c r="G47" s="67"/>
      <c r="H47" s="67"/>
      <c r="I47" s="67"/>
      <c r="J47" s="66"/>
      <c r="K47" s="66"/>
      <c r="L47" s="66"/>
      <c r="M47" s="66"/>
      <c r="N47" s="68"/>
    </row>
    <row r="48" spans="1:14">
      <c r="B48" s="816" t="s">
        <v>1028</v>
      </c>
      <c r="C48" s="817"/>
      <c r="D48" s="817"/>
      <c r="E48" s="817"/>
      <c r="F48" s="817"/>
      <c r="G48" s="817"/>
      <c r="H48" s="817"/>
      <c r="I48" s="818"/>
      <c r="J48" s="324" t="s">
        <v>1029</v>
      </c>
      <c r="K48" s="90" t="s">
        <v>1030</v>
      </c>
      <c r="L48" s="819" t="s">
        <v>1039</v>
      </c>
      <c r="M48" s="818"/>
      <c r="N48" s="91" t="s">
        <v>1035</v>
      </c>
    </row>
    <row r="49" spans="1:14">
      <c r="A49" t="s">
        <v>898</v>
      </c>
      <c r="B49" s="48"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8484.3122975000006</v>
      </c>
      <c r="N49" s="281">
        <f>K49*M49</f>
        <v>8484.3122975000006</v>
      </c>
    </row>
    <row r="50" spans="1:14">
      <c r="A50" s="149"/>
      <c r="B50" s="48"/>
      <c r="C50" s="290"/>
      <c r="D50" s="290"/>
      <c r="E50" s="290"/>
      <c r="F50" s="290"/>
      <c r="G50" s="290"/>
      <c r="H50" s="290"/>
      <c r="I50" s="277"/>
      <c r="J50" s="233"/>
      <c r="K50" s="291"/>
      <c r="L50" s="276"/>
      <c r="M50" s="411"/>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SUM(N49:N53)</f>
        <v>8484.3122975000006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320"/>
      <c r="I60" s="288"/>
      <c r="J60" s="295"/>
      <c r="K60" s="288"/>
      <c r="L60" s="829"/>
      <c r="M60" s="830"/>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301"/>
      <c r="J72" s="302"/>
      <c r="K72" s="303"/>
      <c r="L72" s="55"/>
      <c r="M72" s="309"/>
      <c r="N72" s="404"/>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N44+N54+N65+N76</f>
        <v>8484.3122975000006</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1696.8624595000001</v>
      </c>
      <c r="M83" s="860"/>
      <c r="N83" s="56"/>
    </row>
    <row r="84" spans="1:14">
      <c r="B84" s="94" t="s">
        <v>1057</v>
      </c>
      <c r="C84" s="95"/>
      <c r="D84" s="95"/>
      <c r="E84" s="95"/>
      <c r="F84" s="95"/>
      <c r="G84" s="95"/>
      <c r="H84" s="95"/>
      <c r="I84" s="92"/>
      <c r="J84" s="93"/>
      <c r="K84" s="313">
        <v>0.05</v>
      </c>
      <c r="L84" s="859">
        <f>N78*K84</f>
        <v>424.21561487500003</v>
      </c>
      <c r="M84" s="860"/>
      <c r="N84" s="56"/>
    </row>
    <row r="85" spans="1:14" ht="15" thickBot="1">
      <c r="B85" s="96" t="s">
        <v>1058</v>
      </c>
      <c r="C85" s="97"/>
      <c r="D85" s="97"/>
      <c r="E85" s="97"/>
      <c r="F85" s="97"/>
      <c r="G85" s="97"/>
      <c r="H85" s="97"/>
      <c r="I85" s="98"/>
      <c r="J85" s="99"/>
      <c r="K85" s="314">
        <v>0.05</v>
      </c>
      <c r="L85" s="861">
        <f>N78*K85</f>
        <v>424.21561487500003</v>
      </c>
      <c r="M85" s="862"/>
      <c r="N85" s="56"/>
    </row>
    <row r="86" spans="1:14" ht="15" thickBot="1">
      <c r="B86" s="825" t="s">
        <v>1037</v>
      </c>
      <c r="C86" s="826"/>
      <c r="D86" s="826"/>
      <c r="E86" s="826"/>
      <c r="F86" s="826"/>
      <c r="G86" s="826"/>
      <c r="H86" s="826"/>
      <c r="I86" s="826"/>
      <c r="J86" s="826"/>
      <c r="K86" s="826"/>
      <c r="L86" s="826"/>
      <c r="M86" s="827"/>
      <c r="N86" s="57">
        <f>L83+L84+L85</f>
        <v>2545.2936892500002</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11029.605986750001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2321</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2322</v>
      </c>
      <c r="C104" s="264"/>
      <c r="D104" s="264"/>
      <c r="E104" s="264"/>
      <c r="F104" s="264"/>
      <c r="G104" s="264"/>
      <c r="H104" s="264"/>
      <c r="I104" s="264"/>
      <c r="J104" s="264"/>
      <c r="K104" s="264"/>
      <c r="L104" s="264"/>
      <c r="M104" s="264"/>
      <c r="N104" s="265"/>
    </row>
    <row r="105" spans="2:14" ht="15" customHeight="1">
      <c r="B105" s="967" t="s">
        <v>2323</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2324</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2325</v>
      </c>
      <c r="C118" s="266"/>
      <c r="D118" s="266"/>
      <c r="E118" s="252"/>
      <c r="F118" s="252"/>
      <c r="G118" s="252"/>
      <c r="H118" s="252"/>
      <c r="I118" s="252"/>
      <c r="J118" s="973"/>
      <c r="K118" s="973"/>
      <c r="L118" s="973"/>
      <c r="M118" s="973"/>
      <c r="N118" s="974"/>
    </row>
    <row r="119" spans="2:14" ht="15" thickBot="1">
      <c r="B119" s="428" t="s">
        <v>2326</v>
      </c>
      <c r="C119" s="429"/>
      <c r="D119" s="429"/>
      <c r="E119" s="268"/>
      <c r="F119" s="268"/>
      <c r="G119" s="268"/>
      <c r="H119" s="268"/>
      <c r="I119" s="268"/>
      <c r="J119" s="975"/>
      <c r="K119" s="975"/>
      <c r="L119" s="975"/>
      <c r="M119" s="975"/>
      <c r="N119" s="976"/>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41.25" customHeight="1" thickBot="1">
      <c r="A31" t="s">
        <v>1928</v>
      </c>
      <c r="B31" s="85" t="s">
        <v>1710</v>
      </c>
      <c r="C31" s="965" t="s">
        <v>2146</v>
      </c>
      <c r="D31" s="966"/>
      <c r="E31" s="966"/>
      <c r="F31" s="966"/>
      <c r="G31" s="966"/>
      <c r="H31" s="966"/>
      <c r="I31" s="966"/>
      <c r="J31" s="966"/>
      <c r="K31" s="477"/>
      <c r="L31" s="315" t="s">
        <v>377</v>
      </c>
      <c r="M31" s="212"/>
      <c r="N31" s="89"/>
    </row>
    <row r="32" spans="1:14" ht="18.7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280"/>
      <c r="N36" s="281"/>
    </row>
    <row r="37" spans="1:14">
      <c r="A37" s="118"/>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1"/>
    </row>
    <row r="39" spans="1:14">
      <c r="B39" s="838"/>
      <c r="C39" s="839"/>
      <c r="D39" s="839"/>
      <c r="E39" s="839"/>
      <c r="F39" s="839"/>
      <c r="G39" s="839"/>
      <c r="H39" s="840"/>
      <c r="I39" s="841"/>
      <c r="J39" s="822"/>
      <c r="K39" s="278"/>
      <c r="L39" s="842"/>
      <c r="M39" s="843"/>
      <c r="N39" s="281"/>
    </row>
    <row r="40" spans="1:14">
      <c r="B40" s="838"/>
      <c r="C40" s="839"/>
      <c r="D40" s="839"/>
      <c r="E40" s="839"/>
      <c r="F40" s="839"/>
      <c r="G40" s="839"/>
      <c r="H40" s="840"/>
      <c r="I40" s="41"/>
      <c r="J40" s="42"/>
      <c r="K40" s="278"/>
      <c r="L40" s="285"/>
      <c r="M40" s="286"/>
      <c r="N40" s="281"/>
    </row>
    <row r="41" spans="1:14">
      <c r="B41" s="329"/>
      <c r="C41" s="330"/>
      <c r="D41" s="330"/>
      <c r="E41" s="330"/>
      <c r="F41" s="332"/>
      <c r="G41" s="332"/>
      <c r="H41" s="130"/>
      <c r="I41" s="41"/>
      <c r="J41" s="42"/>
      <c r="K41" s="283"/>
      <c r="L41" s="285"/>
      <c r="M41" s="286"/>
      <c r="N41" s="287"/>
    </row>
    <row r="42" spans="1:14">
      <c r="B42" s="845"/>
      <c r="C42" s="846"/>
      <c r="D42" s="846"/>
      <c r="E42" s="43"/>
      <c r="F42" s="44"/>
      <c r="G42" s="44"/>
      <c r="H42" s="45"/>
      <c r="I42" s="41"/>
      <c r="J42" s="42"/>
      <c r="K42" s="288"/>
      <c r="L42" s="285"/>
      <c r="M42" s="410"/>
      <c r="N42" s="353"/>
    </row>
    <row r="43" spans="1:14" ht="15" thickBot="1">
      <c r="B43" s="838"/>
      <c r="C43" s="839"/>
      <c r="D43" s="839"/>
      <c r="E43" s="839"/>
      <c r="F43" s="839"/>
      <c r="G43" s="839"/>
      <c r="H43" s="840"/>
      <c r="I43" s="847"/>
      <c r="J43" s="848"/>
      <c r="K43" s="46"/>
      <c r="L43" s="849"/>
      <c r="M43" s="850"/>
      <c r="N43" s="110"/>
    </row>
    <row r="44" spans="1:14" ht="15" thickBot="1">
      <c r="B44" s="825" t="s">
        <v>1037</v>
      </c>
      <c r="C44" s="826"/>
      <c r="D44" s="826"/>
      <c r="E44" s="826"/>
      <c r="F44" s="826"/>
      <c r="G44" s="826"/>
      <c r="H44" s="826"/>
      <c r="I44" s="826"/>
      <c r="J44" s="826"/>
      <c r="K44" s="826"/>
      <c r="L44" s="826"/>
      <c r="M44" s="827"/>
      <c r="N44" s="403"/>
    </row>
    <row r="45" spans="1:14">
      <c r="B45" s="289"/>
      <c r="C45" s="39"/>
      <c r="D45" s="39"/>
      <c r="E45" s="39"/>
      <c r="F45" s="39"/>
      <c r="G45" s="39"/>
      <c r="H45" s="39"/>
      <c r="I45" s="39"/>
      <c r="J45" s="39"/>
      <c r="K45" s="39"/>
      <c r="L45" s="39"/>
      <c r="M45" s="39"/>
      <c r="N45" s="40"/>
    </row>
    <row r="46" spans="1:14">
      <c r="B46" s="69" t="s">
        <v>1038</v>
      </c>
      <c r="C46" s="70"/>
      <c r="D46" s="70"/>
      <c r="E46" s="70"/>
      <c r="F46" s="70"/>
      <c r="G46" s="70"/>
      <c r="H46" s="70"/>
      <c r="I46" s="70"/>
      <c r="J46" s="70"/>
      <c r="K46" s="70"/>
      <c r="L46" s="70"/>
      <c r="M46" s="70"/>
      <c r="N46" s="71"/>
    </row>
    <row r="47" spans="1:14" ht="15" thickBot="1">
      <c r="B47" s="72"/>
      <c r="C47" s="67"/>
      <c r="D47" s="67"/>
      <c r="E47" s="67"/>
      <c r="F47" s="67"/>
      <c r="G47" s="67"/>
      <c r="H47" s="67"/>
      <c r="I47" s="67"/>
      <c r="J47" s="66"/>
      <c r="K47" s="66"/>
      <c r="L47" s="66"/>
      <c r="M47" s="66"/>
      <c r="N47" s="68"/>
    </row>
    <row r="48" spans="1:14">
      <c r="B48" s="816" t="s">
        <v>1028</v>
      </c>
      <c r="C48" s="817"/>
      <c r="D48" s="817"/>
      <c r="E48" s="817"/>
      <c r="F48" s="817"/>
      <c r="G48" s="817"/>
      <c r="H48" s="817"/>
      <c r="I48" s="818"/>
      <c r="J48" s="324" t="s">
        <v>1029</v>
      </c>
      <c r="K48" s="90" t="s">
        <v>1030</v>
      </c>
      <c r="L48" s="819" t="s">
        <v>1039</v>
      </c>
      <c r="M48" s="818"/>
      <c r="N48" s="91" t="s">
        <v>1035</v>
      </c>
    </row>
    <row r="49" spans="1:14">
      <c r="A49" t="s">
        <v>875</v>
      </c>
      <c r="B49" s="48"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470</v>
      </c>
      <c r="N49" s="281">
        <f>K49*M49</f>
        <v>470</v>
      </c>
    </row>
    <row r="50" spans="1:14">
      <c r="A50" s="149"/>
      <c r="B50" s="48"/>
      <c r="C50" s="290"/>
      <c r="D50" s="290"/>
      <c r="E50" s="290"/>
      <c r="F50" s="290"/>
      <c r="G50" s="290"/>
      <c r="H50" s="290"/>
      <c r="I50" s="277"/>
      <c r="J50" s="233"/>
      <c r="K50" s="291"/>
      <c r="L50" s="276"/>
      <c r="M50" s="411"/>
      <c r="N50" s="281"/>
    </row>
    <row r="51" spans="1:14">
      <c r="B51" s="48"/>
      <c r="C51" s="290"/>
      <c r="D51" s="290"/>
      <c r="E51" s="290"/>
      <c r="F51" s="290"/>
      <c r="G51" s="290"/>
      <c r="H51" s="290"/>
      <c r="I51" s="277"/>
      <c r="J51" s="233"/>
      <c r="K51" s="291"/>
      <c r="L51" s="276"/>
      <c r="M51" s="292"/>
      <c r="N51" s="293"/>
    </row>
    <row r="52" spans="1:14">
      <c r="B52" s="48"/>
      <c r="C52" s="290"/>
      <c r="D52" s="290"/>
      <c r="E52" s="290"/>
      <c r="F52" s="290"/>
      <c r="G52" s="290"/>
      <c r="H52" s="290"/>
      <c r="I52" s="277"/>
      <c r="J52" s="233"/>
      <c r="K52" s="291"/>
      <c r="L52" s="276"/>
      <c r="M52" s="292"/>
      <c r="N52" s="293"/>
    </row>
    <row r="53" spans="1:14" ht="15" thickBot="1">
      <c r="B53" s="820"/>
      <c r="C53" s="821"/>
      <c r="D53" s="821"/>
      <c r="E53" s="821"/>
      <c r="F53" s="821"/>
      <c r="G53" s="821"/>
      <c r="H53" s="821"/>
      <c r="I53" s="822"/>
      <c r="J53" s="47"/>
      <c r="K53" s="49"/>
      <c r="L53" s="823"/>
      <c r="M53" s="824"/>
      <c r="N53" s="50"/>
    </row>
    <row r="54" spans="1:14" ht="15" thickBot="1">
      <c r="B54" s="825" t="s">
        <v>1037</v>
      </c>
      <c r="C54" s="826"/>
      <c r="D54" s="826"/>
      <c r="E54" s="826"/>
      <c r="F54" s="826"/>
      <c r="G54" s="826"/>
      <c r="H54" s="826"/>
      <c r="I54" s="826"/>
      <c r="J54" s="826"/>
      <c r="K54" s="826"/>
      <c r="L54" s="826"/>
      <c r="M54" s="827"/>
      <c r="N54" s="403">
        <f>SUM(N49:N53)</f>
        <v>470</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320"/>
      <c r="I60" s="288"/>
      <c r="J60" s="295"/>
      <c r="K60" s="288"/>
      <c r="L60" s="829"/>
      <c r="M60" s="830"/>
      <c r="N60" s="300"/>
    </row>
    <row r="61" spans="1:14">
      <c r="B61" s="51"/>
      <c r="C61" s="52"/>
      <c r="D61" s="52"/>
      <c r="E61" s="52"/>
      <c r="F61" s="52"/>
      <c r="G61" s="52"/>
      <c r="H61" s="297"/>
      <c r="I61" s="288"/>
      <c r="J61" s="288"/>
      <c r="K61" s="288"/>
      <c r="L61" s="298"/>
      <c r="M61" s="299"/>
      <c r="N61" s="300"/>
    </row>
    <row r="62" spans="1:14">
      <c r="B62" s="51"/>
      <c r="C62" s="52"/>
      <c r="D62" s="52"/>
      <c r="E62" s="52"/>
      <c r="F62" s="52"/>
      <c r="G62" s="52"/>
      <c r="H62" s="297"/>
      <c r="I62" s="288"/>
      <c r="J62" s="288"/>
      <c r="K62" s="288"/>
      <c r="L62" s="298"/>
      <c r="M62" s="299"/>
      <c r="N62" s="300"/>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2:15" ht="15" thickBot="1">
      <c r="B65" s="831" t="s">
        <v>1037</v>
      </c>
      <c r="C65" s="832"/>
      <c r="D65" s="832"/>
      <c r="E65" s="832"/>
      <c r="F65" s="832"/>
      <c r="G65" s="832"/>
      <c r="H65" s="832"/>
      <c r="I65" s="832"/>
      <c r="J65" s="832"/>
      <c r="K65" s="832"/>
      <c r="L65" s="832"/>
      <c r="M65" s="833"/>
      <c r="N65" s="109"/>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404"/>
      <c r="O70" s="111"/>
    </row>
    <row r="71" spans="2:15">
      <c r="B71" s="54"/>
      <c r="C71" s="52"/>
      <c r="D71" s="52"/>
      <c r="E71" s="52"/>
      <c r="F71" s="52"/>
      <c r="G71" s="52"/>
      <c r="H71" s="52"/>
      <c r="I71" s="301"/>
      <c r="J71" s="302"/>
      <c r="K71" s="303"/>
      <c r="L71" s="55"/>
      <c r="M71" s="308"/>
      <c r="N71" s="404"/>
    </row>
    <row r="72" spans="2:15">
      <c r="B72" s="54"/>
      <c r="C72" s="52"/>
      <c r="D72" s="52"/>
      <c r="E72" s="52"/>
      <c r="F72" s="52"/>
      <c r="G72" s="52"/>
      <c r="H72" s="52"/>
      <c r="I72" s="301"/>
      <c r="J72" s="302"/>
      <c r="K72" s="303"/>
      <c r="L72" s="55"/>
      <c r="M72" s="309"/>
      <c r="N72" s="404"/>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812"/>
      <c r="C75" s="813"/>
      <c r="D75" s="813"/>
      <c r="E75" s="813"/>
      <c r="F75" s="813"/>
      <c r="G75" s="813"/>
      <c r="H75" s="813"/>
      <c r="I75" s="131"/>
      <c r="J75" s="131"/>
      <c r="K75" s="131"/>
      <c r="L75" s="913"/>
      <c r="M75" s="913"/>
      <c r="N75" s="50"/>
    </row>
    <row r="76" spans="2:15" ht="15" thickBot="1">
      <c r="B76" s="831" t="s">
        <v>1037</v>
      </c>
      <c r="C76" s="832"/>
      <c r="D76" s="832"/>
      <c r="E76" s="832"/>
      <c r="F76" s="832"/>
      <c r="G76" s="832"/>
      <c r="H76" s="832"/>
      <c r="I76" s="832"/>
      <c r="J76" s="832"/>
      <c r="K76" s="832"/>
      <c r="L76" s="832"/>
      <c r="M76" s="833"/>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N44+N54+N65+N76</f>
        <v>470</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94</v>
      </c>
      <c r="M83" s="860"/>
      <c r="N83" s="56"/>
    </row>
    <row r="84" spans="1:14">
      <c r="B84" s="94" t="s">
        <v>1057</v>
      </c>
      <c r="C84" s="95"/>
      <c r="D84" s="95"/>
      <c r="E84" s="95"/>
      <c r="F84" s="95"/>
      <c r="G84" s="95"/>
      <c r="H84" s="95"/>
      <c r="I84" s="92"/>
      <c r="J84" s="93"/>
      <c r="K84" s="313">
        <v>0.05</v>
      </c>
      <c r="L84" s="859">
        <f>N78*K84</f>
        <v>23.5</v>
      </c>
      <c r="M84" s="860"/>
      <c r="N84" s="56"/>
    </row>
    <row r="85" spans="1:14" ht="15" thickBot="1">
      <c r="B85" s="96" t="s">
        <v>1058</v>
      </c>
      <c r="C85" s="97"/>
      <c r="D85" s="97"/>
      <c r="E85" s="97"/>
      <c r="F85" s="97"/>
      <c r="G85" s="97"/>
      <c r="H85" s="97"/>
      <c r="I85" s="98"/>
      <c r="J85" s="99"/>
      <c r="K85" s="314">
        <v>0.05</v>
      </c>
      <c r="L85" s="861">
        <f>N78*K85</f>
        <v>23.5</v>
      </c>
      <c r="M85" s="862"/>
      <c r="N85" s="56"/>
    </row>
    <row r="86" spans="1:14" ht="15" thickBot="1">
      <c r="B86" s="825" t="s">
        <v>1037</v>
      </c>
      <c r="C86" s="826"/>
      <c r="D86" s="826"/>
      <c r="E86" s="826"/>
      <c r="F86" s="826"/>
      <c r="G86" s="826"/>
      <c r="H86" s="826"/>
      <c r="I86" s="826"/>
      <c r="J86" s="826"/>
      <c r="K86" s="826"/>
      <c r="L86" s="826"/>
      <c r="M86" s="827"/>
      <c r="N86" s="57">
        <f>L83+L84+L85</f>
        <v>141</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611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2321</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2322</v>
      </c>
      <c r="C104" s="264"/>
      <c r="D104" s="264"/>
      <c r="E104" s="264"/>
      <c r="F104" s="264"/>
      <c r="G104" s="264"/>
      <c r="H104" s="264"/>
      <c r="I104" s="264"/>
      <c r="J104" s="264"/>
      <c r="K104" s="264"/>
      <c r="L104" s="264"/>
      <c r="M104" s="264"/>
      <c r="N104" s="265"/>
    </row>
    <row r="105" spans="2:14" ht="15" customHeight="1">
      <c r="B105" s="967" t="s">
        <v>2323</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2324</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2325</v>
      </c>
      <c r="C118" s="266"/>
      <c r="D118" s="266"/>
      <c r="E118" s="252"/>
      <c r="F118" s="252"/>
      <c r="G118" s="252"/>
      <c r="H118" s="252"/>
      <c r="I118" s="252"/>
      <c r="J118" s="973"/>
      <c r="K118" s="973"/>
      <c r="L118" s="973"/>
      <c r="M118" s="973"/>
      <c r="N118" s="974"/>
    </row>
    <row r="119" spans="2:14" ht="15" thickBot="1">
      <c r="B119" s="428" t="s">
        <v>2326</v>
      </c>
      <c r="C119" s="429"/>
      <c r="D119" s="429"/>
      <c r="E119" s="268"/>
      <c r="F119" s="268"/>
      <c r="G119" s="268"/>
      <c r="H119" s="268"/>
      <c r="I119" s="268"/>
      <c r="J119" s="975"/>
      <c r="K119" s="975"/>
      <c r="L119" s="975"/>
      <c r="M119" s="975"/>
      <c r="N11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85" t="s">
        <v>1711</v>
      </c>
      <c r="C31" s="86" t="s">
        <v>1712</v>
      </c>
      <c r="D31" s="87"/>
      <c r="E31" s="87"/>
      <c r="F31" s="87"/>
      <c r="G31" s="87"/>
      <c r="H31" s="87"/>
      <c r="I31" s="87"/>
      <c r="J31" s="88"/>
      <c r="K31" s="317"/>
      <c r="L31" s="315" t="s">
        <v>388</v>
      </c>
      <c r="M31" s="212"/>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112</v>
      </c>
      <c r="B36" s="838" t="str">
        <f>VLOOKUP(A36,EQUIPOS!A6:D154,3,FALSE)</f>
        <v xml:space="preserve">Aspersor manual
</v>
      </c>
      <c r="C36" s="839"/>
      <c r="D36" s="839"/>
      <c r="E36" s="839"/>
      <c r="F36" s="839"/>
      <c r="G36" s="839"/>
      <c r="H36" s="840"/>
      <c r="I36" s="276"/>
      <c r="J36" s="277"/>
      <c r="K36" s="278">
        <f>VLOOKUP(A36,EQUIPOS!A6:D163,4,FALSE)</f>
        <v>3625</v>
      </c>
      <c r="L36" s="279"/>
      <c r="M36" s="280">
        <v>30</v>
      </c>
      <c r="N36" s="281">
        <f>K36/M36</f>
        <v>120.83333333333333</v>
      </c>
    </row>
    <row r="37" spans="1:14">
      <c r="A37" t="s">
        <v>363</v>
      </c>
      <c r="B37" s="838" t="str">
        <f>VLOOKUP(A37,EQUIPOS!A7:D154,3,FALSE)</f>
        <v>Vibrador de concreto, Motor de 3 hp a 18.000 rpm Mangueras de 4 mt</v>
      </c>
      <c r="C37" s="839"/>
      <c r="D37" s="839"/>
      <c r="E37" s="839"/>
      <c r="F37" s="839"/>
      <c r="G37" s="839"/>
      <c r="H37" s="840"/>
      <c r="I37" s="276"/>
      <c r="J37" s="277"/>
      <c r="K37" s="278">
        <f>VLOOKUP(A37,EQUIPOS!A7:D164,4,FALSE)</f>
        <v>4353</v>
      </c>
      <c r="L37" s="279"/>
      <c r="M37" s="280">
        <v>30</v>
      </c>
      <c r="N37" s="281">
        <f>K37/M37</f>
        <v>145.1</v>
      </c>
    </row>
    <row r="38" spans="1:14">
      <c r="A38" t="s">
        <v>228</v>
      </c>
      <c r="B38" s="838" t="str">
        <f>VLOOKUP(A38,EQUIPOS!A8:D154,3,FALSE)</f>
        <v xml:space="preserve">Formaleta metálica (concreto hidráulico)
</v>
      </c>
      <c r="C38" s="839"/>
      <c r="D38" s="839"/>
      <c r="E38" s="839"/>
      <c r="F38" s="839"/>
      <c r="G38" s="839"/>
      <c r="H38" s="840"/>
      <c r="I38" s="841"/>
      <c r="J38" s="822"/>
      <c r="K38" s="278">
        <f>VLOOKUP(A38,EQUIPOS!A8:D165,4,FALSE)</f>
        <v>1398.5</v>
      </c>
      <c r="L38" s="842">
        <v>0.33329999999999999</v>
      </c>
      <c r="M38" s="843"/>
      <c r="N38" s="281">
        <f>K38/L38</f>
        <v>4195.9195919591957</v>
      </c>
    </row>
    <row r="39" spans="1:14">
      <c r="B39" s="838"/>
      <c r="C39" s="839"/>
      <c r="D39" s="839"/>
      <c r="E39" s="839"/>
      <c r="F39" s="839"/>
      <c r="G39" s="839"/>
      <c r="H39" s="840"/>
      <c r="I39" s="41"/>
      <c r="J39" s="42"/>
      <c r="K39" s="278"/>
      <c r="L39" s="285"/>
      <c r="M39" s="286"/>
      <c r="N39" s="281"/>
    </row>
    <row r="40" spans="1:14">
      <c r="B40" s="329"/>
      <c r="C40" s="330"/>
      <c r="D40" s="330"/>
      <c r="E40" s="332"/>
      <c r="F40" s="332"/>
      <c r="G40" s="332"/>
      <c r="H40" s="130"/>
      <c r="I40" s="41"/>
      <c r="J40" s="42"/>
      <c r="K40" s="283"/>
      <c r="L40" s="285"/>
      <c r="M40" s="286"/>
      <c r="N40" s="287"/>
    </row>
    <row r="41" spans="1:14">
      <c r="B41" s="845" t="s">
        <v>1036</v>
      </c>
      <c r="C41" s="846"/>
      <c r="D41" s="846"/>
      <c r="E41" s="43"/>
      <c r="F41" s="44"/>
      <c r="G41" s="44"/>
      <c r="H41" s="45"/>
      <c r="I41" s="41"/>
      <c r="J41" s="42"/>
      <c r="K41" s="288"/>
      <c r="L41" s="285"/>
      <c r="M41" s="410">
        <v>0.1</v>
      </c>
      <c r="N41" s="353">
        <f>N72*M41</f>
        <v>212.78002169208332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4674.6329469846123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t="s">
        <v>910</v>
      </c>
      <c r="B48" s="48"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557434.87995750003</v>
      </c>
      <c r="N48" s="281">
        <f>K48*M48</f>
        <v>563009.22875707503</v>
      </c>
    </row>
    <row r="49" spans="1:14">
      <c r="B49" s="48"/>
      <c r="C49" s="290"/>
      <c r="D49" s="290"/>
      <c r="E49" s="290"/>
      <c r="F49" s="290"/>
      <c r="G49" s="290"/>
      <c r="H49" s="290"/>
      <c r="I49" s="277"/>
      <c r="J49" s="233"/>
      <c r="K49" s="291"/>
      <c r="L49" s="276"/>
      <c r="M49" s="292"/>
      <c r="N49" s="293"/>
    </row>
    <row r="50" spans="1:14">
      <c r="B50" s="48"/>
      <c r="C50" s="290"/>
      <c r="D50" s="290"/>
      <c r="E50" s="290"/>
      <c r="F50" s="290"/>
      <c r="G50" s="290"/>
      <c r="H50" s="290"/>
      <c r="I50" s="277"/>
      <c r="J50" s="233"/>
      <c r="K50" s="291"/>
      <c r="L50" s="276"/>
      <c r="M50" s="292"/>
      <c r="N50" s="293"/>
    </row>
    <row r="51" spans="1:14" ht="15" thickBot="1">
      <c r="B51" s="820"/>
      <c r="C51" s="821"/>
      <c r="D51" s="821"/>
      <c r="E51" s="821"/>
      <c r="F51" s="821"/>
      <c r="G51" s="821"/>
      <c r="H51" s="821"/>
      <c r="I51" s="822"/>
      <c r="J51" s="47"/>
      <c r="K51" s="49"/>
      <c r="L51" s="823"/>
      <c r="M51" s="824"/>
      <c r="N51" s="50"/>
    </row>
    <row r="52" spans="1:14" ht="15" thickBot="1">
      <c r="B52" s="825" t="s">
        <v>1037</v>
      </c>
      <c r="C52" s="826"/>
      <c r="D52" s="826"/>
      <c r="E52" s="826"/>
      <c r="F52" s="826"/>
      <c r="G52" s="826"/>
      <c r="H52" s="826"/>
      <c r="I52" s="826"/>
      <c r="J52" s="826"/>
      <c r="K52" s="826"/>
      <c r="L52" s="826"/>
      <c r="M52" s="827"/>
      <c r="N52" s="403">
        <f>SUM(N48:N51)</f>
        <v>563009.22875707503</v>
      </c>
    </row>
    <row r="53" spans="1:14">
      <c r="B53" s="38"/>
      <c r="C53" s="39"/>
      <c r="D53" s="39"/>
      <c r="E53" s="39"/>
      <c r="F53" s="39"/>
      <c r="G53" s="39"/>
      <c r="H53" s="39"/>
      <c r="I53" s="39"/>
      <c r="J53" s="39"/>
      <c r="K53" s="39"/>
      <c r="L53" s="39"/>
      <c r="M53" s="39"/>
      <c r="N53" s="40"/>
    </row>
    <row r="54" spans="1:14">
      <c r="B54" s="69" t="s">
        <v>1040</v>
      </c>
      <c r="C54" s="70"/>
      <c r="D54" s="70"/>
      <c r="E54" s="70"/>
      <c r="F54" s="70"/>
      <c r="G54" s="70"/>
      <c r="H54" s="70"/>
      <c r="I54" s="70"/>
      <c r="J54" s="70"/>
      <c r="K54" s="70"/>
      <c r="L54" s="70"/>
      <c r="M54" s="70"/>
      <c r="N54" s="71"/>
    </row>
    <row r="55" spans="1:14" ht="15" thickBot="1">
      <c r="B55" s="73"/>
      <c r="C55" s="66"/>
      <c r="D55" s="66"/>
      <c r="E55" s="66"/>
      <c r="F55" s="66"/>
      <c r="G55" s="66"/>
      <c r="H55" s="66"/>
      <c r="I55" s="66"/>
      <c r="J55" s="66"/>
      <c r="K55" s="66"/>
      <c r="L55" s="66"/>
      <c r="M55" s="66"/>
      <c r="N55" s="68"/>
    </row>
    <row r="56" spans="1:14" ht="26.4">
      <c r="B56" s="322" t="s">
        <v>1041</v>
      </c>
      <c r="C56" s="323"/>
      <c r="D56" s="323"/>
      <c r="E56" s="323"/>
      <c r="F56" s="323"/>
      <c r="G56" s="323"/>
      <c r="H56" s="78" t="s">
        <v>1029</v>
      </c>
      <c r="I56" s="79" t="s">
        <v>1042</v>
      </c>
      <c r="J56" s="80" t="s">
        <v>1043</v>
      </c>
      <c r="K56" s="78" t="s">
        <v>1044</v>
      </c>
      <c r="L56" s="828" t="s">
        <v>1045</v>
      </c>
      <c r="M56" s="801"/>
      <c r="N56" s="81" t="s">
        <v>1035</v>
      </c>
    </row>
    <row r="57" spans="1:14">
      <c r="A57" t="s">
        <v>1474</v>
      </c>
      <c r="B57" s="51" t="str">
        <f>VLOOKUP(A57,TRANSPORTE!A5:D117,3,FALSE)</f>
        <v xml:space="preserve">Transporte de Concreto </v>
      </c>
      <c r="C57" s="326"/>
      <c r="D57" s="326"/>
      <c r="E57" s="326"/>
      <c r="F57" s="326"/>
      <c r="G57" s="326"/>
      <c r="H57" s="320" t="s">
        <v>1551</v>
      </c>
      <c r="I57" s="288">
        <v>1.01</v>
      </c>
      <c r="J57" s="295">
        <v>1</v>
      </c>
      <c r="K57" s="288">
        <f>I57*J57</f>
        <v>1.01</v>
      </c>
      <c r="L57" s="829">
        <f>VLOOKUP(A57,TRANSPORTE!A5:D117,4,FALSE)</f>
        <v>1626.2552907900001</v>
      </c>
      <c r="M57" s="830"/>
      <c r="N57" s="296">
        <f>K57*L57</f>
        <v>1642.5178436979002</v>
      </c>
    </row>
    <row r="58" spans="1:14">
      <c r="B58" s="51"/>
      <c r="C58" s="52"/>
      <c r="D58" s="52"/>
      <c r="E58" s="52"/>
      <c r="F58" s="52"/>
      <c r="G58" s="52"/>
      <c r="H58" s="297"/>
      <c r="I58" s="288"/>
      <c r="J58" s="288"/>
      <c r="K58" s="288"/>
      <c r="L58" s="298"/>
      <c r="M58" s="299"/>
      <c r="N58" s="300"/>
    </row>
    <row r="59" spans="1:14">
      <c r="B59" s="51"/>
      <c r="C59" s="52"/>
      <c r="D59" s="52"/>
      <c r="E59" s="52"/>
      <c r="F59" s="52"/>
      <c r="G59" s="52"/>
      <c r="H59" s="297"/>
      <c r="I59" s="288"/>
      <c r="J59" s="288"/>
      <c r="K59" s="288"/>
      <c r="L59" s="298"/>
      <c r="M59" s="299"/>
      <c r="N59" s="300"/>
    </row>
    <row r="60" spans="1:14">
      <c r="B60" s="51"/>
      <c r="C60" s="52"/>
      <c r="D60" s="52"/>
      <c r="E60" s="52"/>
      <c r="F60" s="52"/>
      <c r="G60" s="52"/>
      <c r="H60" s="297"/>
      <c r="I60" s="288"/>
      <c r="J60" s="288"/>
      <c r="K60" s="288"/>
      <c r="L60" s="298"/>
      <c r="M60" s="299"/>
      <c r="N60" s="300"/>
    </row>
    <row r="61" spans="1:14" ht="15" thickBot="1">
      <c r="B61" s="456"/>
      <c r="C61" s="457"/>
      <c r="D61" s="457"/>
      <c r="E61" s="457"/>
      <c r="F61" s="457"/>
      <c r="G61" s="457"/>
      <c r="H61" s="53"/>
      <c r="I61" s="131"/>
      <c r="J61" s="131"/>
      <c r="K61" s="131"/>
      <c r="L61" s="814"/>
      <c r="M61" s="815"/>
      <c r="N61" s="132"/>
    </row>
    <row r="62" spans="1:14" ht="15" thickBot="1">
      <c r="B62" s="831" t="s">
        <v>1037</v>
      </c>
      <c r="C62" s="832"/>
      <c r="D62" s="832"/>
      <c r="E62" s="832"/>
      <c r="F62" s="832"/>
      <c r="G62" s="832"/>
      <c r="H62" s="832"/>
      <c r="I62" s="832"/>
      <c r="J62" s="832"/>
      <c r="K62" s="832"/>
      <c r="L62" s="832"/>
      <c r="M62" s="833"/>
      <c r="N62" s="109">
        <f>SUM(N57:N61)</f>
        <v>1642.5178436979002</v>
      </c>
    </row>
    <row r="63" spans="1:14">
      <c r="B63" s="38"/>
      <c r="C63" s="39"/>
      <c r="D63" s="39"/>
      <c r="E63" s="39"/>
      <c r="F63" s="39"/>
      <c r="G63" s="39"/>
      <c r="H63" s="39"/>
      <c r="I63" s="39"/>
      <c r="J63" s="39"/>
      <c r="K63" s="39"/>
      <c r="L63" s="39"/>
      <c r="M63" s="39"/>
      <c r="N63" s="40"/>
    </row>
    <row r="64" spans="1:14">
      <c r="B64" s="69" t="s">
        <v>1046</v>
      </c>
      <c r="C64" s="70"/>
      <c r="D64" s="70"/>
      <c r="E64" s="70"/>
      <c r="F64" s="70"/>
      <c r="G64" s="70"/>
      <c r="H64" s="70"/>
      <c r="I64" s="70"/>
      <c r="J64" s="70"/>
      <c r="K64" s="70"/>
      <c r="L64" s="70"/>
      <c r="M64" s="70"/>
      <c r="N64" s="71"/>
    </row>
    <row r="65" spans="1:15" ht="15" thickBot="1">
      <c r="B65" s="73"/>
      <c r="C65" s="66"/>
      <c r="D65" s="66"/>
      <c r="E65" s="66"/>
      <c r="F65" s="66"/>
      <c r="G65" s="66"/>
      <c r="H65" s="66"/>
      <c r="I65" s="66"/>
      <c r="J65" s="66"/>
      <c r="K65" s="66"/>
      <c r="L65" s="66"/>
      <c r="M65" s="66"/>
      <c r="N65" s="68"/>
    </row>
    <row r="66" spans="1:15" ht="26.4">
      <c r="B66" s="851" t="s">
        <v>1047</v>
      </c>
      <c r="C66" s="852"/>
      <c r="D66" s="852"/>
      <c r="E66" s="852"/>
      <c r="F66" s="852"/>
      <c r="G66" s="852"/>
      <c r="H66" s="852"/>
      <c r="I66" s="78" t="s">
        <v>1048</v>
      </c>
      <c r="J66" s="80" t="s">
        <v>1493</v>
      </c>
      <c r="K66" s="79" t="s">
        <v>1050</v>
      </c>
      <c r="L66" s="853" t="s">
        <v>1034</v>
      </c>
      <c r="M66" s="854"/>
      <c r="N66" s="103" t="s">
        <v>1035</v>
      </c>
    </row>
    <row r="67" spans="1:15">
      <c r="A67" t="s">
        <v>19</v>
      </c>
      <c r="B67" s="54" t="str">
        <f>VLOOKUP(A67,'MANO DE OBRA'!A8:D68,3,FALSE)</f>
        <v>Obrero (8)</v>
      </c>
      <c r="C67" s="52"/>
      <c r="D67" s="52"/>
      <c r="E67" s="52"/>
      <c r="F67" s="52"/>
      <c r="G67" s="52"/>
      <c r="H67" s="52"/>
      <c r="I67" s="301">
        <f>K67/J67*100</f>
        <v>220831.15764799999</v>
      </c>
      <c r="J67" s="302">
        <v>185</v>
      </c>
      <c r="K67" s="303">
        <f>VLOOKUP(A67,'MANO DE OBRA'!A8:D99,4,FALSE)</f>
        <v>408537.6416488</v>
      </c>
      <c r="L67" s="55"/>
      <c r="M67" s="304">
        <v>240</v>
      </c>
      <c r="N67" s="404">
        <f>K67/M67</f>
        <v>1702.2401735366666</v>
      </c>
      <c r="O67" s="111"/>
    </row>
    <row r="68" spans="1:15">
      <c r="A68" t="s">
        <v>30</v>
      </c>
      <c r="B68" s="54" t="str">
        <f>VLOOKUP(A68,'MANO DE OBRA'!A8:D69,3,FALSE)</f>
        <v>Oficial</v>
      </c>
      <c r="C68" s="52"/>
      <c r="D68" s="52"/>
      <c r="E68" s="52"/>
      <c r="F68" s="52"/>
      <c r="G68" s="52"/>
      <c r="H68" s="52"/>
      <c r="I68" s="301">
        <f>K68/J68*100</f>
        <v>55207.789411999998</v>
      </c>
      <c r="J68" s="302">
        <v>185</v>
      </c>
      <c r="K68" s="303">
        <f>VLOOKUP(A68,'MANO DE OBRA'!A8:D100,4,FALSE)</f>
        <v>102134.4104122</v>
      </c>
      <c r="L68" s="55"/>
      <c r="M68" s="308">
        <v>240</v>
      </c>
      <c r="N68" s="404">
        <f>K68/M68</f>
        <v>425.56004338416665</v>
      </c>
    </row>
    <row r="69" spans="1:15">
      <c r="B69" s="54"/>
      <c r="C69" s="52"/>
      <c r="D69" s="52"/>
      <c r="E69" s="52"/>
      <c r="F69" s="52"/>
      <c r="G69" s="52"/>
      <c r="H69" s="52"/>
      <c r="I69" s="288"/>
      <c r="J69" s="306"/>
      <c r="K69" s="307"/>
      <c r="L69" s="327"/>
      <c r="M69" s="309"/>
      <c r="N69" s="305"/>
    </row>
    <row r="70" spans="1:15">
      <c r="B70" s="54"/>
      <c r="C70" s="52"/>
      <c r="D70" s="52"/>
      <c r="E70" s="52"/>
      <c r="F70" s="52"/>
      <c r="G70" s="52"/>
      <c r="H70" s="52"/>
      <c r="I70" s="288"/>
      <c r="J70" s="306"/>
      <c r="K70" s="307"/>
      <c r="L70" s="327"/>
      <c r="M70" s="309"/>
      <c r="N70" s="305"/>
    </row>
    <row r="71" spans="1:15" ht="15" thickBot="1">
      <c r="B71" s="812"/>
      <c r="C71" s="813"/>
      <c r="D71" s="813"/>
      <c r="E71" s="813"/>
      <c r="F71" s="813"/>
      <c r="G71" s="813"/>
      <c r="H71" s="813"/>
      <c r="I71" s="131"/>
      <c r="J71" s="131"/>
      <c r="K71" s="131"/>
      <c r="L71" s="913"/>
      <c r="M71" s="913"/>
      <c r="N71" s="50"/>
    </row>
    <row r="72" spans="1:15" ht="15" thickBot="1">
      <c r="B72" s="831" t="s">
        <v>1037</v>
      </c>
      <c r="C72" s="832"/>
      <c r="D72" s="832"/>
      <c r="E72" s="832"/>
      <c r="F72" s="832"/>
      <c r="G72" s="832"/>
      <c r="H72" s="832"/>
      <c r="I72" s="832"/>
      <c r="J72" s="832"/>
      <c r="K72" s="832"/>
      <c r="L72" s="832"/>
      <c r="M72" s="833"/>
      <c r="N72" s="310">
        <f>SUM(N67:N71)</f>
        <v>2127.800216920833</v>
      </c>
    </row>
    <row r="73" spans="1:15" ht="15" thickBot="1">
      <c r="B73" s="38"/>
      <c r="C73" s="39"/>
      <c r="D73" s="39"/>
      <c r="E73" s="39"/>
      <c r="F73" s="39"/>
      <c r="G73" s="39"/>
      <c r="H73" s="39"/>
      <c r="I73" s="39"/>
      <c r="J73" s="39"/>
      <c r="K73" s="39"/>
      <c r="L73" s="39"/>
      <c r="M73" s="39"/>
      <c r="N73" s="40"/>
    </row>
    <row r="74" spans="1:15" ht="15" thickBot="1">
      <c r="B74" s="825" t="s">
        <v>1051</v>
      </c>
      <c r="C74" s="826"/>
      <c r="D74" s="826"/>
      <c r="E74" s="826"/>
      <c r="F74" s="826"/>
      <c r="G74" s="826"/>
      <c r="H74" s="826"/>
      <c r="I74" s="826"/>
      <c r="J74" s="826"/>
      <c r="K74" s="826"/>
      <c r="L74" s="826"/>
      <c r="M74" s="827"/>
      <c r="N74" s="104">
        <f>N43+N52+N62+N72</f>
        <v>571454.17976467835</v>
      </c>
    </row>
    <row r="75" spans="1:15">
      <c r="B75" s="38"/>
      <c r="C75" s="39"/>
      <c r="D75" s="39"/>
      <c r="E75" s="39"/>
      <c r="F75" s="39"/>
      <c r="G75" s="39"/>
      <c r="H75" s="39"/>
      <c r="I75" s="39"/>
      <c r="J75" s="39"/>
      <c r="K75" s="39"/>
      <c r="L75" s="39"/>
      <c r="M75" s="39"/>
      <c r="N75" s="40"/>
    </row>
    <row r="76" spans="1:15">
      <c r="B76" s="69" t="s">
        <v>1052</v>
      </c>
      <c r="C76" s="70"/>
      <c r="D76" s="70"/>
      <c r="E76" s="70"/>
      <c r="F76" s="70"/>
      <c r="G76" s="70"/>
      <c r="H76" s="70"/>
      <c r="I76" s="70"/>
      <c r="J76" s="70"/>
      <c r="K76" s="70"/>
      <c r="L76" s="70"/>
      <c r="M76" s="70"/>
      <c r="N76" s="71"/>
    </row>
    <row r="77" spans="1:15" ht="15" thickBot="1">
      <c r="B77" s="73"/>
      <c r="C77" s="66"/>
      <c r="D77" s="66"/>
      <c r="E77" s="66"/>
      <c r="F77" s="66"/>
      <c r="G77" s="66"/>
      <c r="H77" s="66"/>
      <c r="I77" s="66"/>
      <c r="J77" s="66"/>
      <c r="K77" s="66"/>
      <c r="L77" s="66"/>
      <c r="M77" s="66"/>
      <c r="N77" s="68"/>
    </row>
    <row r="78" spans="1:15">
      <c r="B78" s="816" t="s">
        <v>1053</v>
      </c>
      <c r="C78" s="817"/>
      <c r="D78" s="817"/>
      <c r="E78" s="817"/>
      <c r="F78" s="817"/>
      <c r="G78" s="817"/>
      <c r="H78" s="817"/>
      <c r="I78" s="323"/>
      <c r="J78" s="343"/>
      <c r="K78" s="311" t="s">
        <v>1054</v>
      </c>
      <c r="L78" s="855" t="s">
        <v>1055</v>
      </c>
      <c r="M78" s="856"/>
      <c r="N78" s="312"/>
    </row>
    <row r="79" spans="1:15">
      <c r="B79" s="857" t="s">
        <v>1056</v>
      </c>
      <c r="C79" s="858"/>
      <c r="D79" s="858"/>
      <c r="E79" s="858"/>
      <c r="F79" s="858"/>
      <c r="G79" s="858"/>
      <c r="H79" s="858"/>
      <c r="I79" s="92"/>
      <c r="J79" s="93"/>
      <c r="K79" s="313">
        <v>0.2</v>
      </c>
      <c r="L79" s="859">
        <f>N74*K79</f>
        <v>114290.83595293568</v>
      </c>
      <c r="M79" s="860"/>
      <c r="N79" s="56"/>
    </row>
    <row r="80" spans="1:15">
      <c r="B80" s="94" t="s">
        <v>1057</v>
      </c>
      <c r="C80" s="95"/>
      <c r="D80" s="95"/>
      <c r="E80" s="95"/>
      <c r="F80" s="95"/>
      <c r="G80" s="95"/>
      <c r="H80" s="95"/>
      <c r="I80" s="92"/>
      <c r="J80" s="93"/>
      <c r="K80" s="313">
        <v>0.05</v>
      </c>
      <c r="L80" s="859">
        <f>N74*K80</f>
        <v>28572.708988233921</v>
      </c>
      <c r="M80" s="860"/>
      <c r="N80" s="56"/>
    </row>
    <row r="81" spans="1:14" ht="15" thickBot="1">
      <c r="B81" s="96" t="s">
        <v>1058</v>
      </c>
      <c r="C81" s="97"/>
      <c r="D81" s="97"/>
      <c r="E81" s="97"/>
      <c r="F81" s="97"/>
      <c r="G81" s="97"/>
      <c r="H81" s="97"/>
      <c r="I81" s="98"/>
      <c r="J81" s="99"/>
      <c r="K81" s="314">
        <v>0.05</v>
      </c>
      <c r="L81" s="861">
        <f>N74*K81</f>
        <v>28572.708988233921</v>
      </c>
      <c r="M81" s="862"/>
      <c r="N81" s="56"/>
    </row>
    <row r="82" spans="1:14" ht="15" thickBot="1">
      <c r="B82" s="825" t="s">
        <v>1037</v>
      </c>
      <c r="C82" s="826"/>
      <c r="D82" s="826"/>
      <c r="E82" s="826"/>
      <c r="F82" s="826"/>
      <c r="G82" s="826"/>
      <c r="H82" s="826"/>
      <c r="I82" s="826"/>
      <c r="J82" s="826"/>
      <c r="K82" s="826"/>
      <c r="L82" s="826"/>
      <c r="M82" s="827"/>
      <c r="N82" s="57">
        <f>L79+L80+L81</f>
        <v>171436.25392940355</v>
      </c>
    </row>
    <row r="83" spans="1:14" ht="15" thickBot="1">
      <c r="B83" s="38"/>
      <c r="C83" s="39"/>
      <c r="D83" s="39"/>
      <c r="E83" s="39"/>
      <c r="F83" s="39"/>
      <c r="G83" s="39"/>
      <c r="H83" s="39"/>
      <c r="I83" s="39"/>
      <c r="J83" s="39"/>
      <c r="K83" s="39"/>
      <c r="L83" s="39"/>
      <c r="M83" s="39"/>
      <c r="N83" s="40"/>
    </row>
    <row r="84" spans="1:14" ht="15" thickBot="1">
      <c r="A84" t="s">
        <v>2121</v>
      </c>
      <c r="B84" s="825" t="s">
        <v>1059</v>
      </c>
      <c r="C84" s="826"/>
      <c r="D84" s="826"/>
      <c r="E84" s="826"/>
      <c r="F84" s="826"/>
      <c r="G84" s="826"/>
      <c r="H84" s="826"/>
      <c r="I84" s="826"/>
      <c r="J84" s="826"/>
      <c r="K84" s="826"/>
      <c r="L84" s="826"/>
      <c r="M84" s="827"/>
      <c r="N84" s="196">
        <f>N74+N82</f>
        <v>742890.43369408185</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2321</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2322</v>
      </c>
      <c r="C100" s="264"/>
      <c r="D100" s="264"/>
      <c r="E100" s="264"/>
      <c r="F100" s="264"/>
      <c r="G100" s="264"/>
      <c r="H100" s="264"/>
      <c r="I100" s="264"/>
      <c r="J100" s="264"/>
      <c r="K100" s="264"/>
      <c r="L100" s="264"/>
      <c r="M100" s="264"/>
      <c r="N100" s="265"/>
    </row>
    <row r="101" spans="2:14" ht="15" customHeight="1">
      <c r="B101" s="967" t="s">
        <v>2323</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2324</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2325</v>
      </c>
      <c r="C114" s="266"/>
      <c r="D114" s="266"/>
      <c r="E114" s="252"/>
      <c r="F114" s="252"/>
      <c r="G114" s="252"/>
      <c r="H114" s="252"/>
      <c r="I114" s="252"/>
      <c r="J114" s="973"/>
      <c r="K114" s="973"/>
      <c r="L114" s="973"/>
      <c r="M114" s="973"/>
      <c r="N114" s="974"/>
    </row>
    <row r="115" spans="2:14" ht="15" thickBot="1">
      <c r="B115" s="428" t="s">
        <v>2326</v>
      </c>
      <c r="C115" s="429"/>
      <c r="D115" s="429"/>
      <c r="E115" s="268"/>
      <c r="F115" s="268"/>
      <c r="G115" s="268"/>
      <c r="H115" s="268"/>
      <c r="I115" s="268"/>
      <c r="J115" s="975"/>
      <c r="K115" s="975"/>
      <c r="L115" s="975"/>
      <c r="M115" s="975"/>
      <c r="N115" s="976"/>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1178</v>
      </c>
      <c r="C31" s="86" t="s">
        <v>1713</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160</v>
      </c>
      <c r="B36" s="838" t="str">
        <f>VLOOKUP(A36,EQUIPOS!A6:D154,3,FALSE)</f>
        <v>COMPACTADOR MANUAL VIBRATORIO (RANA) con motor de 6 HP</v>
      </c>
      <c r="C36" s="839"/>
      <c r="D36" s="839"/>
      <c r="E36" s="839"/>
      <c r="F36" s="839"/>
      <c r="G36" s="839"/>
      <c r="H36" s="840"/>
      <c r="I36" s="276"/>
      <c r="J36" s="277"/>
      <c r="K36" s="278">
        <f>VLOOKUP(A36,EQUIPOS!A6:D163,4,FALSE)</f>
        <v>4746.666666666667</v>
      </c>
      <c r="L36" s="279"/>
      <c r="M36" s="280">
        <v>37.5</v>
      </c>
      <c r="N36" s="281">
        <f>K36/M36</f>
        <v>126.57777777777778</v>
      </c>
    </row>
    <row r="37" spans="1:14">
      <c r="B37" s="838"/>
      <c r="C37" s="839"/>
      <c r="D37" s="839"/>
      <c r="E37" s="844"/>
      <c r="F37" s="839"/>
      <c r="G37" s="839"/>
      <c r="H37" s="840"/>
      <c r="I37" s="41"/>
      <c r="J37" s="42"/>
      <c r="K37" s="283"/>
      <c r="L37" s="285"/>
      <c r="M37" s="286"/>
      <c r="N37" s="287"/>
    </row>
    <row r="38" spans="1:14">
      <c r="B38" s="845" t="s">
        <v>1036</v>
      </c>
      <c r="C38" s="846"/>
      <c r="D38" s="846"/>
      <c r="E38" s="43"/>
      <c r="F38" s="44"/>
      <c r="G38" s="44"/>
      <c r="H38" s="45"/>
      <c r="I38" s="41"/>
      <c r="J38" s="42"/>
      <c r="K38" s="288"/>
      <c r="L38" s="285"/>
      <c r="M38" s="478">
        <v>0.1</v>
      </c>
      <c r="N38" s="353">
        <f>N72*M38</f>
        <v>1021.344104122</v>
      </c>
    </row>
    <row r="39" spans="1:14" ht="15" thickBot="1">
      <c r="B39" s="838"/>
      <c r="C39" s="839"/>
      <c r="D39" s="839"/>
      <c r="E39" s="839"/>
      <c r="F39" s="839"/>
      <c r="G39" s="839"/>
      <c r="H39" s="840"/>
      <c r="I39" s="847"/>
      <c r="J39" s="848"/>
      <c r="K39" s="46"/>
      <c r="L39" s="849"/>
      <c r="M39" s="850"/>
      <c r="N39" s="110"/>
    </row>
    <row r="40" spans="1:14" ht="15" thickBot="1">
      <c r="B40" s="825" t="s">
        <v>1037</v>
      </c>
      <c r="C40" s="826"/>
      <c r="D40" s="826"/>
      <c r="E40" s="826"/>
      <c r="F40" s="826"/>
      <c r="G40" s="826"/>
      <c r="H40" s="826"/>
      <c r="I40" s="826"/>
      <c r="J40" s="826"/>
      <c r="K40" s="826"/>
      <c r="L40" s="826"/>
      <c r="M40" s="827"/>
      <c r="N40" s="403">
        <f>SUM(N36:N39)</f>
        <v>1147.9218818997779</v>
      </c>
    </row>
    <row r="41" spans="1:14">
      <c r="B41" s="289"/>
      <c r="C41" s="39"/>
      <c r="D41" s="39"/>
      <c r="E41" s="39"/>
      <c r="F41" s="39"/>
      <c r="G41" s="39"/>
      <c r="H41" s="39"/>
      <c r="I41" s="39"/>
      <c r="J41" s="39"/>
      <c r="K41" s="39"/>
      <c r="L41" s="39"/>
      <c r="M41" s="39"/>
      <c r="N41" s="40"/>
    </row>
    <row r="42" spans="1:14">
      <c r="B42" s="69" t="s">
        <v>1038</v>
      </c>
      <c r="C42" s="70"/>
      <c r="D42" s="70"/>
      <c r="E42" s="70"/>
      <c r="F42" s="70"/>
      <c r="G42" s="70"/>
      <c r="H42" s="70"/>
      <c r="I42" s="70"/>
      <c r="J42" s="70"/>
      <c r="K42" s="70"/>
      <c r="L42" s="70"/>
      <c r="M42" s="70"/>
      <c r="N42" s="71"/>
    </row>
    <row r="43" spans="1:14" ht="15" thickBot="1">
      <c r="B43" s="72"/>
      <c r="C43" s="67"/>
      <c r="D43" s="67"/>
      <c r="E43" s="67"/>
      <c r="F43" s="67"/>
      <c r="G43" s="67"/>
      <c r="H43" s="67"/>
      <c r="I43" s="67"/>
      <c r="J43" s="66"/>
      <c r="K43" s="66"/>
      <c r="L43" s="66"/>
      <c r="M43" s="66"/>
      <c r="N43" s="68"/>
    </row>
    <row r="44" spans="1:14">
      <c r="B44" s="816" t="s">
        <v>1028</v>
      </c>
      <c r="C44" s="817"/>
      <c r="D44" s="817"/>
      <c r="E44" s="817"/>
      <c r="F44" s="817"/>
      <c r="G44" s="817"/>
      <c r="H44" s="817"/>
      <c r="I44" s="818"/>
      <c r="J44" s="324" t="s">
        <v>1029</v>
      </c>
      <c r="K44" s="90" t="s">
        <v>1030</v>
      </c>
      <c r="L44" s="819" t="s">
        <v>1039</v>
      </c>
      <c r="M44" s="818"/>
      <c r="N44" s="91" t="s">
        <v>1035</v>
      </c>
    </row>
    <row r="45" spans="1:14">
      <c r="A45" s="149" t="s">
        <v>822</v>
      </c>
      <c r="B45" s="48"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1178.0033091666667</v>
      </c>
      <c r="N45" s="281">
        <f>K45*M45</f>
        <v>1213.3434084416667</v>
      </c>
    </row>
    <row r="46" spans="1:14">
      <c r="A46" s="149" t="s">
        <v>868</v>
      </c>
      <c r="B46" s="48"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45815</v>
      </c>
      <c r="N46" s="281">
        <f>K46*M46</f>
        <v>458.15000000000003</v>
      </c>
    </row>
    <row r="47" spans="1:14">
      <c r="A47" s="149" t="s">
        <v>871</v>
      </c>
      <c r="B47" s="48"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60444.86</v>
      </c>
      <c r="N47" s="281">
        <f>K47*M47</f>
        <v>3022.2430000000004</v>
      </c>
    </row>
    <row r="48" spans="1:14">
      <c r="A48" t="s">
        <v>904</v>
      </c>
      <c r="B48" s="48" t="str">
        <f>VLOOKUP(A48,MATERIALES!A6:D373,3,FALSE)</f>
        <v>Concreto Resistencia  21 (Mpa)</v>
      </c>
      <c r="C48" s="326"/>
      <c r="D48" s="326"/>
      <c r="E48" s="326"/>
      <c r="F48" s="326"/>
      <c r="G48" s="326"/>
      <c r="H48" s="326"/>
      <c r="I48" s="326"/>
      <c r="J48" s="320" t="str">
        <f>VLOOKUP(A48,MATERIALES!A4:D640,2,FALSE)</f>
        <v>m3</v>
      </c>
      <c r="K48" s="49">
        <v>0.01</v>
      </c>
      <c r="L48" s="327"/>
      <c r="M48" s="411">
        <f>VLOOKUP(A48,MATERIALES!A6:D399,4,FALSE)</f>
        <v>426302.625</v>
      </c>
      <c r="N48" s="281">
        <f>K48*M48</f>
        <v>4263.0262499999999</v>
      </c>
    </row>
    <row r="49" spans="1:14" ht="15" thickBot="1">
      <c r="B49" s="318"/>
      <c r="C49" s="319"/>
      <c r="D49" s="319"/>
      <c r="E49" s="319"/>
      <c r="F49" s="319"/>
      <c r="G49" s="319"/>
      <c r="H49" s="319"/>
      <c r="I49" s="319"/>
      <c r="J49" s="131"/>
      <c r="K49" s="131"/>
      <c r="L49" s="334"/>
      <c r="M49" s="333"/>
      <c r="N49" s="132"/>
    </row>
    <row r="50" spans="1:14" ht="15" thickBot="1">
      <c r="B50" s="825" t="s">
        <v>1037</v>
      </c>
      <c r="C50" s="826"/>
      <c r="D50" s="826"/>
      <c r="E50" s="826"/>
      <c r="F50" s="826"/>
      <c r="G50" s="826"/>
      <c r="H50" s="826"/>
      <c r="I50" s="826"/>
      <c r="J50" s="826"/>
      <c r="K50" s="826"/>
      <c r="L50" s="826"/>
      <c r="M50" s="827"/>
      <c r="N50" s="403">
        <f>SUM(N45:N49)</f>
        <v>8956.7626584416685</v>
      </c>
    </row>
    <row r="51" spans="1:14">
      <c r="B51" s="38"/>
      <c r="C51" s="39"/>
      <c r="D51" s="39"/>
      <c r="E51" s="39"/>
      <c r="F51" s="39"/>
      <c r="G51" s="39"/>
      <c r="H51" s="39"/>
      <c r="I51" s="39"/>
      <c r="J51" s="39"/>
      <c r="K51" s="39"/>
      <c r="L51" s="39"/>
      <c r="M51" s="39"/>
      <c r="N51" s="40"/>
    </row>
    <row r="52" spans="1:14">
      <c r="B52" s="69" t="s">
        <v>1040</v>
      </c>
      <c r="C52" s="70"/>
      <c r="D52" s="70"/>
      <c r="E52" s="70"/>
      <c r="F52" s="70"/>
      <c r="G52" s="70"/>
      <c r="H52" s="70"/>
      <c r="I52" s="70"/>
      <c r="J52" s="70"/>
      <c r="K52" s="70"/>
      <c r="L52" s="70"/>
      <c r="M52" s="70"/>
      <c r="N52" s="71"/>
    </row>
    <row r="53" spans="1:14" ht="15" thickBot="1">
      <c r="B53" s="73"/>
      <c r="C53" s="66"/>
      <c r="D53" s="66"/>
      <c r="E53" s="66"/>
      <c r="F53" s="66"/>
      <c r="G53" s="66"/>
      <c r="H53" s="66"/>
      <c r="I53" s="66"/>
      <c r="J53" s="66"/>
      <c r="K53" s="66"/>
      <c r="L53" s="66"/>
      <c r="M53" s="66"/>
      <c r="N53" s="68"/>
    </row>
    <row r="54" spans="1:14" ht="26.4">
      <c r="B54" s="322" t="s">
        <v>1041</v>
      </c>
      <c r="C54" s="323"/>
      <c r="D54" s="323"/>
      <c r="E54" s="323"/>
      <c r="F54" s="323"/>
      <c r="G54" s="323"/>
      <c r="H54" s="78" t="s">
        <v>1029</v>
      </c>
      <c r="I54" s="79" t="s">
        <v>1042</v>
      </c>
      <c r="J54" s="80" t="s">
        <v>1043</v>
      </c>
      <c r="K54" s="78" t="s">
        <v>1044</v>
      </c>
      <c r="L54" s="828" t="s">
        <v>1045</v>
      </c>
      <c r="M54" s="801"/>
      <c r="N54" s="81" t="s">
        <v>1035</v>
      </c>
    </row>
    <row r="55" spans="1:14">
      <c r="A55" t="s">
        <v>1714</v>
      </c>
      <c r="B55" s="51" t="str">
        <f>VLOOKUP(A55,TRANSPORTE!A5:D117,3,FALSE)</f>
        <v>Transporte de Adoquín e=8cm</v>
      </c>
      <c r="C55" s="326"/>
      <c r="D55" s="326"/>
      <c r="E55" s="326"/>
      <c r="F55" s="326"/>
      <c r="G55" s="326"/>
      <c r="H55" s="320" t="s">
        <v>1551</v>
      </c>
      <c r="I55" s="288">
        <v>0.92</v>
      </c>
      <c r="J55" s="295">
        <v>1</v>
      </c>
      <c r="K55" s="288">
        <f>I55*J55</f>
        <v>0.92</v>
      </c>
      <c r="L55" s="829">
        <f>VLOOKUP(A55,TRANSPORTE!A5:D117,4,FALSE)</f>
        <v>1393.3519377</v>
      </c>
      <c r="M55" s="830"/>
      <c r="N55" s="296">
        <f>K55*L55</f>
        <v>1281.8837826840002</v>
      </c>
    </row>
    <row r="56" spans="1:14">
      <c r="A56" t="s">
        <v>1311</v>
      </c>
      <c r="B56" s="51" t="str">
        <f>VLOOKUP(A56,TRANSPORTE!A6:D117,3,FALSE)</f>
        <v>Transporte de Arena</v>
      </c>
      <c r="C56" s="52"/>
      <c r="D56" s="52"/>
      <c r="E56" s="52"/>
      <c r="F56" s="52"/>
      <c r="G56" s="52"/>
      <c r="H56" s="320" t="s">
        <v>1551</v>
      </c>
      <c r="I56" s="288">
        <v>0.01</v>
      </c>
      <c r="J56" s="295">
        <v>1</v>
      </c>
      <c r="K56" s="288">
        <f>I56*J56</f>
        <v>0.01</v>
      </c>
      <c r="L56" s="829">
        <f>VLOOKUP(A56,TRANSPORTE!A6:D117,4,FALSE)</f>
        <v>1460.4695945866667</v>
      </c>
      <c r="M56" s="830"/>
      <c r="N56" s="296">
        <f>K56*L56</f>
        <v>14.604695945866668</v>
      </c>
    </row>
    <row r="57" spans="1:14">
      <c r="A57" t="s">
        <v>1311</v>
      </c>
      <c r="B57" s="51" t="str">
        <f>VLOOKUP(A57,TRANSPORTE!A6:D117,3,FALSE)</f>
        <v>Transporte de Arena</v>
      </c>
      <c r="C57" s="52"/>
      <c r="D57" s="52"/>
      <c r="E57" s="52"/>
      <c r="F57" s="52"/>
      <c r="G57" s="52"/>
      <c r="H57" s="320" t="s">
        <v>1551</v>
      </c>
      <c r="I57" s="288">
        <v>0.05</v>
      </c>
      <c r="J57" s="295">
        <v>1</v>
      </c>
      <c r="K57" s="288">
        <f>I57*J57</f>
        <v>0.05</v>
      </c>
      <c r="L57" s="829">
        <f>VLOOKUP(A57,TRANSPORTE!A6:D118,4,FALSE)</f>
        <v>1460.4695945866667</v>
      </c>
      <c r="M57" s="830"/>
      <c r="N57" s="296">
        <f>K57*L57</f>
        <v>73.023479729333346</v>
      </c>
    </row>
    <row r="58" spans="1:14">
      <c r="B58" s="51"/>
      <c r="C58" s="52"/>
      <c r="D58" s="52"/>
      <c r="E58" s="52"/>
      <c r="F58" s="52"/>
      <c r="G58" s="52"/>
      <c r="H58" s="320"/>
      <c r="I58" s="288"/>
      <c r="J58" s="295"/>
      <c r="K58" s="288"/>
      <c r="L58" s="829"/>
      <c r="M58" s="830"/>
      <c r="N58" s="296"/>
    </row>
    <row r="59" spans="1:14">
      <c r="B59" s="51"/>
      <c r="C59" s="52"/>
      <c r="D59" s="52"/>
      <c r="E59" s="52"/>
      <c r="F59" s="52"/>
      <c r="G59" s="52"/>
      <c r="H59" s="297"/>
      <c r="I59" s="288"/>
      <c r="J59" s="288"/>
      <c r="K59" s="288"/>
      <c r="L59" s="298"/>
      <c r="M59" s="299"/>
      <c r="N59" s="300"/>
    </row>
    <row r="60" spans="1:14" ht="15" thickBot="1">
      <c r="B60" s="318"/>
      <c r="C60" s="319"/>
      <c r="D60" s="319"/>
      <c r="E60" s="319"/>
      <c r="F60" s="319"/>
      <c r="G60" s="319"/>
      <c r="H60" s="53"/>
      <c r="I60" s="131"/>
      <c r="J60" s="131"/>
      <c r="K60" s="131"/>
      <c r="L60" s="814"/>
      <c r="M60" s="815"/>
      <c r="N60" s="132"/>
    </row>
    <row r="61" spans="1:14" ht="15" thickBot="1">
      <c r="B61" s="831" t="s">
        <v>1037</v>
      </c>
      <c r="C61" s="832"/>
      <c r="D61" s="832"/>
      <c r="E61" s="832"/>
      <c r="F61" s="832"/>
      <c r="G61" s="832"/>
      <c r="H61" s="832"/>
      <c r="I61" s="832"/>
      <c r="J61" s="832"/>
      <c r="K61" s="832"/>
      <c r="L61" s="832"/>
      <c r="M61" s="833"/>
      <c r="N61" s="109">
        <f>N55+N56+N57+N58+N59</f>
        <v>1369.5119583592002</v>
      </c>
    </row>
    <row r="62" spans="1:14">
      <c r="B62" s="38"/>
      <c r="C62" s="39"/>
      <c r="D62" s="39"/>
      <c r="E62" s="39"/>
      <c r="F62" s="39"/>
      <c r="G62" s="39"/>
      <c r="H62" s="39"/>
      <c r="I62" s="39"/>
      <c r="J62" s="39"/>
      <c r="K62" s="39"/>
      <c r="L62" s="39"/>
      <c r="M62" s="39"/>
      <c r="N62" s="40"/>
    </row>
    <row r="63" spans="1:14">
      <c r="B63" s="69" t="s">
        <v>1046</v>
      </c>
      <c r="C63" s="70"/>
      <c r="D63" s="70"/>
      <c r="E63" s="70"/>
      <c r="F63" s="70"/>
      <c r="G63" s="70"/>
      <c r="H63" s="70"/>
      <c r="I63" s="70"/>
      <c r="J63" s="70"/>
      <c r="K63" s="70"/>
      <c r="L63" s="70"/>
      <c r="M63" s="70"/>
      <c r="N63" s="71"/>
    </row>
    <row r="64" spans="1:14" ht="15" thickBot="1">
      <c r="B64" s="73"/>
      <c r="C64" s="66"/>
      <c r="D64" s="66"/>
      <c r="E64" s="66"/>
      <c r="F64" s="66"/>
      <c r="G64" s="66"/>
      <c r="H64" s="66"/>
      <c r="I64" s="66"/>
      <c r="J64" s="66"/>
      <c r="K64" s="66"/>
      <c r="L64" s="66"/>
      <c r="M64" s="66"/>
      <c r="N64" s="68"/>
    </row>
    <row r="65" spans="1:15" ht="26.4">
      <c r="B65" s="851" t="s">
        <v>1047</v>
      </c>
      <c r="C65" s="852"/>
      <c r="D65" s="852"/>
      <c r="E65" s="852"/>
      <c r="F65" s="852"/>
      <c r="G65" s="852"/>
      <c r="H65" s="852"/>
      <c r="I65" s="78" t="s">
        <v>1048</v>
      </c>
      <c r="J65" s="80" t="s">
        <v>1493</v>
      </c>
      <c r="K65" s="79" t="s">
        <v>1050</v>
      </c>
      <c r="L65" s="853" t="s">
        <v>1034</v>
      </c>
      <c r="M65" s="854"/>
      <c r="N65" s="103" t="s">
        <v>1035</v>
      </c>
    </row>
    <row r="66" spans="1:15">
      <c r="A66" s="150" t="s">
        <v>19</v>
      </c>
      <c r="B66" s="54" t="str">
        <f>VLOOKUP(A66,'MANO DE OBRA'!A8:D68,3,FALSE)</f>
        <v>Obrero (8)</v>
      </c>
      <c r="C66" s="52"/>
      <c r="D66" s="52"/>
      <c r="E66" s="52"/>
      <c r="F66" s="52"/>
      <c r="G66" s="52"/>
      <c r="H66" s="52"/>
      <c r="I66" s="301">
        <f>K66/J66*100</f>
        <v>220831.15764799999</v>
      </c>
      <c r="J66" s="302">
        <v>185</v>
      </c>
      <c r="K66" s="303">
        <f>VLOOKUP(A66,'MANO DE OBRA'!A8:D99,4,FALSE)</f>
        <v>408537.6416488</v>
      </c>
      <c r="L66" s="55"/>
      <c r="M66" s="304">
        <v>50</v>
      </c>
      <c r="N66" s="404">
        <f>K66/M66</f>
        <v>8170.7528329759998</v>
      </c>
      <c r="O66" s="111"/>
    </row>
    <row r="67" spans="1:15">
      <c r="A67" s="150" t="s">
        <v>30</v>
      </c>
      <c r="B67" s="54" t="str">
        <f>VLOOKUP(A67,'MANO DE OBRA'!A8:D69,3,FALSE)</f>
        <v>Oficial</v>
      </c>
      <c r="C67" s="52"/>
      <c r="D67" s="52"/>
      <c r="E67" s="52"/>
      <c r="F67" s="52"/>
      <c r="G67" s="52"/>
      <c r="H67" s="52"/>
      <c r="I67" s="301">
        <f>K67/J67*100</f>
        <v>55207.789411999998</v>
      </c>
      <c r="J67" s="302">
        <v>185</v>
      </c>
      <c r="K67" s="303">
        <f>VLOOKUP(A67,'MANO DE OBRA'!A8:D100,4,FALSE)</f>
        <v>102134.4104122</v>
      </c>
      <c r="L67" s="55"/>
      <c r="M67" s="308">
        <v>50</v>
      </c>
      <c r="N67" s="404">
        <f>K67/M67</f>
        <v>2042.688208244</v>
      </c>
    </row>
    <row r="68" spans="1:15">
      <c r="B68" s="54"/>
      <c r="C68" s="52"/>
      <c r="D68" s="52"/>
      <c r="E68" s="52"/>
      <c r="F68" s="52"/>
      <c r="G68" s="52"/>
      <c r="H68" s="52"/>
      <c r="I68" s="288"/>
      <c r="J68" s="306"/>
      <c r="K68" s="307"/>
      <c r="L68" s="55"/>
      <c r="M68" s="309"/>
      <c r="N68" s="305"/>
    </row>
    <row r="69" spans="1:15">
      <c r="B69" s="54"/>
      <c r="C69" s="52"/>
      <c r="D69" s="52"/>
      <c r="E69" s="52"/>
      <c r="F69" s="52"/>
      <c r="G69" s="52"/>
      <c r="H69" s="52"/>
      <c r="I69" s="288"/>
      <c r="J69" s="306"/>
      <c r="K69" s="307"/>
      <c r="L69" s="327"/>
      <c r="M69" s="309"/>
      <c r="N69" s="305"/>
    </row>
    <row r="70" spans="1:15">
      <c r="B70" s="54"/>
      <c r="C70" s="52"/>
      <c r="D70" s="52"/>
      <c r="E70" s="52"/>
      <c r="F70" s="52"/>
      <c r="G70" s="52"/>
      <c r="H70" s="52"/>
      <c r="I70" s="288"/>
      <c r="J70" s="306"/>
      <c r="K70" s="307"/>
      <c r="L70" s="327"/>
      <c r="M70" s="309"/>
      <c r="N70" s="305"/>
    </row>
    <row r="71" spans="1:15" ht="15" thickBot="1">
      <c r="B71" s="812"/>
      <c r="C71" s="813"/>
      <c r="D71" s="813"/>
      <c r="E71" s="813"/>
      <c r="F71" s="813"/>
      <c r="G71" s="813"/>
      <c r="H71" s="813"/>
      <c r="I71" s="131"/>
      <c r="J71" s="131"/>
      <c r="K71" s="131"/>
      <c r="L71" s="913"/>
      <c r="M71" s="913"/>
      <c r="N71" s="50"/>
    </row>
    <row r="72" spans="1:15" ht="15" thickBot="1">
      <c r="B72" s="831" t="s">
        <v>1037</v>
      </c>
      <c r="C72" s="832"/>
      <c r="D72" s="832"/>
      <c r="E72" s="832"/>
      <c r="F72" s="832"/>
      <c r="G72" s="832"/>
      <c r="H72" s="832"/>
      <c r="I72" s="832"/>
      <c r="J72" s="832"/>
      <c r="K72" s="832"/>
      <c r="L72" s="832"/>
      <c r="M72" s="833"/>
      <c r="N72" s="310">
        <f>SUM(N66:N71)</f>
        <v>10213.44104122</v>
      </c>
    </row>
    <row r="73" spans="1:15" ht="15" thickBot="1">
      <c r="B73" s="38"/>
      <c r="C73" s="39"/>
      <c r="D73" s="39"/>
      <c r="E73" s="39"/>
      <c r="F73" s="39"/>
      <c r="G73" s="39"/>
      <c r="H73" s="39"/>
      <c r="I73" s="39"/>
      <c r="J73" s="39"/>
      <c r="K73" s="39"/>
      <c r="L73" s="39"/>
      <c r="M73" s="39"/>
      <c r="N73" s="40"/>
    </row>
    <row r="74" spans="1:15" ht="15" thickBot="1">
      <c r="B74" s="825" t="s">
        <v>1051</v>
      </c>
      <c r="C74" s="826"/>
      <c r="D74" s="826"/>
      <c r="E74" s="826"/>
      <c r="F74" s="826"/>
      <c r="G74" s="826"/>
      <c r="H74" s="826"/>
      <c r="I74" s="826"/>
      <c r="J74" s="826"/>
      <c r="K74" s="826"/>
      <c r="L74" s="826"/>
      <c r="M74" s="827"/>
      <c r="N74" s="104">
        <f>N40+N50+N61+N72</f>
        <v>21687.637539920644</v>
      </c>
    </row>
    <row r="75" spans="1:15">
      <c r="B75" s="38"/>
      <c r="C75" s="39"/>
      <c r="D75" s="39"/>
      <c r="E75" s="39"/>
      <c r="F75" s="39"/>
      <c r="G75" s="39"/>
      <c r="H75" s="39"/>
      <c r="I75" s="39"/>
      <c r="J75" s="39"/>
      <c r="K75" s="39"/>
      <c r="L75" s="39"/>
      <c r="M75" s="39"/>
      <c r="N75" s="40"/>
    </row>
    <row r="76" spans="1:15">
      <c r="B76" s="69" t="s">
        <v>1052</v>
      </c>
      <c r="C76" s="70"/>
      <c r="D76" s="70"/>
      <c r="E76" s="70"/>
      <c r="F76" s="70"/>
      <c r="G76" s="70"/>
      <c r="H76" s="70"/>
      <c r="I76" s="70"/>
      <c r="J76" s="70"/>
      <c r="K76" s="70"/>
      <c r="L76" s="70"/>
      <c r="M76" s="70"/>
      <c r="N76" s="71"/>
    </row>
    <row r="77" spans="1:15" ht="15" thickBot="1">
      <c r="B77" s="73"/>
      <c r="C77" s="66"/>
      <c r="D77" s="66"/>
      <c r="E77" s="66"/>
      <c r="F77" s="66"/>
      <c r="G77" s="66"/>
      <c r="H77" s="66"/>
      <c r="I77" s="66"/>
      <c r="J77" s="66"/>
      <c r="K77" s="66"/>
      <c r="L77" s="66"/>
      <c r="M77" s="66"/>
      <c r="N77" s="68"/>
    </row>
    <row r="78" spans="1:15">
      <c r="B78" s="816" t="s">
        <v>1053</v>
      </c>
      <c r="C78" s="817"/>
      <c r="D78" s="817"/>
      <c r="E78" s="817"/>
      <c r="F78" s="817"/>
      <c r="G78" s="817"/>
      <c r="H78" s="817"/>
      <c r="I78" s="323"/>
      <c r="J78" s="343"/>
      <c r="K78" s="311" t="s">
        <v>1054</v>
      </c>
      <c r="L78" s="855" t="s">
        <v>1055</v>
      </c>
      <c r="M78" s="856"/>
      <c r="N78" s="312"/>
    </row>
    <row r="79" spans="1:15">
      <c r="B79" s="857" t="s">
        <v>1056</v>
      </c>
      <c r="C79" s="858"/>
      <c r="D79" s="858"/>
      <c r="E79" s="858"/>
      <c r="F79" s="858"/>
      <c r="G79" s="858"/>
      <c r="H79" s="858"/>
      <c r="I79" s="92"/>
      <c r="J79" s="93"/>
      <c r="K79" s="313">
        <v>0.2</v>
      </c>
      <c r="L79" s="859">
        <f>N74*K79</f>
        <v>4337.5275079841294</v>
      </c>
      <c r="M79" s="860"/>
      <c r="N79" s="56"/>
    </row>
    <row r="80" spans="1:15">
      <c r="B80" s="94" t="s">
        <v>1057</v>
      </c>
      <c r="C80" s="95"/>
      <c r="D80" s="95"/>
      <c r="E80" s="95"/>
      <c r="F80" s="95"/>
      <c r="G80" s="95"/>
      <c r="H80" s="95"/>
      <c r="I80" s="92"/>
      <c r="J80" s="93"/>
      <c r="K80" s="313">
        <v>0.05</v>
      </c>
      <c r="L80" s="859">
        <f>N74*K80</f>
        <v>1084.3818769960324</v>
      </c>
      <c r="M80" s="860"/>
      <c r="N80" s="56"/>
    </row>
    <row r="81" spans="1:14" ht="15" thickBot="1">
      <c r="B81" s="96" t="s">
        <v>1058</v>
      </c>
      <c r="C81" s="97"/>
      <c r="D81" s="97"/>
      <c r="E81" s="97"/>
      <c r="F81" s="97"/>
      <c r="G81" s="97"/>
      <c r="H81" s="97"/>
      <c r="I81" s="98"/>
      <c r="J81" s="99"/>
      <c r="K81" s="314">
        <v>0.05</v>
      </c>
      <c r="L81" s="861">
        <f>N74*K81</f>
        <v>1084.3818769960324</v>
      </c>
      <c r="M81" s="862"/>
      <c r="N81" s="56"/>
    </row>
    <row r="82" spans="1:14" ht="15" thickBot="1">
      <c r="B82" s="825" t="s">
        <v>1037</v>
      </c>
      <c r="C82" s="826"/>
      <c r="D82" s="826"/>
      <c r="E82" s="826"/>
      <c r="F82" s="826"/>
      <c r="G82" s="826"/>
      <c r="H82" s="826"/>
      <c r="I82" s="826"/>
      <c r="J82" s="826"/>
      <c r="K82" s="826"/>
      <c r="L82" s="826"/>
      <c r="M82" s="827"/>
      <c r="N82" s="57">
        <f>L79+L80+L81</f>
        <v>6506.2912619761946</v>
      </c>
    </row>
    <row r="83" spans="1:14" ht="15" thickBot="1">
      <c r="B83" s="38"/>
      <c r="C83" s="39"/>
      <c r="D83" s="39"/>
      <c r="E83" s="39"/>
      <c r="F83" s="39"/>
      <c r="G83" s="39"/>
      <c r="H83" s="39"/>
      <c r="I83" s="39"/>
      <c r="J83" s="39"/>
      <c r="K83" s="39"/>
      <c r="L83" s="39"/>
      <c r="M83" s="39"/>
      <c r="N83" s="40"/>
    </row>
    <row r="84" spans="1:14" ht="15" thickBot="1">
      <c r="A84" t="s">
        <v>2121</v>
      </c>
      <c r="B84" s="825" t="s">
        <v>1059</v>
      </c>
      <c r="C84" s="826"/>
      <c r="D84" s="826"/>
      <c r="E84" s="826"/>
      <c r="F84" s="826"/>
      <c r="G84" s="826"/>
      <c r="H84" s="826"/>
      <c r="I84" s="826"/>
      <c r="J84" s="826"/>
      <c r="K84" s="826"/>
      <c r="L84" s="826"/>
      <c r="M84" s="827"/>
      <c r="N84" s="196">
        <f>N74+N82</f>
        <v>28193.92880189684</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2321</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2322</v>
      </c>
      <c r="C100" s="264"/>
      <c r="D100" s="264"/>
      <c r="E100" s="264"/>
      <c r="F100" s="264"/>
      <c r="G100" s="264"/>
      <c r="H100" s="264"/>
      <c r="I100" s="264"/>
      <c r="J100" s="264"/>
      <c r="K100" s="264"/>
      <c r="L100" s="264"/>
      <c r="M100" s="264"/>
      <c r="N100" s="265"/>
    </row>
    <row r="101" spans="2:14" ht="15" customHeight="1">
      <c r="B101" s="967" t="s">
        <v>2323</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2324</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2325</v>
      </c>
      <c r="C114" s="266"/>
      <c r="D114" s="266"/>
      <c r="E114" s="252"/>
      <c r="F114" s="252"/>
      <c r="G114" s="252"/>
      <c r="H114" s="252"/>
      <c r="I114" s="252"/>
      <c r="J114" s="973"/>
      <c r="K114" s="973"/>
      <c r="L114" s="973"/>
      <c r="M114" s="973"/>
      <c r="N114" s="974"/>
    </row>
    <row r="115" spans="2:14" ht="15" thickBot="1">
      <c r="B115" s="428" t="s">
        <v>2326</v>
      </c>
      <c r="C115" s="429"/>
      <c r="D115" s="429"/>
      <c r="E115" s="268"/>
      <c r="F115" s="268"/>
      <c r="G115" s="268"/>
      <c r="H115" s="268"/>
      <c r="I115" s="268"/>
      <c r="J115" s="975"/>
      <c r="K115" s="975"/>
      <c r="L115" s="975"/>
      <c r="M115" s="975"/>
      <c r="N115" s="976"/>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1715</v>
      </c>
      <c r="C31" s="86" t="s">
        <v>2193</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180</v>
      </c>
      <c r="B36" s="838" t="str">
        <f>VLOOKUP(A36,EQUIPOS!A6:D154,3,FALSE)</f>
        <v>Compresor 120 HP, con martillo.</v>
      </c>
      <c r="C36" s="839"/>
      <c r="D36" s="839"/>
      <c r="E36" s="839"/>
      <c r="F36" s="839"/>
      <c r="G36" s="839"/>
      <c r="H36" s="840"/>
      <c r="I36" s="276"/>
      <c r="J36" s="277"/>
      <c r="K36" s="278">
        <f>VLOOKUP(A36,EQUIPOS!A6:D163,4,FALSE)</f>
        <v>91909</v>
      </c>
      <c r="L36" s="279"/>
      <c r="M36" s="280">
        <v>35</v>
      </c>
      <c r="N36" s="281">
        <f>K36/M36</f>
        <v>2625.9714285714285</v>
      </c>
    </row>
    <row r="37" spans="1:14">
      <c r="A37" s="118" t="s">
        <v>312</v>
      </c>
      <c r="B37" s="838" t="str">
        <f>VLOOKUP(A37,EQUIPOS!A7:D154,3,FALSE)</f>
        <v>Retroexcavadora sobre oruga, potencia 138 HP, balde de 1,5 m3.</v>
      </c>
      <c r="C37" s="839"/>
      <c r="D37" s="839"/>
      <c r="E37" s="839"/>
      <c r="F37" s="839"/>
      <c r="G37" s="839"/>
      <c r="H37" s="840"/>
      <c r="I37" s="430"/>
      <c r="J37" s="431"/>
      <c r="K37" s="278">
        <f>VLOOKUP(A37,EQUIPOS!A7:D164,4,FALSE)</f>
        <v>131610.94</v>
      </c>
      <c r="L37" s="344"/>
      <c r="M37" s="345">
        <v>35</v>
      </c>
      <c r="N37" s="281">
        <f>K37/M37</f>
        <v>3760.3125714285716</v>
      </c>
    </row>
    <row r="38" spans="1:14">
      <c r="A38" s="118"/>
      <c r="B38" s="329"/>
      <c r="C38" s="330"/>
      <c r="D38" s="330"/>
      <c r="E38" s="332"/>
      <c r="F38" s="330"/>
      <c r="G38" s="330"/>
      <c r="H38" s="331"/>
      <c r="I38" s="337"/>
      <c r="J38" s="339"/>
      <c r="K38" s="278"/>
      <c r="L38" s="432"/>
      <c r="M38" s="433"/>
      <c r="N38" s="281"/>
    </row>
    <row r="39" spans="1:14">
      <c r="B39" s="838"/>
      <c r="C39" s="839"/>
      <c r="D39" s="839"/>
      <c r="E39" s="844"/>
      <c r="F39" s="839"/>
      <c r="G39" s="839"/>
      <c r="H39" s="840"/>
      <c r="I39" s="41"/>
      <c r="J39" s="42"/>
      <c r="K39" s="283"/>
      <c r="L39" s="285"/>
      <c r="M39" s="286"/>
      <c r="N39" s="287"/>
    </row>
    <row r="40" spans="1:14">
      <c r="B40" s="845" t="s">
        <v>1036</v>
      </c>
      <c r="C40" s="846"/>
      <c r="D40" s="846"/>
      <c r="E40" s="43"/>
      <c r="F40" s="44"/>
      <c r="G40" s="44"/>
      <c r="H40" s="45"/>
      <c r="I40" s="41"/>
      <c r="J40" s="42"/>
      <c r="K40" s="288"/>
      <c r="L40" s="285"/>
      <c r="M40" s="410">
        <v>0.01</v>
      </c>
      <c r="N40" s="353">
        <f>N73*M40</f>
        <v>7.2953150294428575</v>
      </c>
    </row>
    <row r="41" spans="1:14" ht="15" thickBot="1">
      <c r="B41" s="838"/>
      <c r="C41" s="839"/>
      <c r="D41" s="839"/>
      <c r="E41" s="839"/>
      <c r="F41" s="839"/>
      <c r="G41" s="839"/>
      <c r="H41" s="840"/>
      <c r="I41" s="847"/>
      <c r="J41" s="848"/>
      <c r="K41" s="46"/>
      <c r="L41" s="849"/>
      <c r="M41" s="850"/>
      <c r="N41" s="110"/>
    </row>
    <row r="42" spans="1:14" ht="15" thickBot="1">
      <c r="B42" s="825" t="s">
        <v>1037</v>
      </c>
      <c r="C42" s="826"/>
      <c r="D42" s="826"/>
      <c r="E42" s="826"/>
      <c r="F42" s="826"/>
      <c r="G42" s="826"/>
      <c r="H42" s="826"/>
      <c r="I42" s="826"/>
      <c r="J42" s="826"/>
      <c r="K42" s="826"/>
      <c r="L42" s="826"/>
      <c r="M42" s="827"/>
      <c r="N42" s="403">
        <f>SUM(N36:N41)</f>
        <v>6393.5793150294421</v>
      </c>
    </row>
    <row r="43" spans="1:14">
      <c r="B43" s="289"/>
      <c r="C43" s="39"/>
      <c r="D43" s="39"/>
      <c r="E43" s="39"/>
      <c r="F43" s="39"/>
      <c r="G43" s="39"/>
      <c r="H43" s="39"/>
      <c r="I43" s="39"/>
      <c r="J43" s="39"/>
      <c r="K43" s="39"/>
      <c r="L43" s="39"/>
      <c r="M43" s="39"/>
      <c r="N43" s="40"/>
    </row>
    <row r="44" spans="1:14">
      <c r="B44" s="69" t="s">
        <v>1038</v>
      </c>
      <c r="C44" s="70"/>
      <c r="D44" s="70"/>
      <c r="E44" s="70"/>
      <c r="F44" s="70"/>
      <c r="G44" s="70"/>
      <c r="H44" s="70"/>
      <c r="I44" s="70"/>
      <c r="J44" s="70"/>
      <c r="K44" s="70"/>
      <c r="L44" s="70"/>
      <c r="M44" s="70"/>
      <c r="N44" s="71"/>
    </row>
    <row r="45" spans="1:14" ht="15" thickBot="1">
      <c r="B45" s="72"/>
      <c r="C45" s="67"/>
      <c r="D45" s="67"/>
      <c r="E45" s="67"/>
      <c r="F45" s="67"/>
      <c r="G45" s="67"/>
      <c r="H45" s="67"/>
      <c r="I45" s="67"/>
      <c r="J45" s="66"/>
      <c r="K45" s="66"/>
      <c r="L45" s="66"/>
      <c r="M45" s="66"/>
      <c r="N45" s="68"/>
    </row>
    <row r="46" spans="1:14">
      <c r="B46" s="816" t="s">
        <v>1028</v>
      </c>
      <c r="C46" s="817"/>
      <c r="D46" s="817"/>
      <c r="E46" s="817"/>
      <c r="F46" s="817"/>
      <c r="G46" s="817"/>
      <c r="H46" s="817"/>
      <c r="I46" s="818"/>
      <c r="J46" s="324" t="s">
        <v>1029</v>
      </c>
      <c r="K46" s="90" t="s">
        <v>1030</v>
      </c>
      <c r="L46" s="819" t="s">
        <v>1039</v>
      </c>
      <c r="M46" s="818"/>
      <c r="N46" s="91" t="s">
        <v>1035</v>
      </c>
    </row>
    <row r="47" spans="1:14">
      <c r="A47" s="149" t="s">
        <v>448</v>
      </c>
      <c r="B47" s="48"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4778.3820575</v>
      </c>
      <c r="N47" s="281">
        <f>K47*M47</f>
        <v>6211.8966747499999</v>
      </c>
    </row>
    <row r="48" spans="1:14">
      <c r="A48" s="214"/>
      <c r="B48" s="329"/>
      <c r="C48" s="434"/>
      <c r="D48" s="434"/>
      <c r="E48" s="434"/>
      <c r="F48" s="434"/>
      <c r="G48" s="434"/>
      <c r="H48" s="434"/>
      <c r="I48" s="431"/>
      <c r="J48" s="320"/>
      <c r="K48" s="406"/>
      <c r="L48" s="430"/>
      <c r="M48" s="435"/>
      <c r="N48" s="282"/>
    </row>
    <row r="49" spans="1:14">
      <c r="A49" s="214"/>
      <c r="B49" s="173"/>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1"/>
      <c r="K50" s="131"/>
      <c r="L50" s="334"/>
      <c r="M50" s="333"/>
      <c r="N50" s="132"/>
    </row>
    <row r="51" spans="1:14" ht="15" thickBot="1">
      <c r="B51" s="825" t="s">
        <v>1037</v>
      </c>
      <c r="C51" s="826"/>
      <c r="D51" s="826"/>
      <c r="E51" s="826"/>
      <c r="F51" s="826"/>
      <c r="G51" s="826"/>
      <c r="H51" s="826"/>
      <c r="I51" s="826"/>
      <c r="J51" s="826"/>
      <c r="K51" s="826"/>
      <c r="L51" s="826"/>
      <c r="M51" s="827"/>
      <c r="N51" s="403">
        <f>SUM(N47:N50)</f>
        <v>6211.8966747499999</v>
      </c>
    </row>
    <row r="52" spans="1:14">
      <c r="B52" s="38"/>
      <c r="C52" s="39"/>
      <c r="D52" s="39"/>
      <c r="E52" s="39"/>
      <c r="F52" s="39"/>
      <c r="G52" s="39"/>
      <c r="H52" s="39"/>
      <c r="I52" s="39"/>
      <c r="J52" s="39"/>
      <c r="K52" s="39"/>
      <c r="L52" s="39"/>
      <c r="M52" s="39"/>
      <c r="N52" s="40"/>
    </row>
    <row r="53" spans="1:14">
      <c r="B53" s="69" t="s">
        <v>1040</v>
      </c>
      <c r="C53" s="70"/>
      <c r="D53" s="70"/>
      <c r="E53" s="70"/>
      <c r="F53" s="70"/>
      <c r="G53" s="70"/>
      <c r="H53" s="70"/>
      <c r="I53" s="70"/>
      <c r="J53" s="70"/>
      <c r="K53" s="70"/>
      <c r="L53" s="70"/>
      <c r="M53" s="70"/>
      <c r="N53" s="71"/>
    </row>
    <row r="54" spans="1:14" ht="15" thickBot="1">
      <c r="B54" s="73"/>
      <c r="C54" s="66"/>
      <c r="D54" s="66"/>
      <c r="E54" s="66"/>
      <c r="F54" s="66"/>
      <c r="G54" s="66"/>
      <c r="H54" s="66"/>
      <c r="I54" s="66"/>
      <c r="J54" s="66"/>
      <c r="K54" s="66"/>
      <c r="L54" s="66"/>
      <c r="M54" s="66"/>
      <c r="N54" s="68"/>
    </row>
    <row r="55" spans="1:14" ht="26.4">
      <c r="B55" s="322" t="s">
        <v>1041</v>
      </c>
      <c r="C55" s="323"/>
      <c r="D55" s="323"/>
      <c r="E55" s="323"/>
      <c r="F55" s="323"/>
      <c r="G55" s="323"/>
      <c r="H55" s="78" t="s">
        <v>1029</v>
      </c>
      <c r="I55" s="79" t="s">
        <v>1042</v>
      </c>
      <c r="J55" s="80" t="s">
        <v>1043</v>
      </c>
      <c r="K55" s="78" t="s">
        <v>1044</v>
      </c>
      <c r="L55" s="828" t="s">
        <v>1045</v>
      </c>
      <c r="M55" s="801"/>
      <c r="N55" s="81" t="s">
        <v>1035</v>
      </c>
    </row>
    <row r="56" spans="1:14">
      <c r="A56" t="s">
        <v>1340</v>
      </c>
      <c r="B56" s="51" t="str">
        <f>VLOOKUP(A56,TRANSPORTE!A5:D117,3,FALSE)</f>
        <v>Transporte de material de excavación</v>
      </c>
      <c r="C56" s="326"/>
      <c r="D56" s="326"/>
      <c r="E56" s="326"/>
      <c r="F56" s="326"/>
      <c r="G56" s="326"/>
      <c r="H56" s="320" t="s">
        <v>1551</v>
      </c>
      <c r="I56" s="288">
        <v>1.3</v>
      </c>
      <c r="J56" s="295">
        <v>1</v>
      </c>
      <c r="K56" s="288">
        <f>I56*J56</f>
        <v>1.3</v>
      </c>
      <c r="L56" s="829">
        <f>VLOOKUP(A56,TRANSPORTE!A5:D117,4,FALSE)</f>
        <v>1277.40878376</v>
      </c>
      <c r="M56" s="830"/>
      <c r="N56" s="296">
        <f>K56*L56</f>
        <v>1660.6314188880001</v>
      </c>
    </row>
    <row r="57" spans="1:14">
      <c r="B57" s="51"/>
      <c r="C57" s="52"/>
      <c r="D57" s="52"/>
      <c r="E57" s="52"/>
      <c r="F57" s="52"/>
      <c r="G57" s="52"/>
      <c r="H57" s="320"/>
      <c r="I57" s="288"/>
      <c r="J57" s="295"/>
      <c r="K57" s="288"/>
      <c r="L57" s="829"/>
      <c r="M57" s="830"/>
      <c r="N57" s="296"/>
    </row>
    <row r="58" spans="1:14">
      <c r="B58" s="51"/>
      <c r="C58" s="52"/>
      <c r="D58" s="52"/>
      <c r="E58" s="52"/>
      <c r="F58" s="52"/>
      <c r="G58" s="52"/>
      <c r="H58" s="320"/>
      <c r="I58" s="288"/>
      <c r="J58" s="295"/>
      <c r="K58" s="288"/>
      <c r="L58" s="829"/>
      <c r="M58" s="830"/>
      <c r="N58" s="296"/>
    </row>
    <row r="59" spans="1:14">
      <c r="B59" s="51"/>
      <c r="C59" s="52"/>
      <c r="D59" s="52"/>
      <c r="E59" s="52"/>
      <c r="F59" s="52"/>
      <c r="G59" s="52"/>
      <c r="H59" s="320"/>
      <c r="I59" s="288"/>
      <c r="J59" s="295"/>
      <c r="K59" s="288"/>
      <c r="L59" s="829"/>
      <c r="M59" s="830"/>
      <c r="N59" s="296"/>
    </row>
    <row r="60" spans="1:14">
      <c r="B60" s="51"/>
      <c r="C60" s="52"/>
      <c r="D60" s="52"/>
      <c r="E60" s="52"/>
      <c r="F60" s="52"/>
      <c r="G60" s="52"/>
      <c r="H60" s="297"/>
      <c r="I60" s="288"/>
      <c r="J60" s="288"/>
      <c r="K60" s="288"/>
      <c r="L60" s="298"/>
      <c r="M60" s="299"/>
      <c r="N60" s="300"/>
    </row>
    <row r="61" spans="1:14" ht="15" thickBot="1">
      <c r="B61" s="456"/>
      <c r="C61" s="457"/>
      <c r="D61" s="457"/>
      <c r="E61" s="457"/>
      <c r="F61" s="457"/>
      <c r="G61" s="457"/>
      <c r="H61" s="53"/>
      <c r="I61" s="131"/>
      <c r="J61" s="131"/>
      <c r="K61" s="131"/>
      <c r="L61" s="814"/>
      <c r="M61" s="815"/>
      <c r="N61" s="132"/>
    </row>
    <row r="62" spans="1:14" ht="15" thickBot="1">
      <c r="B62" s="831" t="s">
        <v>1037</v>
      </c>
      <c r="C62" s="832"/>
      <c r="D62" s="832"/>
      <c r="E62" s="832"/>
      <c r="F62" s="832"/>
      <c r="G62" s="832"/>
      <c r="H62" s="832"/>
      <c r="I62" s="832"/>
      <c r="J62" s="832"/>
      <c r="K62" s="832"/>
      <c r="L62" s="832"/>
      <c r="M62" s="833"/>
      <c r="N62" s="109">
        <f>N56+N57+N58+N59+N60</f>
        <v>1660.6314188880001</v>
      </c>
    </row>
    <row r="63" spans="1:14">
      <c r="B63" s="38"/>
      <c r="C63" s="39"/>
      <c r="D63" s="39"/>
      <c r="E63" s="39"/>
      <c r="F63" s="39"/>
      <c r="G63" s="39"/>
      <c r="H63" s="39"/>
      <c r="I63" s="39"/>
      <c r="J63" s="39"/>
      <c r="K63" s="39"/>
      <c r="L63" s="39"/>
      <c r="M63" s="39"/>
      <c r="N63" s="40"/>
    </row>
    <row r="64" spans="1:14">
      <c r="B64" s="69" t="s">
        <v>1046</v>
      </c>
      <c r="C64" s="70"/>
      <c r="D64" s="70"/>
      <c r="E64" s="70"/>
      <c r="F64" s="70"/>
      <c r="G64" s="70"/>
      <c r="H64" s="70"/>
      <c r="I64" s="70"/>
      <c r="J64" s="70"/>
      <c r="K64" s="70"/>
      <c r="L64" s="70"/>
      <c r="M64" s="70"/>
      <c r="N64" s="71"/>
    </row>
    <row r="65" spans="1:15" ht="15" thickBot="1">
      <c r="B65" s="73"/>
      <c r="C65" s="66"/>
      <c r="D65" s="66"/>
      <c r="E65" s="66"/>
      <c r="F65" s="66"/>
      <c r="G65" s="66"/>
      <c r="H65" s="66"/>
      <c r="I65" s="66"/>
      <c r="J65" s="66"/>
      <c r="K65" s="66"/>
      <c r="L65" s="66"/>
      <c r="M65" s="66"/>
      <c r="N65" s="68"/>
    </row>
    <row r="66" spans="1:15" ht="26.4">
      <c r="B66" s="851" t="s">
        <v>1047</v>
      </c>
      <c r="C66" s="852"/>
      <c r="D66" s="852"/>
      <c r="E66" s="852"/>
      <c r="F66" s="852"/>
      <c r="G66" s="852"/>
      <c r="H66" s="852"/>
      <c r="I66" s="78" t="s">
        <v>1048</v>
      </c>
      <c r="J66" s="80" t="s">
        <v>1493</v>
      </c>
      <c r="K66" s="79" t="s">
        <v>1050</v>
      </c>
      <c r="L66" s="853" t="s">
        <v>1034</v>
      </c>
      <c r="M66" s="854"/>
      <c r="N66" s="103" t="s">
        <v>1035</v>
      </c>
    </row>
    <row r="67" spans="1:15">
      <c r="A67" s="150" t="s">
        <v>7</v>
      </c>
      <c r="B67" s="54" t="str">
        <f>VLOOKUP(A67,'MANO DE OBRA'!A8:D68,3,FALSE)</f>
        <v>Obrero (2)</v>
      </c>
      <c r="C67" s="52"/>
      <c r="D67" s="52"/>
      <c r="E67" s="52"/>
      <c r="F67" s="52"/>
      <c r="G67" s="52"/>
      <c r="H67" s="52"/>
      <c r="I67" s="301">
        <f>K67/J67*100</f>
        <v>55207.789411999998</v>
      </c>
      <c r="J67" s="302">
        <v>185</v>
      </c>
      <c r="K67" s="303">
        <f>VLOOKUP(A67,'MANO DE OBRA'!A8:D99,4,FALSE)</f>
        <v>102134.4104122</v>
      </c>
      <c r="L67" s="55"/>
      <c r="M67" s="440">
        <v>280</v>
      </c>
      <c r="N67" s="404">
        <f>K67/M67</f>
        <v>364.76575147214288</v>
      </c>
      <c r="O67" s="111"/>
    </row>
    <row r="68" spans="1:15">
      <c r="A68" s="150" t="s">
        <v>30</v>
      </c>
      <c r="B68" s="54" t="str">
        <f>VLOOKUP(A68,'MANO DE OBRA'!A8:D69,3,FALSE)</f>
        <v>Oficial</v>
      </c>
      <c r="C68" s="52"/>
      <c r="D68" s="52"/>
      <c r="E68" s="52"/>
      <c r="F68" s="52"/>
      <c r="G68" s="52"/>
      <c r="H68" s="52"/>
      <c r="I68" s="301">
        <f>K68/J68*100</f>
        <v>55207.789411999998</v>
      </c>
      <c r="J68" s="302">
        <v>185</v>
      </c>
      <c r="K68" s="303">
        <f>VLOOKUP(A68,'MANO DE OBRA'!A8:D100,4,FALSE)</f>
        <v>102134.4104122</v>
      </c>
      <c r="L68" s="55"/>
      <c r="M68" s="441">
        <v>280</v>
      </c>
      <c r="N68" s="404">
        <f>K68/M68</f>
        <v>364.76575147214288</v>
      </c>
    </row>
    <row r="69" spans="1:15">
      <c r="B69" s="54"/>
      <c r="C69" s="52"/>
      <c r="D69" s="52"/>
      <c r="E69" s="52"/>
      <c r="F69" s="52"/>
      <c r="G69" s="52"/>
      <c r="H69" s="52"/>
      <c r="I69" s="288"/>
      <c r="J69" s="306"/>
      <c r="K69" s="307"/>
      <c r="L69" s="55"/>
      <c r="M69" s="309"/>
      <c r="N69" s="305"/>
    </row>
    <row r="70" spans="1:15">
      <c r="B70" s="54"/>
      <c r="C70" s="52"/>
      <c r="D70" s="52"/>
      <c r="E70" s="52"/>
      <c r="F70" s="52"/>
      <c r="G70" s="52"/>
      <c r="H70" s="52"/>
      <c r="I70" s="288"/>
      <c r="J70" s="306"/>
      <c r="K70" s="307"/>
      <c r="L70" s="327"/>
      <c r="M70" s="309"/>
      <c r="N70" s="305"/>
    </row>
    <row r="71" spans="1:15">
      <c r="B71" s="54"/>
      <c r="C71" s="52"/>
      <c r="D71" s="52"/>
      <c r="E71" s="52"/>
      <c r="F71" s="52"/>
      <c r="G71" s="52"/>
      <c r="H71" s="52"/>
      <c r="I71" s="288"/>
      <c r="J71" s="306"/>
      <c r="K71" s="307"/>
      <c r="L71" s="327"/>
      <c r="M71" s="309"/>
      <c r="N71" s="305"/>
    </row>
    <row r="72" spans="1:15" ht="15" thickBot="1">
      <c r="B72" s="812"/>
      <c r="C72" s="813"/>
      <c r="D72" s="813"/>
      <c r="E72" s="813"/>
      <c r="F72" s="813"/>
      <c r="G72" s="813"/>
      <c r="H72" s="813"/>
      <c r="I72" s="131"/>
      <c r="J72" s="131"/>
      <c r="K72" s="131"/>
      <c r="L72" s="913"/>
      <c r="M72" s="913"/>
      <c r="N72" s="50"/>
    </row>
    <row r="73" spans="1:15" ht="15" thickBot="1">
      <c r="B73" s="831" t="s">
        <v>1037</v>
      </c>
      <c r="C73" s="832"/>
      <c r="D73" s="832"/>
      <c r="E73" s="832"/>
      <c r="F73" s="832"/>
      <c r="G73" s="832"/>
      <c r="H73" s="832"/>
      <c r="I73" s="832"/>
      <c r="J73" s="832"/>
      <c r="K73" s="832"/>
      <c r="L73" s="832"/>
      <c r="M73" s="833"/>
      <c r="N73" s="310">
        <f>SUM(N67:N72)</f>
        <v>729.53150294428576</v>
      </c>
    </row>
    <row r="74" spans="1:15" ht="15" thickBot="1">
      <c r="B74" s="38"/>
      <c r="C74" s="39"/>
      <c r="D74" s="39"/>
      <c r="E74" s="39"/>
      <c r="F74" s="39"/>
      <c r="G74" s="39"/>
      <c r="H74" s="39"/>
      <c r="I74" s="39"/>
      <c r="J74" s="39"/>
      <c r="K74" s="39"/>
      <c r="L74" s="39"/>
      <c r="M74" s="39"/>
      <c r="N74" s="40"/>
    </row>
    <row r="75" spans="1:15" ht="15" thickBot="1">
      <c r="B75" s="825" t="s">
        <v>1051</v>
      </c>
      <c r="C75" s="826"/>
      <c r="D75" s="826"/>
      <c r="E75" s="826"/>
      <c r="F75" s="826"/>
      <c r="G75" s="826"/>
      <c r="H75" s="826"/>
      <c r="I75" s="826"/>
      <c r="J75" s="826"/>
      <c r="K75" s="826"/>
      <c r="L75" s="826"/>
      <c r="M75" s="827"/>
      <c r="N75" s="104">
        <f>N42+N51+N62+N73</f>
        <v>14995.63891161173</v>
      </c>
    </row>
    <row r="76" spans="1:15">
      <c r="B76" s="38"/>
      <c r="C76" s="39"/>
      <c r="D76" s="39"/>
      <c r="E76" s="39"/>
      <c r="F76" s="39"/>
      <c r="G76" s="39"/>
      <c r="H76" s="39"/>
      <c r="I76" s="39"/>
      <c r="J76" s="39"/>
      <c r="K76" s="39"/>
      <c r="L76" s="39"/>
      <c r="M76" s="39"/>
      <c r="N76" s="40"/>
    </row>
    <row r="77" spans="1:15">
      <c r="B77" s="69" t="s">
        <v>1052</v>
      </c>
      <c r="C77" s="70"/>
      <c r="D77" s="70"/>
      <c r="E77" s="70"/>
      <c r="F77" s="70"/>
      <c r="G77" s="70"/>
      <c r="H77" s="70"/>
      <c r="I77" s="70"/>
      <c r="J77" s="70"/>
      <c r="K77" s="70"/>
      <c r="L77" s="70"/>
      <c r="M77" s="70"/>
      <c r="N77" s="71"/>
    </row>
    <row r="78" spans="1:15" ht="15" thickBot="1">
      <c r="B78" s="73"/>
      <c r="C78" s="66"/>
      <c r="D78" s="66"/>
      <c r="E78" s="66"/>
      <c r="F78" s="66"/>
      <c r="G78" s="66"/>
      <c r="H78" s="66"/>
      <c r="I78" s="66"/>
      <c r="J78" s="66"/>
      <c r="K78" s="66"/>
      <c r="L78" s="66"/>
      <c r="M78" s="66"/>
      <c r="N78" s="68"/>
    </row>
    <row r="79" spans="1:15">
      <c r="B79" s="816" t="s">
        <v>1053</v>
      </c>
      <c r="C79" s="817"/>
      <c r="D79" s="817"/>
      <c r="E79" s="817"/>
      <c r="F79" s="817"/>
      <c r="G79" s="817"/>
      <c r="H79" s="817"/>
      <c r="I79" s="323"/>
      <c r="J79" s="343"/>
      <c r="K79" s="311" t="s">
        <v>1054</v>
      </c>
      <c r="L79" s="855" t="s">
        <v>1055</v>
      </c>
      <c r="M79" s="856"/>
      <c r="N79" s="312"/>
    </row>
    <row r="80" spans="1:15">
      <c r="B80" s="857" t="s">
        <v>1056</v>
      </c>
      <c r="C80" s="858"/>
      <c r="D80" s="858"/>
      <c r="E80" s="858"/>
      <c r="F80" s="858"/>
      <c r="G80" s="858"/>
      <c r="H80" s="858"/>
      <c r="I80" s="92"/>
      <c r="J80" s="93"/>
      <c r="K80" s="313">
        <v>0.2</v>
      </c>
      <c r="L80" s="859">
        <f>N75*K80</f>
        <v>2999.1277823223463</v>
      </c>
      <c r="M80" s="860"/>
      <c r="N80" s="56"/>
    </row>
    <row r="81" spans="1:14">
      <c r="B81" s="94" t="s">
        <v>1057</v>
      </c>
      <c r="C81" s="95"/>
      <c r="D81" s="95"/>
      <c r="E81" s="95"/>
      <c r="F81" s="95"/>
      <c r="G81" s="95"/>
      <c r="H81" s="95"/>
      <c r="I81" s="92"/>
      <c r="J81" s="93"/>
      <c r="K81" s="313">
        <v>0.05</v>
      </c>
      <c r="L81" s="859">
        <f>N75*K81</f>
        <v>749.78194558058658</v>
      </c>
      <c r="M81" s="860"/>
      <c r="N81" s="56"/>
    </row>
    <row r="82" spans="1:14" ht="15" thickBot="1">
      <c r="B82" s="96" t="s">
        <v>1058</v>
      </c>
      <c r="C82" s="97"/>
      <c r="D82" s="97"/>
      <c r="E82" s="97"/>
      <c r="F82" s="97"/>
      <c r="G82" s="97"/>
      <c r="H82" s="97"/>
      <c r="I82" s="98"/>
      <c r="J82" s="99"/>
      <c r="K82" s="314">
        <v>0.05</v>
      </c>
      <c r="L82" s="861">
        <f>N75*K82</f>
        <v>749.78194558058658</v>
      </c>
      <c r="M82" s="862"/>
      <c r="N82" s="56"/>
    </row>
    <row r="83" spans="1:14" ht="15" thickBot="1">
      <c r="B83" s="825" t="s">
        <v>1037</v>
      </c>
      <c r="C83" s="826"/>
      <c r="D83" s="826"/>
      <c r="E83" s="826"/>
      <c r="F83" s="826"/>
      <c r="G83" s="826"/>
      <c r="H83" s="826"/>
      <c r="I83" s="826"/>
      <c r="J83" s="826"/>
      <c r="K83" s="826"/>
      <c r="L83" s="826"/>
      <c r="M83" s="827"/>
      <c r="N83" s="57">
        <f>L80+L81+L82</f>
        <v>4498.6916734835195</v>
      </c>
    </row>
    <row r="84" spans="1:14" ht="15" thickBot="1">
      <c r="B84" s="38"/>
      <c r="C84" s="39"/>
      <c r="D84" s="39"/>
      <c r="E84" s="39"/>
      <c r="F84" s="39"/>
      <c r="G84" s="39"/>
      <c r="H84" s="39"/>
      <c r="I84" s="39"/>
      <c r="J84" s="39"/>
      <c r="K84" s="39"/>
      <c r="L84" s="39"/>
      <c r="M84" s="39"/>
      <c r="N84" s="40"/>
    </row>
    <row r="85" spans="1:14" ht="15" thickBot="1">
      <c r="A85" t="s">
        <v>2121</v>
      </c>
      <c r="B85" s="825" t="s">
        <v>1059</v>
      </c>
      <c r="C85" s="826"/>
      <c r="D85" s="826"/>
      <c r="E85" s="826"/>
      <c r="F85" s="826"/>
      <c r="G85" s="826"/>
      <c r="H85" s="826"/>
      <c r="I85" s="826"/>
      <c r="J85" s="826"/>
      <c r="K85" s="826"/>
      <c r="L85" s="826"/>
      <c r="M85" s="827"/>
      <c r="N85" s="196">
        <f>N75+N83</f>
        <v>19494.330585095249</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2321</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2322</v>
      </c>
      <c r="C101" s="264"/>
      <c r="D101" s="264"/>
      <c r="E101" s="264"/>
      <c r="F101" s="264"/>
      <c r="G101" s="264"/>
      <c r="H101" s="264"/>
      <c r="I101" s="264"/>
      <c r="J101" s="264"/>
      <c r="K101" s="264"/>
      <c r="L101" s="264"/>
      <c r="M101" s="264"/>
      <c r="N101" s="265"/>
    </row>
    <row r="102" spans="2:14" ht="15" customHeight="1">
      <c r="B102" s="967" t="s">
        <v>2323</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2324</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2325</v>
      </c>
      <c r="C115" s="266"/>
      <c r="D115" s="266"/>
      <c r="E115" s="252"/>
      <c r="F115" s="252"/>
      <c r="G115" s="252"/>
      <c r="H115" s="252"/>
      <c r="I115" s="252"/>
      <c r="J115" s="973"/>
      <c r="K115" s="973"/>
      <c r="L115" s="973"/>
      <c r="M115" s="973"/>
      <c r="N115" s="974"/>
    </row>
    <row r="116" spans="2:14" ht="15" thickBot="1">
      <c r="B116" s="428" t="s">
        <v>2326</v>
      </c>
      <c r="C116" s="429"/>
      <c r="D116" s="429"/>
      <c r="E116" s="268"/>
      <c r="F116" s="268"/>
      <c r="G116" s="268"/>
      <c r="H116" s="268"/>
      <c r="I116" s="268"/>
      <c r="J116" s="975"/>
      <c r="K116" s="975"/>
      <c r="L116" s="975"/>
      <c r="M116" s="975"/>
      <c r="N116" s="976"/>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1716</v>
      </c>
      <c r="C31" s="86" t="s">
        <v>2194</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180</v>
      </c>
      <c r="B36" s="838" t="str">
        <f>VLOOKUP(A36,EQUIPOS!A6:D154,3,FALSE)</f>
        <v>Compresor 120 HP, con martillo.</v>
      </c>
      <c r="C36" s="839"/>
      <c r="D36" s="839"/>
      <c r="E36" s="839"/>
      <c r="F36" s="839"/>
      <c r="G36" s="839"/>
      <c r="H36" s="840"/>
      <c r="I36" s="276"/>
      <c r="J36" s="277"/>
      <c r="K36" s="278">
        <f>VLOOKUP(A36,EQUIPOS!A6:D163,4,FALSE)</f>
        <v>91909</v>
      </c>
      <c r="L36" s="279"/>
      <c r="M36" s="280">
        <v>2.5</v>
      </c>
      <c r="N36" s="281">
        <f>K36/M36</f>
        <v>36763.599999999999</v>
      </c>
    </row>
    <row r="37" spans="1:14">
      <c r="A37" s="118" t="s">
        <v>129</v>
      </c>
      <c r="B37" s="838" t="str">
        <f>VLOOKUP(A37,EQUIPOS!A7:D154,3,FALSE)</f>
        <v xml:space="preserve">Buldozer, Potencia al volante de 140 HP, motor de 2200 RPM, longitud de hoja 4,80m. </v>
      </c>
      <c r="C37" s="839"/>
      <c r="D37" s="839"/>
      <c r="E37" s="839"/>
      <c r="F37" s="839"/>
      <c r="G37" s="839"/>
      <c r="H37" s="840"/>
      <c r="I37" s="430"/>
      <c r="J37" s="431"/>
      <c r="K37" s="278">
        <f>VLOOKUP(A37,EQUIPOS!A7:D164,4,FALSE)</f>
        <v>143990</v>
      </c>
      <c r="L37" s="344"/>
      <c r="M37" s="345">
        <v>100</v>
      </c>
      <c r="N37" s="281">
        <f>K37/M37</f>
        <v>1439.9</v>
      </c>
    </row>
    <row r="38" spans="1:14">
      <c r="A38" s="118" t="s">
        <v>312</v>
      </c>
      <c r="B38" s="838" t="str">
        <f>VLOOKUP(A38,EQUIPOS!A8:D154,3,FALSE)</f>
        <v>Retroexcavadora sobre oruga, potencia 138 HP, balde de 1,5 m3.</v>
      </c>
      <c r="C38" s="839"/>
      <c r="D38" s="839"/>
      <c r="E38" s="839"/>
      <c r="F38" s="839"/>
      <c r="G38" s="839"/>
      <c r="H38" s="840"/>
      <c r="I38" s="337"/>
      <c r="J38" s="339"/>
      <c r="K38" s="278">
        <f>VLOOKUP(A38,EQUIPOS!A8:D165,4,FALSE)</f>
        <v>131610.94</v>
      </c>
      <c r="L38" s="432"/>
      <c r="M38" s="433">
        <v>16</v>
      </c>
      <c r="N38" s="281">
        <f>K38/M38</f>
        <v>8225.6837500000001</v>
      </c>
    </row>
    <row r="39" spans="1:14">
      <c r="B39" s="838"/>
      <c r="C39" s="839"/>
      <c r="D39" s="839"/>
      <c r="E39" s="844"/>
      <c r="F39" s="839"/>
      <c r="G39" s="839"/>
      <c r="H39" s="840"/>
      <c r="I39" s="41"/>
      <c r="J39" s="42"/>
      <c r="K39" s="283"/>
      <c r="L39" s="285"/>
      <c r="M39" s="286"/>
      <c r="N39" s="287"/>
    </row>
    <row r="40" spans="1:14">
      <c r="B40" s="845" t="s">
        <v>1036</v>
      </c>
      <c r="C40" s="846"/>
      <c r="D40" s="846"/>
      <c r="E40" s="43"/>
      <c r="F40" s="44"/>
      <c r="G40" s="44"/>
      <c r="H40" s="45"/>
      <c r="I40" s="41"/>
      <c r="J40" s="42"/>
      <c r="K40" s="288"/>
      <c r="L40" s="285"/>
      <c r="M40" s="410">
        <v>0.01</v>
      </c>
      <c r="N40" s="353">
        <f>N76*M40</f>
        <v>23.937752440359372</v>
      </c>
    </row>
    <row r="41" spans="1:14" ht="15" thickBot="1">
      <c r="B41" s="838"/>
      <c r="C41" s="839"/>
      <c r="D41" s="839"/>
      <c r="E41" s="839"/>
      <c r="F41" s="839"/>
      <c r="G41" s="839"/>
      <c r="H41" s="840"/>
      <c r="I41" s="847"/>
      <c r="J41" s="848"/>
      <c r="K41" s="46"/>
      <c r="L41" s="849"/>
      <c r="M41" s="850"/>
      <c r="N41" s="110"/>
    </row>
    <row r="42" spans="1:14" ht="15" thickBot="1">
      <c r="B42" s="825" t="s">
        <v>1037</v>
      </c>
      <c r="C42" s="826"/>
      <c r="D42" s="826"/>
      <c r="E42" s="826"/>
      <c r="F42" s="826"/>
      <c r="G42" s="826"/>
      <c r="H42" s="826"/>
      <c r="I42" s="826"/>
      <c r="J42" s="826"/>
      <c r="K42" s="826"/>
      <c r="L42" s="826"/>
      <c r="M42" s="827"/>
      <c r="N42" s="403">
        <f>SUM(N36:N41)</f>
        <v>46453.121502440357</v>
      </c>
    </row>
    <row r="43" spans="1:14">
      <c r="B43" s="289"/>
      <c r="C43" s="39"/>
      <c r="D43" s="39"/>
      <c r="E43" s="39"/>
      <c r="F43" s="39"/>
      <c r="G43" s="39"/>
      <c r="H43" s="39"/>
      <c r="I43" s="39"/>
      <c r="J43" s="39"/>
      <c r="K43" s="39"/>
      <c r="L43" s="39"/>
      <c r="M43" s="39"/>
      <c r="N43" s="40"/>
    </row>
    <row r="44" spans="1:14">
      <c r="B44" s="69" t="s">
        <v>1038</v>
      </c>
      <c r="C44" s="70"/>
      <c r="D44" s="70"/>
      <c r="E44" s="70"/>
      <c r="F44" s="70"/>
      <c r="G44" s="70"/>
      <c r="H44" s="70"/>
      <c r="I44" s="70"/>
      <c r="J44" s="70"/>
      <c r="K44" s="70"/>
      <c r="L44" s="70"/>
      <c r="M44" s="70"/>
      <c r="N44" s="71"/>
    </row>
    <row r="45" spans="1:14" ht="15" thickBot="1">
      <c r="B45" s="72"/>
      <c r="C45" s="67"/>
      <c r="D45" s="67"/>
      <c r="E45" s="67"/>
      <c r="F45" s="67"/>
      <c r="G45" s="67"/>
      <c r="H45" s="67"/>
      <c r="I45" s="67"/>
      <c r="J45" s="66"/>
      <c r="K45" s="66"/>
      <c r="L45" s="66"/>
      <c r="M45" s="66"/>
      <c r="N45" s="68"/>
    </row>
    <row r="46" spans="1:14">
      <c r="B46" s="816" t="s">
        <v>1028</v>
      </c>
      <c r="C46" s="817"/>
      <c r="D46" s="817"/>
      <c r="E46" s="817"/>
      <c r="F46" s="817"/>
      <c r="G46" s="817"/>
      <c r="H46" s="817"/>
      <c r="I46" s="818"/>
      <c r="J46" s="324" t="s">
        <v>1029</v>
      </c>
      <c r="K46" s="90" t="s">
        <v>1030</v>
      </c>
      <c r="L46" s="819" t="s">
        <v>1039</v>
      </c>
      <c r="M46" s="818"/>
      <c r="N46" s="91" t="s">
        <v>1035</v>
      </c>
    </row>
    <row r="47" spans="1:14">
      <c r="A47" s="151" t="s">
        <v>376</v>
      </c>
      <c r="B47" s="48" t="str">
        <f>VLOOKUP(A47,MATERIALES!A5:D373,3,FALSE)</f>
        <v>Anfo</v>
      </c>
      <c r="C47" s="290"/>
      <c r="D47" s="290"/>
      <c r="E47" s="290"/>
      <c r="F47" s="290"/>
      <c r="G47" s="290"/>
      <c r="H47" s="290"/>
      <c r="I47" s="277"/>
      <c r="J47" s="233" t="str">
        <f>VLOOKUP(A47,MATERIALES!A3:D639,2,FALSE)</f>
        <v>kg</v>
      </c>
      <c r="K47" s="291">
        <v>0.3</v>
      </c>
      <c r="L47" s="276"/>
      <c r="M47" s="411">
        <f>VLOOKUP(A47,MATERIALES!A5:D396,4,FALSE)</f>
        <v>6001.6285625</v>
      </c>
      <c r="N47" s="281">
        <f>K47*M47</f>
        <v>1800.48856875</v>
      </c>
    </row>
    <row r="48" spans="1:14">
      <c r="A48" s="151" t="s">
        <v>427</v>
      </c>
      <c r="B48" s="48"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3596.1517075000002</v>
      </c>
      <c r="N48" s="281">
        <f t="shared" ref="N48:N53" si="0">K48*M48</f>
        <v>10788.4551225</v>
      </c>
    </row>
    <row r="49" spans="1:14">
      <c r="A49" s="151" t="s">
        <v>462</v>
      </c>
      <c r="B49" s="48"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11585.85743</v>
      </c>
      <c r="N49" s="281">
        <f t="shared" si="0"/>
        <v>2896.4643575</v>
      </c>
    </row>
    <row r="50" spans="1:14">
      <c r="A50" s="151" t="s">
        <v>467</v>
      </c>
      <c r="B50" s="48" t="str">
        <f>VLOOKUP(A50,MATERIALES!A6:D373,3,FALSE)</f>
        <v>Fulminantes</v>
      </c>
      <c r="C50" s="434"/>
      <c r="D50" s="434"/>
      <c r="E50" s="434"/>
      <c r="F50" s="434"/>
      <c r="G50" s="434"/>
      <c r="H50" s="434"/>
      <c r="I50" s="434"/>
      <c r="J50" s="321" t="str">
        <f>VLOOKUP(A50,MATERIALES!A6:D642,2,FALSE)</f>
        <v>u</v>
      </c>
      <c r="K50" s="406">
        <v>1</v>
      </c>
      <c r="L50" s="430"/>
      <c r="M50" s="411">
        <f>VLOOKUP(A50,MATERIALES!A6:D399,4,FALSE)</f>
        <v>1889.1558450000002</v>
      </c>
      <c r="N50" s="281">
        <f t="shared" si="0"/>
        <v>1889.1558450000002</v>
      </c>
    </row>
    <row r="51" spans="1:14">
      <c r="A51" s="151" t="s">
        <v>567</v>
      </c>
      <c r="B51" s="48" t="str">
        <f>VLOOKUP(A51,MATERIALES!A7:D373,3,FALSE)</f>
        <v>Mecha Lenta</v>
      </c>
      <c r="C51" s="434"/>
      <c r="D51" s="434"/>
      <c r="E51" s="434"/>
      <c r="F51" s="434"/>
      <c r="G51" s="434"/>
      <c r="H51" s="434"/>
      <c r="I51" s="434"/>
      <c r="J51" s="321" t="str">
        <f>VLOOKUP(A51,MATERIALES!A6:D643,2,FALSE)</f>
        <v>m</v>
      </c>
      <c r="K51" s="406">
        <v>1</v>
      </c>
      <c r="L51" s="430"/>
      <c r="M51" s="411">
        <f>VLOOKUP(A51,MATERIALES!A7:D400,4,FALSE)</f>
        <v>1365.5966899999999</v>
      </c>
      <c r="N51" s="281">
        <f t="shared" si="0"/>
        <v>1365.5966899999999</v>
      </c>
    </row>
    <row r="52" spans="1:14">
      <c r="A52" s="151" t="s">
        <v>918</v>
      </c>
      <c r="B52" s="48"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10385.531717500002</v>
      </c>
      <c r="N52" s="281">
        <f t="shared" si="0"/>
        <v>4756.5735266150014</v>
      </c>
    </row>
    <row r="53" spans="1:14" ht="15" thickBot="1">
      <c r="A53" t="s">
        <v>448</v>
      </c>
      <c r="B53" s="48" t="str">
        <f>VLOOKUP(A53,MATERIALES!A9:D373,3,FALSE)</f>
        <v xml:space="preserve">Derechos de explotación y/o disposición de materiales
</v>
      </c>
      <c r="C53" s="319"/>
      <c r="D53" s="319"/>
      <c r="E53" s="319"/>
      <c r="F53" s="319"/>
      <c r="G53" s="319"/>
      <c r="H53" s="319"/>
      <c r="I53" s="319"/>
      <c r="J53" s="442" t="str">
        <f>VLOOKUP(A53,MATERIALES!A7:D645,2,FALSE)</f>
        <v>m3</v>
      </c>
      <c r="K53" s="131">
        <v>1.3</v>
      </c>
      <c r="L53" s="334"/>
      <c r="M53" s="411">
        <f>VLOOKUP(A53,MATERIALES!A9:D402,4,FALSE)</f>
        <v>4778.3820575</v>
      </c>
      <c r="N53" s="281">
        <f t="shared" si="0"/>
        <v>6211.8966747499999</v>
      </c>
    </row>
    <row r="54" spans="1:14" ht="15" thickBot="1">
      <c r="B54" s="825" t="s">
        <v>1037</v>
      </c>
      <c r="C54" s="826"/>
      <c r="D54" s="826"/>
      <c r="E54" s="826"/>
      <c r="F54" s="826"/>
      <c r="G54" s="826"/>
      <c r="H54" s="826"/>
      <c r="I54" s="826"/>
      <c r="J54" s="826"/>
      <c r="K54" s="826"/>
      <c r="L54" s="826"/>
      <c r="M54" s="827"/>
      <c r="N54" s="403">
        <f>SUM(N47:N53)</f>
        <v>29708.630785114998</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1340</v>
      </c>
      <c r="B59" s="51" t="str">
        <f>VLOOKUP(A59,TRANSPORTE!A5:D117,3,FALSE)</f>
        <v>Transporte de material de excavación</v>
      </c>
      <c r="C59" s="326"/>
      <c r="D59" s="326"/>
      <c r="E59" s="326"/>
      <c r="F59" s="326"/>
      <c r="G59" s="326"/>
      <c r="H59" s="320" t="s">
        <v>1551</v>
      </c>
      <c r="I59" s="288">
        <v>1.3</v>
      </c>
      <c r="J59" s="295">
        <v>1</v>
      </c>
      <c r="K59" s="288">
        <f>I59*J59</f>
        <v>1.3</v>
      </c>
      <c r="L59" s="829">
        <f>VLOOKUP(A59,TRANSPORTE!A5:D117,4,FALSE)</f>
        <v>1277.40878376</v>
      </c>
      <c r="M59" s="830"/>
      <c r="N59" s="296">
        <f>K59*L59</f>
        <v>1660.6314188880001</v>
      </c>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1660.6314188880001</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s="152" t="s">
        <v>11</v>
      </c>
      <c r="B70" s="54" t="str">
        <f>VLOOKUP(A70,'MANO DE OBRA'!A8:D68,3,FALSE)</f>
        <v>Obrero (4)</v>
      </c>
      <c r="C70" s="52"/>
      <c r="D70" s="52"/>
      <c r="E70" s="52"/>
      <c r="F70" s="52"/>
      <c r="G70" s="52"/>
      <c r="H70" s="52"/>
      <c r="I70" s="301">
        <f>K70/J70*100</f>
        <v>110415.578824</v>
      </c>
      <c r="J70" s="302">
        <v>185</v>
      </c>
      <c r="K70" s="303">
        <f>VLOOKUP(A70,'MANO DE OBRA'!A8:D99,4,FALSE)</f>
        <v>204268.8208244</v>
      </c>
      <c r="L70" s="55"/>
      <c r="M70" s="443">
        <v>128</v>
      </c>
      <c r="N70" s="404">
        <f>K70/M70</f>
        <v>1595.850162690625</v>
      </c>
      <c r="O70" s="111"/>
    </row>
    <row r="71" spans="1:15">
      <c r="A71" s="152"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441">
        <v>128</v>
      </c>
      <c r="N71" s="404">
        <f>K71/M71</f>
        <v>797.92508134531249</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25" t="s">
        <v>1037</v>
      </c>
      <c r="C76" s="826"/>
      <c r="D76" s="826"/>
      <c r="E76" s="826"/>
      <c r="F76" s="826"/>
      <c r="G76" s="826"/>
      <c r="H76" s="826"/>
      <c r="I76" s="832"/>
      <c r="J76" s="832"/>
      <c r="K76" s="832"/>
      <c r="L76" s="832"/>
      <c r="M76" s="833"/>
      <c r="N76" s="310">
        <f>SUM(N70:N75)</f>
        <v>2393.7752440359372</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N42+N54+N65+N76</f>
        <v>80216.158950479294</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16043.231790095859</v>
      </c>
      <c r="M83" s="860"/>
      <c r="N83" s="56"/>
    </row>
    <row r="84" spans="1:14">
      <c r="B84" s="94" t="s">
        <v>1057</v>
      </c>
      <c r="C84" s="95"/>
      <c r="D84" s="95"/>
      <c r="E84" s="95"/>
      <c r="F84" s="95"/>
      <c r="G84" s="95"/>
      <c r="H84" s="95"/>
      <c r="I84" s="92"/>
      <c r="J84" s="93"/>
      <c r="K84" s="313">
        <v>0.05</v>
      </c>
      <c r="L84" s="859">
        <f>N78*K84</f>
        <v>4010.8079475239647</v>
      </c>
      <c r="M84" s="860"/>
      <c r="N84" s="56"/>
    </row>
    <row r="85" spans="1:14" ht="15" thickBot="1">
      <c r="B85" s="96" t="s">
        <v>1058</v>
      </c>
      <c r="C85" s="97"/>
      <c r="D85" s="97"/>
      <c r="E85" s="97"/>
      <c r="F85" s="97"/>
      <c r="G85" s="97"/>
      <c r="H85" s="97"/>
      <c r="I85" s="98"/>
      <c r="J85" s="99"/>
      <c r="K85" s="314">
        <v>0.05</v>
      </c>
      <c r="L85" s="861">
        <f>N78*K85</f>
        <v>4010.8079475239647</v>
      </c>
      <c r="M85" s="862"/>
      <c r="N85" s="56"/>
    </row>
    <row r="86" spans="1:14" ht="15" thickBot="1">
      <c r="B86" s="825" t="s">
        <v>1037</v>
      </c>
      <c r="C86" s="826"/>
      <c r="D86" s="826"/>
      <c r="E86" s="826"/>
      <c r="F86" s="826"/>
      <c r="G86" s="826"/>
      <c r="H86" s="826"/>
      <c r="I86" s="826"/>
      <c r="J86" s="826"/>
      <c r="K86" s="826"/>
      <c r="L86" s="826"/>
      <c r="M86" s="827"/>
      <c r="N86" s="57">
        <f>L83+L84+L85</f>
        <v>24064.847685143788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104281.00663562308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2321</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2322</v>
      </c>
      <c r="C104" s="264"/>
      <c r="D104" s="264"/>
      <c r="E104" s="264"/>
      <c r="F104" s="264"/>
      <c r="G104" s="264"/>
      <c r="H104" s="264"/>
      <c r="I104" s="264"/>
      <c r="J104" s="264"/>
      <c r="K104" s="264"/>
      <c r="L104" s="264"/>
      <c r="M104" s="264"/>
      <c r="N104" s="265"/>
    </row>
    <row r="105" spans="2:14" ht="15" customHeight="1">
      <c r="B105" s="967" t="s">
        <v>2323</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2324</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2325</v>
      </c>
      <c r="C118" s="266"/>
      <c r="D118" s="266"/>
      <c r="E118" s="252"/>
      <c r="F118" s="252"/>
      <c r="G118" s="252"/>
      <c r="H118" s="252"/>
      <c r="I118" s="252"/>
      <c r="J118" s="973"/>
      <c r="K118" s="973"/>
      <c r="L118" s="973"/>
      <c r="M118" s="973"/>
      <c r="N118" s="974"/>
    </row>
    <row r="119" spans="2:14" ht="15" thickBot="1">
      <c r="B119" s="428" t="s">
        <v>2326</v>
      </c>
      <c r="C119" s="429"/>
      <c r="D119" s="429"/>
      <c r="E119" s="268"/>
      <c r="F119" s="268"/>
      <c r="G119" s="268"/>
      <c r="H119" s="268"/>
      <c r="I119" s="268"/>
      <c r="J119" s="975"/>
      <c r="K119" s="975"/>
      <c r="L119" s="975"/>
      <c r="M119" s="975"/>
      <c r="N119" s="976"/>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1717</v>
      </c>
      <c r="C31" s="86" t="s">
        <v>2195</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180</v>
      </c>
      <c r="B36" s="838" t="str">
        <f>VLOOKUP(A36,EQUIPOS!A6:D154,3,FALSE)</f>
        <v>Compresor 120 HP, con martillo.</v>
      </c>
      <c r="C36" s="839"/>
      <c r="D36" s="839"/>
      <c r="E36" s="839"/>
      <c r="F36" s="839"/>
      <c r="G36" s="839"/>
      <c r="H36" s="840"/>
      <c r="I36" s="276"/>
      <c r="J36" s="277"/>
      <c r="K36" s="278">
        <f>VLOOKUP(A36,EQUIPOS!A6:D163,4,FALSE)</f>
        <v>91909</v>
      </c>
      <c r="L36" s="279"/>
      <c r="M36" s="345">
        <v>2.5</v>
      </c>
      <c r="N36" s="281">
        <f>K36/M36</f>
        <v>36763.599999999999</v>
      </c>
    </row>
    <row r="37" spans="1:14">
      <c r="A37" s="118" t="s">
        <v>129</v>
      </c>
      <c r="B37" s="838" t="str">
        <f>VLOOKUP(A37,EQUIPOS!A7:D154,3,FALSE)</f>
        <v xml:space="preserve">Buldozer, Potencia al volante de 140 HP, motor de 2200 RPM, longitud de hoja 4,80m. </v>
      </c>
      <c r="C37" s="839"/>
      <c r="D37" s="839"/>
      <c r="E37" s="839"/>
      <c r="F37" s="839"/>
      <c r="G37" s="839"/>
      <c r="H37" s="840"/>
      <c r="I37" s="430"/>
      <c r="J37" s="431"/>
      <c r="K37" s="278">
        <f>VLOOKUP(A37,EQUIPOS!A7:D164,4,FALSE)</f>
        <v>143990</v>
      </c>
      <c r="L37" s="344"/>
      <c r="M37" s="345">
        <v>100</v>
      </c>
      <c r="N37" s="281">
        <f>K37/M37</f>
        <v>1439.9</v>
      </c>
    </row>
    <row r="38" spans="1:14">
      <c r="A38" s="118" t="s">
        <v>261</v>
      </c>
      <c r="B38" s="838" t="str">
        <f>VLOOKUP(A38,EQUIPOS!A8:D154,3,FALSE)</f>
        <v xml:space="preserve">Motobomba 3 PULGADAS (incluye operario)
</v>
      </c>
      <c r="C38" s="839"/>
      <c r="D38" s="839"/>
      <c r="E38" s="839"/>
      <c r="F38" s="839"/>
      <c r="G38" s="839"/>
      <c r="H38" s="840"/>
      <c r="I38" s="337"/>
      <c r="J38" s="339"/>
      <c r="K38" s="278">
        <f>VLOOKUP(A38,EQUIPOS!A8:D165,4,FALSE)</f>
        <v>5522.333333333333</v>
      </c>
      <c r="L38" s="432"/>
      <c r="M38" s="433">
        <v>8</v>
      </c>
      <c r="N38" s="281">
        <f>K38/M38</f>
        <v>690.29166666666663</v>
      </c>
    </row>
    <row r="39" spans="1:14">
      <c r="A39" t="s">
        <v>312</v>
      </c>
      <c r="B39" s="838" t="str">
        <f>VLOOKUP(A39,EQUIPOS!A9:D154,3,FALSE)</f>
        <v>Retroexcavadora sobre oruga, potencia 138 HP, balde de 1,5 m3.</v>
      </c>
      <c r="C39" s="839"/>
      <c r="D39" s="839"/>
      <c r="E39" s="839"/>
      <c r="F39" s="839"/>
      <c r="G39" s="839"/>
      <c r="H39" s="840"/>
      <c r="I39" s="41"/>
      <c r="J39" s="42"/>
      <c r="K39" s="278">
        <f>VLOOKUP(A39,EQUIPOS!A9:D166,4,FALSE)</f>
        <v>131610.94</v>
      </c>
      <c r="L39" s="285"/>
      <c r="M39" s="345">
        <v>8</v>
      </c>
      <c r="N39" s="281">
        <f>K39/M39</f>
        <v>16451.3675</v>
      </c>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N78*M41</f>
        <v>204.2688208244</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55549.427987491064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51" t="s">
        <v>376</v>
      </c>
      <c r="B48" s="48" t="str">
        <f>VLOOKUP(A48,MATERIALES!A5:D373,3,FALSE)</f>
        <v>Anfo</v>
      </c>
      <c r="C48" s="290"/>
      <c r="D48" s="290"/>
      <c r="E48" s="290"/>
      <c r="F48" s="290"/>
      <c r="G48" s="290"/>
      <c r="H48" s="290"/>
      <c r="I48" s="277"/>
      <c r="J48" s="233" t="str">
        <f>VLOOKUP(A48,MATERIALES!A4:D640,2,FALSE)</f>
        <v>kg</v>
      </c>
      <c r="K48" s="291">
        <v>0.3</v>
      </c>
      <c r="L48" s="276"/>
      <c r="M48" s="411">
        <f>VLOOKUP(A48,MATERIALES!A5:D396,4,FALSE)</f>
        <v>6001.6285625</v>
      </c>
      <c r="N48" s="281">
        <f>K48*M48</f>
        <v>1800.48856875</v>
      </c>
    </row>
    <row r="49" spans="1:14">
      <c r="A49" s="151" t="s">
        <v>427</v>
      </c>
      <c r="B49" s="48"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3596.1517075000002</v>
      </c>
      <c r="N49" s="281">
        <f t="shared" ref="N49:N54" si="0">K49*M49</f>
        <v>10788.4551225</v>
      </c>
    </row>
    <row r="50" spans="1:14">
      <c r="A50" s="151" t="s">
        <v>462</v>
      </c>
      <c r="B50" s="48"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11585.85743</v>
      </c>
      <c r="N50" s="281">
        <f t="shared" si="0"/>
        <v>2896.4643575</v>
      </c>
    </row>
    <row r="51" spans="1:14">
      <c r="A51" s="151" t="s">
        <v>467</v>
      </c>
      <c r="B51" s="48" t="str">
        <f>VLOOKUP(A51,MATERIALES!A6:D373,3,FALSE)</f>
        <v>Fulminantes</v>
      </c>
      <c r="C51" s="434"/>
      <c r="D51" s="434"/>
      <c r="E51" s="434"/>
      <c r="F51" s="434"/>
      <c r="G51" s="434"/>
      <c r="H51" s="434"/>
      <c r="I51" s="434"/>
      <c r="J51" s="321" t="str">
        <f>VLOOKUP(A51,MATERIALES!A6:D643,2,FALSE)</f>
        <v>u</v>
      </c>
      <c r="K51" s="406">
        <v>1</v>
      </c>
      <c r="L51" s="430"/>
      <c r="M51" s="411">
        <f>VLOOKUP(A51,MATERIALES!A6:D399,4,FALSE)</f>
        <v>1889.1558450000002</v>
      </c>
      <c r="N51" s="281">
        <f t="shared" si="0"/>
        <v>1889.1558450000002</v>
      </c>
    </row>
    <row r="52" spans="1:14">
      <c r="A52" s="151" t="s">
        <v>567</v>
      </c>
      <c r="B52" s="48" t="str">
        <f>VLOOKUP(A52,MATERIALES!A7:D373,3,FALSE)</f>
        <v>Mecha Lenta</v>
      </c>
      <c r="C52" s="434"/>
      <c r="D52" s="434"/>
      <c r="E52" s="434"/>
      <c r="F52" s="434"/>
      <c r="G52" s="434"/>
      <c r="H52" s="434"/>
      <c r="I52" s="434"/>
      <c r="J52" s="321" t="str">
        <f>VLOOKUP(A52,MATERIALES!A6:D644,2,FALSE)</f>
        <v>m</v>
      </c>
      <c r="K52" s="406">
        <v>1</v>
      </c>
      <c r="L52" s="430"/>
      <c r="M52" s="411">
        <f>VLOOKUP(A52,MATERIALES!A7:D400,4,FALSE)</f>
        <v>1365.5966899999999</v>
      </c>
      <c r="N52" s="281">
        <f t="shared" si="0"/>
        <v>1365.5966899999999</v>
      </c>
    </row>
    <row r="53" spans="1:14">
      <c r="A53" s="214" t="s">
        <v>918</v>
      </c>
      <c r="B53" s="48"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10385.531717500002</v>
      </c>
      <c r="N53" s="281">
        <f>K53*M53</f>
        <v>4756.5735266150014</v>
      </c>
    </row>
    <row r="54" spans="1:14">
      <c r="A54" s="151" t="s">
        <v>448</v>
      </c>
      <c r="B54" s="48"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4778.3820575</v>
      </c>
      <c r="N54" s="281">
        <f t="shared" si="0"/>
        <v>6211.8966747499999</v>
      </c>
    </row>
    <row r="55" spans="1:14" ht="15" thickBot="1">
      <c r="B55" s="48"/>
      <c r="C55" s="319"/>
      <c r="D55" s="319"/>
      <c r="E55" s="319"/>
      <c r="F55" s="319"/>
      <c r="G55" s="319"/>
      <c r="H55" s="319"/>
      <c r="I55" s="319"/>
      <c r="J55" s="444"/>
      <c r="K55" s="131"/>
      <c r="L55" s="334"/>
      <c r="M55" s="411"/>
      <c r="N55" s="281"/>
    </row>
    <row r="56" spans="1:14" ht="15" thickBot="1">
      <c r="B56" s="825" t="s">
        <v>1037</v>
      </c>
      <c r="C56" s="826"/>
      <c r="D56" s="826"/>
      <c r="E56" s="826"/>
      <c r="F56" s="826"/>
      <c r="G56" s="826"/>
      <c r="H56" s="826"/>
      <c r="I56" s="826"/>
      <c r="J56" s="826"/>
      <c r="K56" s="826"/>
      <c r="L56" s="826"/>
      <c r="M56" s="827"/>
      <c r="N56" s="403">
        <f>SUM(N48:N55)</f>
        <v>29708.630785114998</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 thickBot="1">
      <c r="B59" s="73"/>
      <c r="C59" s="66"/>
      <c r="D59" s="66"/>
      <c r="E59" s="66"/>
      <c r="F59" s="66"/>
      <c r="G59" s="66"/>
      <c r="H59" s="66"/>
      <c r="I59" s="66"/>
      <c r="J59" s="66"/>
      <c r="K59" s="66"/>
      <c r="L59" s="66"/>
      <c r="M59" s="66"/>
      <c r="N59" s="68"/>
    </row>
    <row r="60" spans="1:14" ht="26.4">
      <c r="B60" s="322" t="s">
        <v>1041</v>
      </c>
      <c r="C60" s="323"/>
      <c r="D60" s="323"/>
      <c r="E60" s="323"/>
      <c r="F60" s="323"/>
      <c r="G60" s="323"/>
      <c r="H60" s="78" t="s">
        <v>1029</v>
      </c>
      <c r="I60" s="79" t="s">
        <v>1042</v>
      </c>
      <c r="J60" s="80" t="s">
        <v>1043</v>
      </c>
      <c r="K60" s="78" t="s">
        <v>1044</v>
      </c>
      <c r="L60" s="828" t="s">
        <v>1045</v>
      </c>
      <c r="M60" s="801"/>
      <c r="N60" s="81" t="s">
        <v>1035</v>
      </c>
    </row>
    <row r="61" spans="1:14">
      <c r="A61" t="s">
        <v>1340</v>
      </c>
      <c r="B61" s="51" t="str">
        <f>VLOOKUP(A61,TRANSPORTE!A5:D117,3,FALSE)</f>
        <v>Transporte de material de excavación</v>
      </c>
      <c r="C61" s="326"/>
      <c r="D61" s="326"/>
      <c r="E61" s="326"/>
      <c r="F61" s="326"/>
      <c r="G61" s="326"/>
      <c r="H61" s="320" t="s">
        <v>1551</v>
      </c>
      <c r="I61" s="288">
        <v>1.3</v>
      </c>
      <c r="J61" s="295">
        <v>1</v>
      </c>
      <c r="K61" s="288">
        <f>I61*J61</f>
        <v>1.3</v>
      </c>
      <c r="L61" s="829">
        <f>VLOOKUP(A61,TRANSPORTE!A5:D117,4,FALSE)</f>
        <v>1277.40878376</v>
      </c>
      <c r="M61" s="830"/>
      <c r="N61" s="296">
        <f>K61*L61</f>
        <v>1660.6314188880001</v>
      </c>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ht="15" thickBot="1">
      <c r="B66" s="456"/>
      <c r="C66" s="457"/>
      <c r="D66" s="457"/>
      <c r="E66" s="457"/>
      <c r="F66" s="457"/>
      <c r="G66" s="457"/>
      <c r="H66" s="53"/>
      <c r="I66" s="131"/>
      <c r="J66" s="131"/>
      <c r="K66" s="131"/>
      <c r="L66" s="814"/>
      <c r="M66" s="815"/>
      <c r="N66" s="132"/>
    </row>
    <row r="67" spans="1:15" ht="15" thickBot="1">
      <c r="B67" s="831" t="s">
        <v>1037</v>
      </c>
      <c r="C67" s="832"/>
      <c r="D67" s="832"/>
      <c r="E67" s="832"/>
      <c r="F67" s="832"/>
      <c r="G67" s="832"/>
      <c r="H67" s="832"/>
      <c r="I67" s="832"/>
      <c r="J67" s="832"/>
      <c r="K67" s="832"/>
      <c r="L67" s="832"/>
      <c r="M67" s="833"/>
      <c r="N67" s="109">
        <f>N61+N62+N63+N64+N65</f>
        <v>1660.6314188880001</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 thickBot="1">
      <c r="B70" s="73"/>
      <c r="C70" s="66"/>
      <c r="D70" s="66"/>
      <c r="E70" s="66"/>
      <c r="F70" s="66"/>
      <c r="G70" s="66"/>
      <c r="H70" s="66"/>
      <c r="I70" s="66"/>
      <c r="J70" s="66"/>
      <c r="K70" s="66"/>
      <c r="L70" s="66"/>
      <c r="M70" s="66"/>
      <c r="N70" s="68"/>
    </row>
    <row r="71" spans="1:15" ht="26.4">
      <c r="B71" s="851" t="s">
        <v>1047</v>
      </c>
      <c r="C71" s="852"/>
      <c r="D71" s="852"/>
      <c r="E71" s="852"/>
      <c r="F71" s="852"/>
      <c r="G71" s="852"/>
      <c r="H71" s="852"/>
      <c r="I71" s="78" t="s">
        <v>1048</v>
      </c>
      <c r="J71" s="80" t="s">
        <v>1493</v>
      </c>
      <c r="K71" s="79" t="s">
        <v>1050</v>
      </c>
      <c r="L71" s="853" t="s">
        <v>1034</v>
      </c>
      <c r="M71" s="854"/>
      <c r="N71" s="103" t="s">
        <v>1035</v>
      </c>
    </row>
    <row r="72" spans="1:15">
      <c r="A72" s="152" t="s">
        <v>15</v>
      </c>
      <c r="B72" s="54" t="str">
        <f>VLOOKUP(A72,'MANO DE OBRA'!A8:D68,3,FALSE)</f>
        <v>Obrero (6)</v>
      </c>
      <c r="C72" s="52"/>
      <c r="D72" s="52"/>
      <c r="E72" s="52"/>
      <c r="F72" s="52"/>
      <c r="G72" s="52"/>
      <c r="H72" s="52"/>
      <c r="I72" s="301">
        <f>K72/J72*100</f>
        <v>165623.36823599998</v>
      </c>
      <c r="J72" s="302">
        <v>185</v>
      </c>
      <c r="K72" s="303">
        <f>VLOOKUP(A72,'MANO DE OBRA'!A8:D99,4,FALSE)</f>
        <v>306403.23123659997</v>
      </c>
      <c r="L72" s="55"/>
      <c r="M72" s="443">
        <v>20</v>
      </c>
      <c r="N72" s="404">
        <f>K72/M72</f>
        <v>15320.161561829998</v>
      </c>
      <c r="O72" s="111"/>
    </row>
    <row r="73" spans="1:15">
      <c r="A73" s="152" t="s">
        <v>30</v>
      </c>
      <c r="B73" s="54" t="str">
        <f>VLOOKUP(A73,'MANO DE OBRA'!A8:D69,3,FALSE)</f>
        <v>Oficial</v>
      </c>
      <c r="C73" s="52"/>
      <c r="D73" s="52"/>
      <c r="E73" s="52"/>
      <c r="F73" s="52"/>
      <c r="G73" s="52"/>
      <c r="H73" s="52"/>
      <c r="I73" s="301">
        <f>K73/J73*100</f>
        <v>55207.789411999998</v>
      </c>
      <c r="J73" s="302">
        <v>185</v>
      </c>
      <c r="K73" s="303">
        <f>VLOOKUP(A73,'MANO DE OBRA'!A8:D100,4,FALSE)</f>
        <v>102134.4104122</v>
      </c>
      <c r="L73" s="55"/>
      <c r="M73" s="441">
        <v>20</v>
      </c>
      <c r="N73" s="404">
        <f>K73/M73</f>
        <v>5106.7205206099998</v>
      </c>
    </row>
    <row r="74" spans="1:15">
      <c r="B74" s="54"/>
      <c r="C74" s="52"/>
      <c r="D74" s="52"/>
      <c r="E74" s="52"/>
      <c r="F74" s="52"/>
      <c r="G74" s="52"/>
      <c r="H74" s="52"/>
      <c r="I74" s="288"/>
      <c r="J74" s="306"/>
      <c r="K74" s="307"/>
      <c r="L74" s="55"/>
      <c r="M74" s="309"/>
      <c r="N74" s="305"/>
    </row>
    <row r="75" spans="1:15">
      <c r="B75" s="54"/>
      <c r="C75" s="52"/>
      <c r="D75" s="52"/>
      <c r="E75" s="52"/>
      <c r="F75" s="52"/>
      <c r="G75" s="52"/>
      <c r="H75" s="52"/>
      <c r="I75" s="288"/>
      <c r="J75" s="306"/>
      <c r="K75" s="307"/>
      <c r="L75" s="327"/>
      <c r="M75" s="309"/>
      <c r="N75" s="305"/>
    </row>
    <row r="76" spans="1:15">
      <c r="B76" s="54"/>
      <c r="C76" s="52"/>
      <c r="D76" s="52"/>
      <c r="E76" s="52"/>
      <c r="F76" s="52"/>
      <c r="G76" s="52"/>
      <c r="H76" s="52"/>
      <c r="I76" s="288"/>
      <c r="J76" s="306"/>
      <c r="K76" s="307"/>
      <c r="L76" s="327"/>
      <c r="M76" s="309"/>
      <c r="N76" s="305"/>
    </row>
    <row r="77" spans="1:15" ht="15" thickBot="1">
      <c r="B77" s="812"/>
      <c r="C77" s="813"/>
      <c r="D77" s="813"/>
      <c r="E77" s="813"/>
      <c r="F77" s="813"/>
      <c r="G77" s="813"/>
      <c r="H77" s="813"/>
      <c r="I77" s="131"/>
      <c r="J77" s="131"/>
      <c r="K77" s="131"/>
      <c r="L77" s="913"/>
      <c r="M77" s="913"/>
      <c r="N77" s="50"/>
    </row>
    <row r="78" spans="1:15" ht="15" thickBot="1">
      <c r="B78" s="831" t="s">
        <v>1037</v>
      </c>
      <c r="C78" s="832"/>
      <c r="D78" s="832"/>
      <c r="E78" s="832"/>
      <c r="F78" s="832"/>
      <c r="G78" s="832"/>
      <c r="H78" s="832"/>
      <c r="I78" s="832"/>
      <c r="J78" s="832"/>
      <c r="K78" s="832"/>
      <c r="L78" s="832"/>
      <c r="M78" s="833"/>
      <c r="N78" s="310">
        <f>SUM(N72:N77)</f>
        <v>20426.882082439999</v>
      </c>
    </row>
    <row r="79" spans="1:15" ht="15" thickBot="1">
      <c r="B79" s="38"/>
      <c r="C79" s="39"/>
      <c r="D79" s="39"/>
      <c r="E79" s="39"/>
      <c r="F79" s="39"/>
      <c r="G79" s="39"/>
      <c r="H79" s="39"/>
      <c r="I79" s="39"/>
      <c r="J79" s="39"/>
      <c r="K79" s="39"/>
      <c r="L79" s="39"/>
      <c r="M79" s="39"/>
      <c r="N79" s="40"/>
    </row>
    <row r="80" spans="1:15" ht="15" thickBot="1">
      <c r="B80" s="825" t="s">
        <v>1051</v>
      </c>
      <c r="C80" s="826"/>
      <c r="D80" s="826"/>
      <c r="E80" s="826"/>
      <c r="F80" s="826"/>
      <c r="G80" s="826"/>
      <c r="H80" s="826"/>
      <c r="I80" s="826"/>
      <c r="J80" s="826"/>
      <c r="K80" s="826"/>
      <c r="L80" s="826"/>
      <c r="M80" s="827"/>
      <c r="N80" s="104">
        <f>N43+N56+N67+N78</f>
        <v>107345.57227393407</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 thickBot="1">
      <c r="B83" s="73"/>
      <c r="C83" s="66"/>
      <c r="D83" s="66"/>
      <c r="E83" s="66"/>
      <c r="F83" s="66"/>
      <c r="G83" s="66"/>
      <c r="H83" s="66"/>
      <c r="I83" s="66"/>
      <c r="J83" s="66"/>
      <c r="K83" s="66"/>
      <c r="L83" s="66"/>
      <c r="M83" s="66"/>
      <c r="N83" s="68"/>
    </row>
    <row r="84" spans="1:14">
      <c r="B84" s="816" t="s">
        <v>1053</v>
      </c>
      <c r="C84" s="817"/>
      <c r="D84" s="817"/>
      <c r="E84" s="817"/>
      <c r="F84" s="817"/>
      <c r="G84" s="817"/>
      <c r="H84" s="817"/>
      <c r="I84" s="323"/>
      <c r="J84" s="343"/>
      <c r="K84" s="311" t="s">
        <v>1054</v>
      </c>
      <c r="L84" s="855" t="s">
        <v>1055</v>
      </c>
      <c r="M84" s="856"/>
      <c r="N84" s="312"/>
    </row>
    <row r="85" spans="1:14">
      <c r="B85" s="857" t="s">
        <v>1056</v>
      </c>
      <c r="C85" s="858"/>
      <c r="D85" s="858"/>
      <c r="E85" s="858"/>
      <c r="F85" s="858"/>
      <c r="G85" s="858"/>
      <c r="H85" s="858"/>
      <c r="I85" s="92"/>
      <c r="J85" s="93"/>
      <c r="K85" s="313">
        <v>0.2</v>
      </c>
      <c r="L85" s="859">
        <f>N80*K85</f>
        <v>21469.114454786817</v>
      </c>
      <c r="M85" s="860"/>
      <c r="N85" s="56"/>
    </row>
    <row r="86" spans="1:14">
      <c r="B86" s="94" t="s">
        <v>1057</v>
      </c>
      <c r="C86" s="95"/>
      <c r="D86" s="95"/>
      <c r="E86" s="95"/>
      <c r="F86" s="95"/>
      <c r="G86" s="95"/>
      <c r="H86" s="95"/>
      <c r="I86" s="92"/>
      <c r="J86" s="93"/>
      <c r="K86" s="313">
        <v>0.05</v>
      </c>
      <c r="L86" s="859">
        <f>N80*K86</f>
        <v>5367.2786136967043</v>
      </c>
      <c r="M86" s="860"/>
      <c r="N86" s="56"/>
    </row>
    <row r="87" spans="1:14" ht="15" thickBot="1">
      <c r="B87" s="96" t="s">
        <v>1058</v>
      </c>
      <c r="C87" s="97"/>
      <c r="D87" s="97"/>
      <c r="E87" s="97"/>
      <c r="F87" s="97"/>
      <c r="G87" s="97"/>
      <c r="H87" s="97"/>
      <c r="I87" s="98"/>
      <c r="J87" s="99"/>
      <c r="K87" s="314">
        <v>0.05</v>
      </c>
      <c r="L87" s="861">
        <f>N80*K87</f>
        <v>5367.2786136967043</v>
      </c>
      <c r="M87" s="862"/>
      <c r="N87" s="56"/>
    </row>
    <row r="88" spans="1:14" ht="15" thickBot="1">
      <c r="B88" s="825" t="s">
        <v>1037</v>
      </c>
      <c r="C88" s="826"/>
      <c r="D88" s="826"/>
      <c r="E88" s="826"/>
      <c r="F88" s="826"/>
      <c r="G88" s="826"/>
      <c r="H88" s="826"/>
      <c r="I88" s="826"/>
      <c r="J88" s="826"/>
      <c r="K88" s="826"/>
      <c r="L88" s="826"/>
      <c r="M88" s="827"/>
      <c r="N88" s="57">
        <f>L85+L86+L87</f>
        <v>32203.671682180226</v>
      </c>
    </row>
    <row r="89" spans="1:14" ht="15" thickBot="1">
      <c r="B89" s="38"/>
      <c r="C89" s="39"/>
      <c r="D89" s="39"/>
      <c r="E89" s="39"/>
      <c r="F89" s="39"/>
      <c r="G89" s="39"/>
      <c r="H89" s="39"/>
      <c r="I89" s="39"/>
      <c r="J89" s="39"/>
      <c r="K89" s="39"/>
      <c r="L89" s="39"/>
      <c r="M89" s="39"/>
      <c r="N89" s="40"/>
    </row>
    <row r="90" spans="1:14" ht="15" thickBot="1">
      <c r="A90" t="s">
        <v>2121</v>
      </c>
      <c r="B90" s="825" t="s">
        <v>1059</v>
      </c>
      <c r="C90" s="826"/>
      <c r="D90" s="826"/>
      <c r="E90" s="826"/>
      <c r="F90" s="826"/>
      <c r="G90" s="826"/>
      <c r="H90" s="826"/>
      <c r="I90" s="826"/>
      <c r="J90" s="826"/>
      <c r="K90" s="826"/>
      <c r="L90" s="826"/>
      <c r="M90" s="827"/>
      <c r="N90" s="196">
        <f>N80+N88</f>
        <v>139549.24395611428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2321</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2322</v>
      </c>
      <c r="C106" s="264"/>
      <c r="D106" s="264"/>
      <c r="E106" s="264"/>
      <c r="F106" s="264"/>
      <c r="G106" s="264"/>
      <c r="H106" s="264"/>
      <c r="I106" s="264"/>
      <c r="J106" s="264"/>
      <c r="K106" s="264"/>
      <c r="L106" s="264"/>
      <c r="M106" s="264"/>
      <c r="N106" s="265"/>
    </row>
    <row r="107" spans="2:14" ht="15" customHeight="1">
      <c r="B107" s="967" t="s">
        <v>2323</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2324</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2325</v>
      </c>
      <c r="C120" s="266"/>
      <c r="D120" s="266"/>
      <c r="E120" s="252"/>
      <c r="F120" s="252"/>
      <c r="G120" s="252"/>
      <c r="H120" s="252"/>
      <c r="I120" s="252"/>
      <c r="J120" s="973"/>
      <c r="K120" s="973"/>
      <c r="L120" s="973"/>
      <c r="M120" s="973"/>
      <c r="N120" s="974"/>
    </row>
    <row r="121" spans="2:14" ht="15" thickBot="1">
      <c r="B121" s="428" t="s">
        <v>2326</v>
      </c>
      <c r="C121" s="429"/>
      <c r="D121" s="429"/>
      <c r="E121" s="268"/>
      <c r="F121" s="268"/>
      <c r="G121" s="268"/>
      <c r="H121" s="268"/>
      <c r="I121" s="268"/>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2.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1718</v>
      </c>
      <c r="C31" s="86" t="s">
        <v>2196</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129</v>
      </c>
      <c r="B36" s="838" t="str">
        <f>VLOOKUP(A36,EQUIPOS!A6:D154,3,FALSE)</f>
        <v xml:space="preserve">Buldozer, Potencia al volante de 140 HP, motor de 2200 RPM, longitud de hoja 4,80m. </v>
      </c>
      <c r="C36" s="839"/>
      <c r="D36" s="839"/>
      <c r="E36" s="839"/>
      <c r="F36" s="839"/>
      <c r="G36" s="839"/>
      <c r="H36" s="840"/>
      <c r="I36" s="276"/>
      <c r="J36" s="277"/>
      <c r="K36" s="278">
        <f>VLOOKUP(A36,EQUIPOS!A6:D163,4,FALSE)</f>
        <v>143990</v>
      </c>
      <c r="L36" s="279"/>
      <c r="M36" s="345">
        <v>100</v>
      </c>
      <c r="N36" s="281">
        <f>K36/M36</f>
        <v>1439.9</v>
      </c>
    </row>
    <row r="37" spans="1:14">
      <c r="A37" s="118" t="s">
        <v>312</v>
      </c>
      <c r="B37" s="838" t="str">
        <f>VLOOKUP(A37,EQUIPOS!A7:D154,3,FALSE)</f>
        <v>Retroexcavadora sobre oruga, potencia 138 HP, balde de 1,5 m3.</v>
      </c>
      <c r="C37" s="839"/>
      <c r="D37" s="839"/>
      <c r="E37" s="839"/>
      <c r="F37" s="839"/>
      <c r="G37" s="839"/>
      <c r="H37" s="840"/>
      <c r="I37" s="430"/>
      <c r="J37" s="431"/>
      <c r="K37" s="278">
        <f>VLOOKUP(A37,EQUIPOS!A7:D164,4,FALSE)</f>
        <v>131610.94</v>
      </c>
      <c r="L37" s="344"/>
      <c r="M37" s="345">
        <v>35</v>
      </c>
      <c r="N37" s="281">
        <f>K37/M37</f>
        <v>3760.3125714285716</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7.2953150294428575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5207.5078864580146</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51" t="s">
        <v>448</v>
      </c>
      <c r="B48" s="48"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4778.3820575</v>
      </c>
      <c r="N48" s="281">
        <f>K48*M48</f>
        <v>6211.8966747499999</v>
      </c>
    </row>
    <row r="49" spans="1:14">
      <c r="A49" s="151"/>
      <c r="B49" s="48"/>
      <c r="C49" s="434"/>
      <c r="D49" s="434"/>
      <c r="E49" s="434"/>
      <c r="F49" s="434"/>
      <c r="G49" s="434"/>
      <c r="H49" s="434"/>
      <c r="I49" s="434"/>
      <c r="J49" s="320"/>
      <c r="K49" s="406"/>
      <c r="L49" s="430"/>
      <c r="M49" s="411"/>
      <c r="N49" s="281"/>
    </row>
    <row r="50" spans="1:14">
      <c r="A50" s="151"/>
      <c r="B50" s="48"/>
      <c r="C50" s="434"/>
      <c r="D50" s="434"/>
      <c r="E50" s="434"/>
      <c r="F50" s="434"/>
      <c r="G50" s="434"/>
      <c r="H50" s="434"/>
      <c r="I50" s="434"/>
      <c r="J50" s="320"/>
      <c r="K50" s="406"/>
      <c r="L50" s="430"/>
      <c r="M50" s="411"/>
      <c r="N50" s="281"/>
    </row>
    <row r="51" spans="1:14">
      <c r="A51" s="151"/>
      <c r="B51" s="48"/>
      <c r="C51" s="434"/>
      <c r="D51" s="434"/>
      <c r="E51" s="434"/>
      <c r="F51" s="434"/>
      <c r="G51" s="434"/>
      <c r="H51" s="434"/>
      <c r="I51" s="434"/>
      <c r="J51" s="320"/>
      <c r="K51" s="406"/>
      <c r="L51" s="430"/>
      <c r="M51" s="411"/>
      <c r="N51" s="281"/>
    </row>
    <row r="52" spans="1:14">
      <c r="A52" s="151"/>
      <c r="B52" s="48"/>
      <c r="C52" s="434"/>
      <c r="D52" s="434"/>
      <c r="E52" s="434"/>
      <c r="F52" s="434"/>
      <c r="G52" s="434"/>
      <c r="H52" s="434"/>
      <c r="I52" s="434"/>
      <c r="J52" s="320"/>
      <c r="K52" s="406"/>
      <c r="L52" s="430"/>
      <c r="M52" s="411"/>
      <c r="N52" s="281"/>
    </row>
    <row r="53" spans="1:14">
      <c r="A53" s="151"/>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f>K54*M54</f>
        <v>0</v>
      </c>
    </row>
    <row r="55" spans="1:14" ht="15" thickBot="1">
      <c r="B55" s="825" t="s">
        <v>1037</v>
      </c>
      <c r="C55" s="826"/>
      <c r="D55" s="826"/>
      <c r="E55" s="826"/>
      <c r="F55" s="826"/>
      <c r="G55" s="826"/>
      <c r="H55" s="826"/>
      <c r="I55" s="826"/>
      <c r="J55" s="826"/>
      <c r="K55" s="826"/>
      <c r="L55" s="826"/>
      <c r="M55" s="827"/>
      <c r="N55" s="403">
        <f>SUM(N48:N54)</f>
        <v>6211.8966747499999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1340</v>
      </c>
      <c r="B60" s="51" t="str">
        <f>VLOOKUP(A60,TRANSPORTE!A5:D117,3,FALSE)</f>
        <v>Transporte de material de excavación</v>
      </c>
      <c r="C60" s="326"/>
      <c r="D60" s="326"/>
      <c r="E60" s="326"/>
      <c r="F60" s="326"/>
      <c r="G60" s="326"/>
      <c r="H60" s="320" t="s">
        <v>1551</v>
      </c>
      <c r="I60" s="288">
        <v>1.3</v>
      </c>
      <c r="J60" s="295">
        <v>1</v>
      </c>
      <c r="K60" s="288">
        <f>I60*J60</f>
        <v>1.3</v>
      </c>
      <c r="L60" s="829">
        <f>VLOOKUP(A60,TRANSPORTE!A5:D117,4,FALSE)</f>
        <v>1277.40878376</v>
      </c>
      <c r="M60" s="830"/>
      <c r="N60" s="296">
        <f>K60*L60</f>
        <v>1660.6314188880001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1660.6314188880001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52"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280</v>
      </c>
      <c r="N71" s="404">
        <f>K71/M71</f>
        <v>364.76575147214288</v>
      </c>
      <c r="O71" s="111"/>
    </row>
    <row r="72" spans="1:15">
      <c r="A72" s="152" t="s">
        <v>7</v>
      </c>
      <c r="B72" s="54" t="str">
        <f>VLOOKUP(A72,'MANO DE OBRA'!A8:D69,3,FALSE)</f>
        <v>Obrero (2)</v>
      </c>
      <c r="C72" s="52"/>
      <c r="D72" s="52"/>
      <c r="E72" s="52"/>
      <c r="F72" s="52"/>
      <c r="G72" s="52"/>
      <c r="H72" s="52"/>
      <c r="I72" s="301">
        <f>K72/J72*100</f>
        <v>55207.789411999998</v>
      </c>
      <c r="J72" s="302">
        <v>185</v>
      </c>
      <c r="K72" s="303">
        <f>VLOOKUP(A72,'MANO DE OBRA'!A8:D100,4,FALSE)</f>
        <v>102134.4104122</v>
      </c>
      <c r="L72" s="55"/>
      <c r="M72" s="441">
        <v>280</v>
      </c>
      <c r="N72" s="404">
        <f>K72/M72</f>
        <v>364.76575147214288</v>
      </c>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729.53150294428576</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13809.567483040302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2761.9134966080605</v>
      </c>
      <c r="M84" s="860"/>
      <c r="N84" s="56"/>
    </row>
    <row r="85" spans="1:14">
      <c r="B85" s="94" t="s">
        <v>1057</v>
      </c>
      <c r="C85" s="95"/>
      <c r="D85" s="95"/>
      <c r="E85" s="95"/>
      <c r="F85" s="95"/>
      <c r="G85" s="95"/>
      <c r="H85" s="95"/>
      <c r="I85" s="92"/>
      <c r="J85" s="93"/>
      <c r="K85" s="313">
        <v>0.05</v>
      </c>
      <c r="L85" s="859">
        <f>N79*K85</f>
        <v>690.47837415201514</v>
      </c>
      <c r="M85" s="860"/>
      <c r="N85" s="56"/>
    </row>
    <row r="86" spans="1:14" ht="15" thickBot="1">
      <c r="B86" s="96" t="s">
        <v>1058</v>
      </c>
      <c r="C86" s="97"/>
      <c r="D86" s="97"/>
      <c r="E86" s="97"/>
      <c r="F86" s="97"/>
      <c r="G86" s="97"/>
      <c r="H86" s="97"/>
      <c r="I86" s="98"/>
      <c r="J86" s="99"/>
      <c r="K86" s="314">
        <v>0.05</v>
      </c>
      <c r="L86" s="861">
        <f>N79*K86</f>
        <v>690.47837415201514</v>
      </c>
      <c r="M86" s="862"/>
      <c r="N86" s="56"/>
    </row>
    <row r="87" spans="1:14" ht="15" thickBot="1">
      <c r="B87" s="825" t="s">
        <v>1037</v>
      </c>
      <c r="C87" s="826"/>
      <c r="D87" s="826"/>
      <c r="E87" s="826"/>
      <c r="F87" s="826"/>
      <c r="G87" s="826"/>
      <c r="H87" s="826"/>
      <c r="I87" s="826"/>
      <c r="J87" s="826"/>
      <c r="K87" s="826"/>
      <c r="L87" s="826"/>
      <c r="M87" s="827"/>
      <c r="N87" s="57">
        <f>L84+L85+L86</f>
        <v>4142.870244912091</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17952.437727952394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75" customHeight="1" thickBot="1">
      <c r="B29" s="76" t="s">
        <v>1027</v>
      </c>
      <c r="C29" s="834" t="s">
        <v>1028</v>
      </c>
      <c r="D29" s="835"/>
      <c r="E29" s="835"/>
      <c r="F29" s="835"/>
      <c r="G29" s="835"/>
      <c r="H29" s="835"/>
      <c r="I29" s="835"/>
      <c r="J29" s="77"/>
      <c r="K29" s="351" t="s">
        <v>2320</v>
      </c>
      <c r="L29" s="836" t="s">
        <v>1029</v>
      </c>
      <c r="M29" s="837"/>
      <c r="N29" s="76" t="s">
        <v>1030</v>
      </c>
    </row>
    <row r="30" spans="1:14" ht="15.75" customHeight="1" thickBot="1">
      <c r="A30" t="s">
        <v>1928</v>
      </c>
      <c r="B30" s="85" t="s">
        <v>1719</v>
      </c>
      <c r="C30" s="86" t="s">
        <v>2197</v>
      </c>
      <c r="D30" s="87"/>
      <c r="E30" s="87"/>
      <c r="F30" s="87"/>
      <c r="G30" s="87"/>
      <c r="H30" s="87"/>
      <c r="I30" s="87"/>
      <c r="J30" s="87"/>
      <c r="K30" s="462"/>
      <c r="L30" s="315" t="s">
        <v>388</v>
      </c>
      <c r="M30" s="212"/>
      <c r="N30" s="89"/>
    </row>
    <row r="31" spans="1:14" ht="6" customHeight="1">
      <c r="B31" s="100"/>
      <c r="C31" s="101"/>
      <c r="D31" s="101"/>
      <c r="E31" s="101"/>
      <c r="F31" s="101"/>
      <c r="G31" s="101"/>
      <c r="H31" s="101"/>
      <c r="I31" s="101"/>
      <c r="J31" s="101"/>
      <c r="K31" s="101"/>
      <c r="L31" s="101"/>
      <c r="M31" s="101"/>
      <c r="N31" s="102"/>
    </row>
    <row r="32" spans="1:14">
      <c r="B32" s="63" t="s">
        <v>1031</v>
      </c>
      <c r="C32" s="64"/>
      <c r="D32" s="64"/>
      <c r="E32" s="64"/>
      <c r="F32" s="64"/>
      <c r="G32" s="64"/>
      <c r="H32" s="64"/>
      <c r="I32" s="64"/>
      <c r="J32" s="64"/>
      <c r="K32" s="64"/>
      <c r="L32" s="64"/>
      <c r="M32" s="64"/>
      <c r="N32" s="65"/>
    </row>
    <row r="33" spans="1:14" ht="15" thickBot="1">
      <c r="B33" s="275"/>
      <c r="C33" s="66"/>
      <c r="D33" s="66"/>
      <c r="E33" s="66"/>
      <c r="F33" s="66"/>
      <c r="G33" s="66"/>
      <c r="H33" s="66"/>
      <c r="I33" s="67"/>
      <c r="J33" s="67"/>
      <c r="K33" s="66"/>
      <c r="L33" s="66"/>
      <c r="M33" s="66"/>
      <c r="N33" s="68"/>
    </row>
    <row r="34" spans="1:14">
      <c r="B34" s="806" t="s">
        <v>1028</v>
      </c>
      <c r="C34" s="807"/>
      <c r="D34" s="807"/>
      <c r="E34" s="807"/>
      <c r="F34" s="807"/>
      <c r="G34" s="807"/>
      <c r="H34" s="808"/>
      <c r="I34" s="809" t="s">
        <v>1032</v>
      </c>
      <c r="J34" s="810"/>
      <c r="K34" s="74" t="s">
        <v>1033</v>
      </c>
      <c r="L34" s="811" t="s">
        <v>1034</v>
      </c>
      <c r="M34" s="808"/>
      <c r="N34" s="75" t="s">
        <v>1035</v>
      </c>
    </row>
    <row r="35" spans="1:14">
      <c r="A35" s="118" t="s">
        <v>263</v>
      </c>
      <c r="B35" s="838" t="str">
        <f>VLOOKUP(A35,EQUIPOS!A6:D154,3,FALSE)</f>
        <v xml:space="preserve">Motobomba 4 pulgadas
</v>
      </c>
      <c r="C35" s="839"/>
      <c r="D35" s="839"/>
      <c r="E35" s="839"/>
      <c r="F35" s="839"/>
      <c r="G35" s="839"/>
      <c r="H35" s="840"/>
      <c r="I35" s="276"/>
      <c r="J35" s="277"/>
      <c r="K35" s="278">
        <f>VLOOKUP(A35,EQUIPOS!A6:D163,4,FALSE)</f>
        <v>5918</v>
      </c>
      <c r="L35" s="279"/>
      <c r="M35" s="345">
        <v>21</v>
      </c>
      <c r="N35" s="281">
        <f>K35/M35</f>
        <v>281.8095238095238</v>
      </c>
    </row>
    <row r="36" spans="1:14">
      <c r="A36" s="118" t="s">
        <v>129</v>
      </c>
      <c r="B36" s="838" t="str">
        <f>VLOOKUP(A36,EQUIPOS!A7:D154,3,FALSE)</f>
        <v xml:space="preserve">Buldozer, Potencia al volante de 140 HP, motor de 2200 RPM, longitud de hoja 4,80m. </v>
      </c>
      <c r="C36" s="839"/>
      <c r="D36" s="839"/>
      <c r="E36" s="839"/>
      <c r="F36" s="839"/>
      <c r="G36" s="839"/>
      <c r="H36" s="840"/>
      <c r="I36" s="430"/>
      <c r="J36" s="431"/>
      <c r="K36" s="278">
        <f>VLOOKUP(A36,EQUIPOS!A7:D164,4,FALSE)</f>
        <v>143990</v>
      </c>
      <c r="L36" s="344"/>
      <c r="M36" s="345">
        <v>100</v>
      </c>
      <c r="N36" s="281">
        <f>K36/M36</f>
        <v>1439.9</v>
      </c>
    </row>
    <row r="37" spans="1:14">
      <c r="A37" s="118" t="s">
        <v>312</v>
      </c>
      <c r="B37" s="838" t="str">
        <f>VLOOKUP(A37,EQUIPOS!A8:D154,3,FALSE)</f>
        <v>Retroexcavadora sobre oruga, potencia 138 HP, balde de 1,5 m3.</v>
      </c>
      <c r="C37" s="839"/>
      <c r="D37" s="839"/>
      <c r="E37" s="839"/>
      <c r="F37" s="839"/>
      <c r="G37" s="839"/>
      <c r="H37" s="840"/>
      <c r="I37" s="337"/>
      <c r="J37" s="339"/>
      <c r="K37" s="278">
        <f>VLOOKUP(A37,EQUIPOS!A8:D165,4,FALSE)</f>
        <v>131610.94</v>
      </c>
      <c r="L37" s="432"/>
      <c r="M37" s="433">
        <v>21</v>
      </c>
      <c r="N37" s="281">
        <f>K37/M37</f>
        <v>6267.1876190476196</v>
      </c>
    </row>
    <row r="38" spans="1:14">
      <c r="B38" s="838"/>
      <c r="C38" s="839"/>
      <c r="D38" s="839"/>
      <c r="E38" s="839"/>
      <c r="F38" s="839"/>
      <c r="G38" s="839"/>
      <c r="H38" s="840"/>
      <c r="I38" s="41"/>
      <c r="J38" s="42"/>
      <c r="K38" s="278"/>
      <c r="L38" s="285"/>
      <c r="M38" s="345"/>
      <c r="N38" s="281"/>
    </row>
    <row r="39" spans="1:14">
      <c r="B39" s="329"/>
      <c r="C39" s="330"/>
      <c r="D39" s="330"/>
      <c r="E39" s="330"/>
      <c r="F39" s="332"/>
      <c r="G39" s="332"/>
      <c r="H39" s="130"/>
      <c r="I39" s="41"/>
      <c r="J39" s="42"/>
      <c r="K39" s="278"/>
      <c r="L39" s="285"/>
      <c r="M39" s="286"/>
      <c r="N39" s="282"/>
    </row>
    <row r="40" spans="1:14">
      <c r="B40" s="845" t="s">
        <v>1036</v>
      </c>
      <c r="C40" s="846"/>
      <c r="D40" s="846"/>
      <c r="E40" s="43"/>
      <c r="F40" s="44"/>
      <c r="G40" s="44"/>
      <c r="H40" s="45"/>
      <c r="I40" s="41"/>
      <c r="J40" s="42"/>
      <c r="K40" s="288"/>
      <c r="L40" s="285"/>
      <c r="M40" s="410">
        <v>0.01</v>
      </c>
      <c r="N40" s="353">
        <f>N76*M40</f>
        <v>12.158858382404762</v>
      </c>
    </row>
    <row r="41" spans="1:14" ht="15" thickBot="1">
      <c r="B41" s="838"/>
      <c r="C41" s="839"/>
      <c r="D41" s="839"/>
      <c r="E41" s="839"/>
      <c r="F41" s="839"/>
      <c r="G41" s="839"/>
      <c r="H41" s="840"/>
      <c r="I41" s="847"/>
      <c r="J41" s="848"/>
      <c r="K41" s="46"/>
      <c r="L41" s="849"/>
      <c r="M41" s="850"/>
      <c r="N41" s="110"/>
    </row>
    <row r="42" spans="1:14" ht="15" thickBot="1">
      <c r="B42" s="825" t="s">
        <v>1037</v>
      </c>
      <c r="C42" s="826"/>
      <c r="D42" s="826"/>
      <c r="E42" s="826"/>
      <c r="F42" s="826"/>
      <c r="G42" s="826"/>
      <c r="H42" s="826"/>
      <c r="I42" s="826"/>
      <c r="J42" s="826"/>
      <c r="K42" s="826"/>
      <c r="L42" s="826"/>
      <c r="M42" s="827"/>
      <c r="N42" s="403">
        <f>SUM(N35:N41)</f>
        <v>8001.056001239549</v>
      </c>
    </row>
    <row r="43" spans="1:14">
      <c r="B43" s="289"/>
      <c r="C43" s="39"/>
      <c r="D43" s="39"/>
      <c r="E43" s="39"/>
      <c r="F43" s="39"/>
      <c r="G43" s="39"/>
      <c r="H43" s="39"/>
      <c r="I43" s="39"/>
      <c r="J43" s="39"/>
      <c r="K43" s="39"/>
      <c r="L43" s="39"/>
      <c r="M43" s="39"/>
      <c r="N43" s="40"/>
    </row>
    <row r="44" spans="1:14">
      <c r="B44" s="69" t="s">
        <v>1038</v>
      </c>
      <c r="C44" s="70"/>
      <c r="D44" s="70"/>
      <c r="E44" s="70"/>
      <c r="F44" s="70"/>
      <c r="G44" s="70"/>
      <c r="H44" s="70"/>
      <c r="I44" s="70"/>
      <c r="J44" s="70"/>
      <c r="K44" s="70"/>
      <c r="L44" s="70"/>
      <c r="M44" s="70"/>
      <c r="N44" s="71"/>
    </row>
    <row r="45" spans="1:14" ht="15" thickBot="1">
      <c r="B45" s="72"/>
      <c r="C45" s="67"/>
      <c r="D45" s="67"/>
      <c r="E45" s="67"/>
      <c r="F45" s="67"/>
      <c r="G45" s="67"/>
      <c r="H45" s="67"/>
      <c r="I45" s="67"/>
      <c r="J45" s="66"/>
      <c r="K45" s="66"/>
      <c r="L45" s="66"/>
      <c r="M45" s="66"/>
      <c r="N45" s="68"/>
    </row>
    <row r="46" spans="1:14">
      <c r="B46" s="816" t="s">
        <v>1028</v>
      </c>
      <c r="C46" s="817"/>
      <c r="D46" s="817"/>
      <c r="E46" s="817"/>
      <c r="F46" s="817"/>
      <c r="G46" s="817"/>
      <c r="H46" s="817"/>
      <c r="I46" s="818"/>
      <c r="J46" s="324" t="s">
        <v>1029</v>
      </c>
      <c r="K46" s="90" t="s">
        <v>1030</v>
      </c>
      <c r="L46" s="819" t="s">
        <v>1039</v>
      </c>
      <c r="M46" s="818"/>
      <c r="N46" s="91" t="s">
        <v>1035</v>
      </c>
    </row>
    <row r="47" spans="1:14">
      <c r="A47" s="151" t="s">
        <v>448</v>
      </c>
      <c r="B47" s="48"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4778.3820575</v>
      </c>
      <c r="N47" s="281">
        <f>K47*M47</f>
        <v>6211.8966747499999</v>
      </c>
    </row>
    <row r="48" spans="1:14">
      <c r="A48" s="151"/>
      <c r="B48" s="48"/>
      <c r="C48" s="434"/>
      <c r="D48" s="434"/>
      <c r="E48" s="434"/>
      <c r="F48" s="434"/>
      <c r="G48" s="434"/>
      <c r="H48" s="434"/>
      <c r="I48" s="434"/>
      <c r="J48" s="320"/>
      <c r="K48" s="406"/>
      <c r="L48" s="430"/>
      <c r="M48" s="411"/>
      <c r="N48" s="281"/>
    </row>
    <row r="49" spans="1:14">
      <c r="A49" s="151"/>
      <c r="B49" s="48"/>
      <c r="C49" s="434"/>
      <c r="D49" s="434"/>
      <c r="E49" s="434"/>
      <c r="F49" s="434"/>
      <c r="G49" s="434"/>
      <c r="H49" s="434"/>
      <c r="I49" s="434"/>
      <c r="J49" s="320"/>
      <c r="K49" s="406"/>
      <c r="L49" s="430"/>
      <c r="M49" s="411"/>
      <c r="N49" s="281"/>
    </row>
    <row r="50" spans="1:14">
      <c r="A50" s="151"/>
      <c r="B50" s="48"/>
      <c r="C50" s="434"/>
      <c r="D50" s="434"/>
      <c r="E50" s="434"/>
      <c r="F50" s="434"/>
      <c r="G50" s="434"/>
      <c r="H50" s="434"/>
      <c r="I50" s="434"/>
      <c r="J50" s="320"/>
      <c r="K50" s="406"/>
      <c r="L50" s="430"/>
      <c r="M50" s="411"/>
      <c r="N50" s="281"/>
    </row>
    <row r="51" spans="1:14">
      <c r="A51" s="151"/>
      <c r="B51" s="48"/>
      <c r="C51" s="434"/>
      <c r="D51" s="434"/>
      <c r="E51" s="434"/>
      <c r="F51" s="434"/>
      <c r="G51" s="434"/>
      <c r="H51" s="434"/>
      <c r="I51" s="434"/>
      <c r="J51" s="320"/>
      <c r="K51" s="406"/>
      <c r="L51" s="430"/>
      <c r="M51" s="411"/>
      <c r="N51" s="281"/>
    </row>
    <row r="52" spans="1:14">
      <c r="A52" s="151"/>
      <c r="B52" s="48"/>
      <c r="C52" s="434"/>
      <c r="D52" s="434"/>
      <c r="E52" s="434"/>
      <c r="F52" s="434"/>
      <c r="G52" s="434"/>
      <c r="H52" s="434"/>
      <c r="I52" s="434"/>
      <c r="J52" s="320"/>
      <c r="K52" s="406"/>
      <c r="L52" s="430"/>
      <c r="M52" s="411"/>
      <c r="N52" s="281"/>
    </row>
    <row r="53" spans="1:14" ht="15" thickBot="1">
      <c r="B53" s="48"/>
      <c r="C53" s="319"/>
      <c r="D53" s="319"/>
      <c r="E53" s="319"/>
      <c r="F53" s="319"/>
      <c r="G53" s="319"/>
      <c r="H53" s="319"/>
      <c r="I53" s="319"/>
      <c r="J53" s="444"/>
      <c r="K53" s="131"/>
      <c r="L53" s="334"/>
      <c r="M53" s="411"/>
      <c r="N53" s="281"/>
    </row>
    <row r="54" spans="1:14" ht="15" thickBot="1">
      <c r="B54" s="825" t="s">
        <v>1037</v>
      </c>
      <c r="C54" s="826"/>
      <c r="D54" s="826"/>
      <c r="E54" s="826"/>
      <c r="F54" s="826"/>
      <c r="G54" s="826"/>
      <c r="H54" s="826"/>
      <c r="I54" s="826"/>
      <c r="J54" s="826"/>
      <c r="K54" s="826"/>
      <c r="L54" s="826"/>
      <c r="M54" s="827"/>
      <c r="N54" s="403">
        <f>SUM(N47:N53)</f>
        <v>6211.8966747499999</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1340</v>
      </c>
      <c r="B59" s="51" t="str">
        <f>VLOOKUP(A59,TRANSPORTE!A5:D117,3,FALSE)</f>
        <v>Transporte de material de excavación</v>
      </c>
      <c r="C59" s="326"/>
      <c r="D59" s="326"/>
      <c r="E59" s="326"/>
      <c r="F59" s="326"/>
      <c r="G59" s="326"/>
      <c r="H59" s="320" t="s">
        <v>1551</v>
      </c>
      <c r="I59" s="288">
        <v>1.3</v>
      </c>
      <c r="J59" s="295">
        <v>1</v>
      </c>
      <c r="K59" s="288">
        <f>I59*J59</f>
        <v>1.3</v>
      </c>
      <c r="L59" s="829">
        <f>VLOOKUP(A59,TRANSPORTE!A5:D117,4,FALSE)</f>
        <v>1277.40878376</v>
      </c>
      <c r="M59" s="830"/>
      <c r="N59" s="296">
        <f>K59*L59</f>
        <v>1660.6314188880001</v>
      </c>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1660.6314188880001</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s="152"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443">
        <v>168</v>
      </c>
      <c r="N70" s="404">
        <f>K70/M70</f>
        <v>607.94291912023812</v>
      </c>
      <c r="O70" s="111"/>
    </row>
    <row r="71" spans="1:15">
      <c r="A71" s="152" t="s">
        <v>30</v>
      </c>
      <c r="B71" s="54" t="str">
        <f>VLOOKUP(A71,'MANO DE OBRA'!A8:D69,3,FALSE)</f>
        <v>Oficial</v>
      </c>
      <c r="C71" s="52"/>
      <c r="D71" s="52"/>
      <c r="E71" s="52"/>
      <c r="F71" s="52"/>
      <c r="G71" s="52"/>
      <c r="H71" s="52"/>
      <c r="I71" s="301">
        <f>K71/J71*100</f>
        <v>55207.789411999998</v>
      </c>
      <c r="J71" s="302">
        <v>185</v>
      </c>
      <c r="K71" s="303">
        <f>VLOOKUP(A71,'MANO DE OBRA'!A8:D100,4,FALSE)</f>
        <v>102134.4104122</v>
      </c>
      <c r="L71" s="55"/>
      <c r="M71" s="441">
        <v>168</v>
      </c>
      <c r="N71" s="404">
        <f>K71/M71</f>
        <v>607.94291912023812</v>
      </c>
    </row>
    <row r="72" spans="1:15">
      <c r="B72" s="54"/>
      <c r="C72" s="52"/>
      <c r="D72" s="52"/>
      <c r="E72" s="52"/>
      <c r="F72" s="52"/>
      <c r="G72" s="52"/>
      <c r="H72" s="52"/>
      <c r="I72" s="288"/>
      <c r="J72" s="306"/>
      <c r="K72" s="307"/>
      <c r="L72" s="55"/>
      <c r="M72" s="309"/>
      <c r="N72" s="305"/>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132"/>
    </row>
    <row r="76" spans="1:15" ht="15" thickBot="1">
      <c r="B76" s="831" t="s">
        <v>1037</v>
      </c>
      <c r="C76" s="832"/>
      <c r="D76" s="832"/>
      <c r="E76" s="832"/>
      <c r="F76" s="832"/>
      <c r="G76" s="832"/>
      <c r="H76" s="832"/>
      <c r="I76" s="832"/>
      <c r="J76" s="832"/>
      <c r="K76" s="832"/>
      <c r="L76" s="832"/>
      <c r="M76" s="833"/>
      <c r="N76" s="469">
        <f>SUM(N70:N75)</f>
        <v>1215.8858382404762</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N42+N54+N65+N76</f>
        <v>17089.469933118027</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3417.8939866236055</v>
      </c>
      <c r="M83" s="860"/>
      <c r="N83" s="56"/>
    </row>
    <row r="84" spans="1:14">
      <c r="B84" s="94" t="s">
        <v>1057</v>
      </c>
      <c r="C84" s="95"/>
      <c r="D84" s="95"/>
      <c r="E84" s="95"/>
      <c r="F84" s="95"/>
      <c r="G84" s="95"/>
      <c r="H84" s="95"/>
      <c r="I84" s="92"/>
      <c r="J84" s="93"/>
      <c r="K84" s="313">
        <v>0.05</v>
      </c>
      <c r="L84" s="859">
        <f>N78*K84</f>
        <v>854.47349665590139</v>
      </c>
      <c r="M84" s="860"/>
      <c r="N84" s="56"/>
    </row>
    <row r="85" spans="1:14" ht="15" thickBot="1">
      <c r="B85" s="96" t="s">
        <v>1058</v>
      </c>
      <c r="C85" s="97"/>
      <c r="D85" s="97"/>
      <c r="E85" s="97"/>
      <c r="F85" s="97"/>
      <c r="G85" s="97"/>
      <c r="H85" s="97"/>
      <c r="I85" s="98"/>
      <c r="J85" s="99"/>
      <c r="K85" s="314">
        <v>0.05</v>
      </c>
      <c r="L85" s="861">
        <f>N78*K85</f>
        <v>854.47349665590139</v>
      </c>
      <c r="M85" s="862"/>
      <c r="N85" s="56"/>
    </row>
    <row r="86" spans="1:14" ht="15" thickBot="1">
      <c r="B86" s="825" t="s">
        <v>1037</v>
      </c>
      <c r="C86" s="826"/>
      <c r="D86" s="826"/>
      <c r="E86" s="826"/>
      <c r="F86" s="826"/>
      <c r="G86" s="826"/>
      <c r="H86" s="826"/>
      <c r="I86" s="826"/>
      <c r="J86" s="826"/>
      <c r="K86" s="826"/>
      <c r="L86" s="826"/>
      <c r="M86" s="827"/>
      <c r="N86" s="57">
        <f>L83+L84+L85</f>
        <v>5126.8409799354085</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22216.310913053436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2321</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2322</v>
      </c>
      <c r="C104" s="264"/>
      <c r="D104" s="264"/>
      <c r="E104" s="264"/>
      <c r="F104" s="264"/>
      <c r="G104" s="264"/>
      <c r="H104" s="264"/>
      <c r="I104" s="264"/>
      <c r="J104" s="264"/>
      <c r="K104" s="264"/>
      <c r="L104" s="264"/>
      <c r="M104" s="264"/>
      <c r="N104" s="265"/>
    </row>
    <row r="105" spans="2:14" ht="15" customHeight="1">
      <c r="B105" s="967" t="s">
        <v>2323</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2324</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2325</v>
      </c>
      <c r="C118" s="266"/>
      <c r="D118" s="266"/>
      <c r="E118" s="252"/>
      <c r="F118" s="252"/>
      <c r="G118" s="252"/>
      <c r="H118" s="252"/>
      <c r="I118" s="252"/>
      <c r="J118" s="973"/>
      <c r="K118" s="973"/>
      <c r="L118" s="973"/>
      <c r="M118" s="973"/>
      <c r="N118" s="974"/>
    </row>
    <row r="119" spans="2:14" ht="15" thickBot="1">
      <c r="B119" s="428" t="s">
        <v>2326</v>
      </c>
      <c r="C119" s="429"/>
      <c r="D119" s="429"/>
      <c r="E119" s="268"/>
      <c r="F119" s="268"/>
      <c r="G119" s="268"/>
      <c r="H119" s="268"/>
      <c r="I119" s="268"/>
      <c r="J119" s="975"/>
      <c r="K119" s="975"/>
      <c r="L119" s="975"/>
      <c r="M119" s="975"/>
      <c r="N119" s="976"/>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1179</v>
      </c>
      <c r="C31" s="86" t="s">
        <v>2198</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162</v>
      </c>
      <c r="B36" s="838" t="str">
        <f>VLOOKUP(A36,EQUIPOS!A6:D154,3,FALSE)</f>
        <v>Compactador manual (SALTARIN) Peso de operación (Kg.) 52, Fuerza de impacto por golpe (KN) 12.</v>
      </c>
      <c r="C36" s="839"/>
      <c r="D36" s="839"/>
      <c r="E36" s="839"/>
      <c r="F36" s="839"/>
      <c r="G36" s="839"/>
      <c r="H36" s="840"/>
      <c r="I36" s="276"/>
      <c r="J36" s="277"/>
      <c r="K36" s="278">
        <f>VLOOKUP(A36,EQUIPOS!A6:D163,4,FALSE)</f>
        <v>6396.5</v>
      </c>
      <c r="L36" s="279"/>
      <c r="M36" s="345">
        <v>2.5</v>
      </c>
      <c r="N36" s="281">
        <f>K36/M36</f>
        <v>2558.6</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383.00403904575001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2941.6040390457501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3" t="s">
        <v>564</v>
      </c>
      <c r="B48" s="48"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21844.721610000001</v>
      </c>
      <c r="N48" s="281">
        <f>K48*M48</f>
        <v>28398.138093000001</v>
      </c>
    </row>
    <row r="49" spans="1:14">
      <c r="A49" s="163" t="s">
        <v>845</v>
      </c>
      <c r="B49" s="48" t="str">
        <f>VLOOKUP(A49,MATERIALES!A6:D373,3,FALSE)</f>
        <v>Agua</v>
      </c>
      <c r="C49" s="434"/>
      <c r="D49" s="434"/>
      <c r="E49" s="434"/>
      <c r="F49" s="434"/>
      <c r="G49" s="434"/>
      <c r="H49" s="434"/>
      <c r="I49" s="434"/>
      <c r="J49" s="320" t="str">
        <f>VLOOKUP(A49,MATERIALES!A5:D641,2,FALSE)</f>
        <v>lt</v>
      </c>
      <c r="K49" s="406">
        <v>30</v>
      </c>
      <c r="L49" s="430"/>
      <c r="M49" s="411">
        <f>VLOOKUP(A49,MATERIALES!A6:D397,4,FALSE)</f>
        <v>43.428869999999996</v>
      </c>
      <c r="N49" s="281">
        <f>K49*M49</f>
        <v>1302.8661</v>
      </c>
    </row>
    <row r="50" spans="1:14">
      <c r="A50" s="163"/>
      <c r="B50" s="48"/>
      <c r="C50" s="434"/>
      <c r="D50" s="434"/>
      <c r="E50" s="434"/>
      <c r="F50" s="434"/>
      <c r="G50" s="434"/>
      <c r="H50" s="434"/>
      <c r="I50" s="434"/>
      <c r="J50" s="320"/>
      <c r="K50" s="406"/>
      <c r="L50" s="430"/>
      <c r="M50" s="411"/>
      <c r="N50" s="281"/>
    </row>
    <row r="51" spans="1:14">
      <c r="A51" s="163"/>
      <c r="B51" s="48"/>
      <c r="C51" s="434"/>
      <c r="D51" s="434"/>
      <c r="E51" s="434"/>
      <c r="F51" s="434"/>
      <c r="G51" s="434"/>
      <c r="H51" s="434"/>
      <c r="I51" s="434"/>
      <c r="J51" s="320"/>
      <c r="K51" s="406"/>
      <c r="L51" s="430"/>
      <c r="M51" s="411"/>
      <c r="N51" s="281"/>
    </row>
    <row r="52" spans="1:14">
      <c r="A52" s="163"/>
      <c r="B52" s="48"/>
      <c r="C52" s="434"/>
      <c r="D52" s="434"/>
      <c r="E52" s="434"/>
      <c r="F52" s="434"/>
      <c r="G52" s="434"/>
      <c r="H52" s="434"/>
      <c r="I52" s="434"/>
      <c r="J52" s="320"/>
      <c r="K52" s="406"/>
      <c r="L52" s="430"/>
      <c r="M52" s="411"/>
      <c r="N52" s="281"/>
    </row>
    <row r="53" spans="1:14">
      <c r="A53" s="163"/>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29701.004193000001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1375</v>
      </c>
      <c r="B60" s="51" t="str">
        <f>VLOOKUP(A60,TRANSPORTE!A5:D117,3,FALSE)</f>
        <v>Transporte de material seleccionado para relleno</v>
      </c>
      <c r="C60" s="326"/>
      <c r="D60" s="326"/>
      <c r="E60" s="326"/>
      <c r="F60" s="326"/>
      <c r="G60" s="326"/>
      <c r="H60" s="320" t="s">
        <v>1551</v>
      </c>
      <c r="I60" s="288">
        <v>1.3</v>
      </c>
      <c r="J60" s="295">
        <v>1</v>
      </c>
      <c r="K60" s="288">
        <f>I60*J60</f>
        <v>1.3</v>
      </c>
      <c r="L60" s="829">
        <f>VLOOKUP(A60,TRANSPORTE!A5:D117,4,FALSE)</f>
        <v>1277.40878376</v>
      </c>
      <c r="M60" s="830"/>
      <c r="N60" s="296">
        <f>K60*L60</f>
        <v>1660.6314188880001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1660.6314188880001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4"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20</v>
      </c>
      <c r="N71" s="404">
        <f>K71/M71</f>
        <v>7660.0807809149992</v>
      </c>
      <c r="O71" s="111"/>
    </row>
    <row r="72" spans="1:15">
      <c r="A72" s="164"/>
      <c r="B72" s="54"/>
      <c r="C72" s="52"/>
      <c r="D72" s="52"/>
      <c r="E72" s="52"/>
      <c r="F72" s="52"/>
      <c r="G72" s="52"/>
      <c r="H72" s="52"/>
      <c r="I72" s="301"/>
      <c r="J72" s="302"/>
      <c r="K72" s="303"/>
      <c r="L72" s="55"/>
      <c r="M72" s="441"/>
      <c r="N72" s="404"/>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7660.0807809149992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41963.320431848748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8392.6640863697503</v>
      </c>
      <c r="M84" s="860"/>
      <c r="N84" s="56"/>
    </row>
    <row r="85" spans="1:14">
      <c r="B85" s="94" t="s">
        <v>1057</v>
      </c>
      <c r="C85" s="95"/>
      <c r="D85" s="95"/>
      <c r="E85" s="95"/>
      <c r="F85" s="95"/>
      <c r="G85" s="95"/>
      <c r="H85" s="95"/>
      <c r="I85" s="92"/>
      <c r="J85" s="93"/>
      <c r="K85" s="313">
        <v>0.05</v>
      </c>
      <c r="L85" s="859">
        <f>N79*K85</f>
        <v>2098.1660215924376</v>
      </c>
      <c r="M85" s="860"/>
      <c r="N85" s="56"/>
    </row>
    <row r="86" spans="1:14" ht="15" thickBot="1">
      <c r="B86" s="96" t="s">
        <v>1058</v>
      </c>
      <c r="C86" s="97"/>
      <c r="D86" s="97"/>
      <c r="E86" s="97"/>
      <c r="F86" s="97"/>
      <c r="G86" s="97"/>
      <c r="H86" s="97"/>
      <c r="I86" s="98"/>
      <c r="J86" s="99"/>
      <c r="K86" s="314">
        <v>0.05</v>
      </c>
      <c r="L86" s="861">
        <f>N79*K86</f>
        <v>2098.1660215924376</v>
      </c>
      <c r="M86" s="862"/>
      <c r="N86" s="56"/>
    </row>
    <row r="87" spans="1:14" ht="15" thickBot="1">
      <c r="B87" s="825" t="s">
        <v>1037</v>
      </c>
      <c r="C87" s="826"/>
      <c r="D87" s="826"/>
      <c r="E87" s="826"/>
      <c r="F87" s="826"/>
      <c r="G87" s="826"/>
      <c r="H87" s="826"/>
      <c r="I87" s="826"/>
      <c r="J87" s="826"/>
      <c r="K87" s="826"/>
      <c r="L87" s="826"/>
      <c r="M87" s="827"/>
      <c r="N87" s="57">
        <f>L84+L85+L86</f>
        <v>12588.996129554627</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54552.316561403379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1180</v>
      </c>
      <c r="C31" s="86" t="s">
        <v>1720</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162</v>
      </c>
      <c r="B36" s="838" t="str">
        <f>VLOOKUP(A36,EQUIPOS!A6:D154,3,FALSE)</f>
        <v>Compactador manual (SALTARIN) Peso de operación (Kg.) 52, Fuerza de impacto por golpe (KN) 12.</v>
      </c>
      <c r="C36" s="839"/>
      <c r="D36" s="839"/>
      <c r="E36" s="839"/>
      <c r="F36" s="839"/>
      <c r="G36" s="839"/>
      <c r="H36" s="840"/>
      <c r="I36" s="276"/>
      <c r="J36" s="277"/>
      <c r="K36" s="278">
        <f>VLOOKUP(A36,EQUIPOS!A6:D163,4,FALSE)</f>
        <v>6396.5</v>
      </c>
      <c r="L36" s="279"/>
      <c r="M36" s="345">
        <v>2.5</v>
      </c>
      <c r="N36" s="281">
        <f>K36/M36</f>
        <v>2558.6</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383.00403904575001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2941.6040390457501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3" t="s">
        <v>554</v>
      </c>
      <c r="B48" s="48"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21844.721610000001</v>
      </c>
      <c r="N48" s="281">
        <f>K48*M48</f>
        <v>28398.138093000001</v>
      </c>
    </row>
    <row r="49" spans="1:14">
      <c r="A49" s="163" t="s">
        <v>845</v>
      </c>
      <c r="B49" s="48" t="str">
        <f>VLOOKUP(A49,MATERIALES!A6:D373,3,FALSE)</f>
        <v>Agua</v>
      </c>
      <c r="C49" s="434"/>
      <c r="D49" s="434"/>
      <c r="E49" s="434"/>
      <c r="F49" s="434"/>
      <c r="G49" s="434"/>
      <c r="H49" s="434"/>
      <c r="I49" s="434"/>
      <c r="J49" s="320" t="str">
        <f>VLOOKUP(A49,MATERIALES!A5:D641,2,FALSE)</f>
        <v>lt</v>
      </c>
      <c r="K49" s="406">
        <v>30</v>
      </c>
      <c r="L49" s="430"/>
      <c r="M49" s="411">
        <f>VLOOKUP(A49,MATERIALES!A6:D397,4,FALSE)</f>
        <v>43.428869999999996</v>
      </c>
      <c r="N49" s="281">
        <f>K49*M49</f>
        <v>1302.8661</v>
      </c>
    </row>
    <row r="50" spans="1:14">
      <c r="A50" s="163"/>
      <c r="B50" s="48"/>
      <c r="C50" s="434"/>
      <c r="D50" s="434"/>
      <c r="E50" s="434"/>
      <c r="F50" s="434"/>
      <c r="G50" s="434"/>
      <c r="H50" s="434"/>
      <c r="I50" s="434"/>
      <c r="J50" s="320"/>
      <c r="K50" s="406"/>
      <c r="L50" s="430"/>
      <c r="M50" s="411"/>
      <c r="N50" s="281"/>
    </row>
    <row r="51" spans="1:14">
      <c r="A51" s="163"/>
      <c r="B51" s="48"/>
      <c r="C51" s="434"/>
      <c r="D51" s="434"/>
      <c r="E51" s="434"/>
      <c r="F51" s="434"/>
      <c r="G51" s="434"/>
      <c r="H51" s="434"/>
      <c r="I51" s="434"/>
      <c r="J51" s="320"/>
      <c r="K51" s="406"/>
      <c r="L51" s="430"/>
      <c r="M51" s="411"/>
      <c r="N51" s="281"/>
    </row>
    <row r="52" spans="1:14">
      <c r="A52" s="163"/>
      <c r="B52" s="48"/>
      <c r="C52" s="434"/>
      <c r="D52" s="434"/>
      <c r="E52" s="434"/>
      <c r="F52" s="434"/>
      <c r="G52" s="434"/>
      <c r="H52" s="434"/>
      <c r="I52" s="434"/>
      <c r="J52" s="320"/>
      <c r="K52" s="406"/>
      <c r="L52" s="430"/>
      <c r="M52" s="411"/>
      <c r="N52" s="281"/>
    </row>
    <row r="53" spans="1:14">
      <c r="A53" s="163"/>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29701.004193000001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1375</v>
      </c>
      <c r="B60" s="51" t="str">
        <f>VLOOKUP(A60,TRANSPORTE!A5:D117,3,FALSE)</f>
        <v>Transporte de material seleccionado para relleno</v>
      </c>
      <c r="C60" s="326"/>
      <c r="D60" s="326"/>
      <c r="E60" s="326"/>
      <c r="F60" s="326"/>
      <c r="G60" s="326"/>
      <c r="H60" s="320" t="s">
        <v>1551</v>
      </c>
      <c r="I60" s="288">
        <v>1.3</v>
      </c>
      <c r="J60" s="295">
        <v>1</v>
      </c>
      <c r="K60" s="288">
        <f>I60*J60</f>
        <v>1.3</v>
      </c>
      <c r="L60" s="829">
        <f>VLOOKUP(A60,TRANSPORTE!A5:D117,4,FALSE)</f>
        <v>1277.40878376</v>
      </c>
      <c r="M60" s="830"/>
      <c r="N60" s="296">
        <f>K60*L60</f>
        <v>1660.6314188880001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50"/>
    </row>
    <row r="66" spans="1:15" ht="15" thickBot="1">
      <c r="B66" s="831" t="s">
        <v>1037</v>
      </c>
      <c r="C66" s="832"/>
      <c r="D66" s="832"/>
      <c r="E66" s="832"/>
      <c r="F66" s="832"/>
      <c r="G66" s="832"/>
      <c r="H66" s="832"/>
      <c r="I66" s="832"/>
      <c r="J66" s="832"/>
      <c r="K66" s="832"/>
      <c r="L66" s="832"/>
      <c r="M66" s="833"/>
      <c r="N66" s="109">
        <f>N60+N61+N62+N63+N64</f>
        <v>1660.6314188880001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4"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20</v>
      </c>
      <c r="N71" s="404">
        <f>K71/M71</f>
        <v>7660.0807809149992</v>
      </c>
      <c r="O71" s="111"/>
    </row>
    <row r="72" spans="1:15">
      <c r="A72" s="164"/>
      <c r="B72" s="54"/>
      <c r="C72" s="52"/>
      <c r="D72" s="52"/>
      <c r="E72" s="52"/>
      <c r="F72" s="52"/>
      <c r="G72" s="52"/>
      <c r="H72" s="52"/>
      <c r="I72" s="301"/>
      <c r="J72" s="302"/>
      <c r="K72" s="303"/>
      <c r="L72" s="55"/>
      <c r="M72" s="441"/>
      <c r="N72" s="404"/>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7660.0807809149992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41963.320431848748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8392.6640863697503</v>
      </c>
      <c r="M84" s="860"/>
      <c r="N84" s="56"/>
    </row>
    <row r="85" spans="1:14">
      <c r="B85" s="94" t="s">
        <v>1057</v>
      </c>
      <c r="C85" s="95"/>
      <c r="D85" s="95"/>
      <c r="E85" s="95"/>
      <c r="F85" s="95"/>
      <c r="G85" s="95"/>
      <c r="H85" s="95"/>
      <c r="I85" s="92"/>
      <c r="J85" s="93"/>
      <c r="K85" s="313">
        <v>0.05</v>
      </c>
      <c r="L85" s="859">
        <f>N79*K85</f>
        <v>2098.1660215924376</v>
      </c>
      <c r="M85" s="860"/>
      <c r="N85" s="56"/>
    </row>
    <row r="86" spans="1:14" ht="15" thickBot="1">
      <c r="B86" s="96" t="s">
        <v>1058</v>
      </c>
      <c r="C86" s="97"/>
      <c r="D86" s="97"/>
      <c r="E86" s="97"/>
      <c r="F86" s="97"/>
      <c r="G86" s="97"/>
      <c r="H86" s="97"/>
      <c r="I86" s="98"/>
      <c r="J86" s="99"/>
      <c r="K86" s="314">
        <v>0.05</v>
      </c>
      <c r="L86" s="861">
        <f>N79*K86</f>
        <v>2098.1660215924376</v>
      </c>
      <c r="M86" s="862"/>
      <c r="N86" s="56"/>
    </row>
    <row r="87" spans="1:14" ht="15" thickBot="1">
      <c r="B87" s="825" t="s">
        <v>1037</v>
      </c>
      <c r="C87" s="826"/>
      <c r="D87" s="826"/>
      <c r="E87" s="826"/>
      <c r="F87" s="826"/>
      <c r="G87" s="826"/>
      <c r="H87" s="826"/>
      <c r="I87" s="826"/>
      <c r="J87" s="826"/>
      <c r="K87" s="826"/>
      <c r="L87" s="826"/>
      <c r="M87" s="827"/>
      <c r="N87" s="57">
        <f>L84+L85+L86</f>
        <v>12588.996129554627</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54552.316561403379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1721</v>
      </c>
      <c r="C31" s="86" t="s">
        <v>1722</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162</v>
      </c>
      <c r="B36" s="838" t="str">
        <f>VLOOKUP(A36,EQUIPOS!A6:D154,3,FALSE)</f>
        <v>Compactador manual (SALTARIN) Peso de operación (Kg.) 52, Fuerza de impacto por golpe (KN) 12.</v>
      </c>
      <c r="C36" s="839"/>
      <c r="D36" s="839"/>
      <c r="E36" s="839"/>
      <c r="F36" s="839"/>
      <c r="G36" s="839"/>
      <c r="H36" s="840"/>
      <c r="I36" s="276"/>
      <c r="J36" s="277"/>
      <c r="K36" s="278">
        <f>VLOOKUP(A36,EQUIPOS!A6:D163,4,FALSE)</f>
        <v>6396.5</v>
      </c>
      <c r="L36" s="279"/>
      <c r="M36" s="345">
        <v>2.5</v>
      </c>
      <c r="N36" s="281">
        <f>K36/M36</f>
        <v>2558.6</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383.00403904575001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2941.6040390457501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3" t="s">
        <v>525</v>
      </c>
      <c r="B48" s="48"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48526.666666666664</v>
      </c>
      <c r="N48" s="281">
        <f>K48*M48</f>
        <v>63084.666666666664</v>
      </c>
    </row>
    <row r="49" spans="1:14">
      <c r="A49" s="163" t="s">
        <v>845</v>
      </c>
      <c r="B49" s="48" t="str">
        <f>VLOOKUP(A49,MATERIALES!A6:D373,3,FALSE)</f>
        <v>Agua</v>
      </c>
      <c r="C49" s="434"/>
      <c r="D49" s="434"/>
      <c r="E49" s="434"/>
      <c r="F49" s="434"/>
      <c r="G49" s="434"/>
      <c r="H49" s="434"/>
      <c r="I49" s="434"/>
      <c r="J49" s="320" t="str">
        <f>VLOOKUP(A49,MATERIALES!A5:D641,2,FALSE)</f>
        <v>lt</v>
      </c>
      <c r="K49" s="406">
        <v>30</v>
      </c>
      <c r="L49" s="430"/>
      <c r="M49" s="411">
        <f>VLOOKUP(A49,MATERIALES!A6:D397,4,FALSE)</f>
        <v>43.428869999999996</v>
      </c>
      <c r="N49" s="281">
        <f>K49*M49</f>
        <v>1302.8661</v>
      </c>
    </row>
    <row r="50" spans="1:14">
      <c r="A50" s="163"/>
      <c r="B50" s="48"/>
      <c r="C50" s="434"/>
      <c r="D50" s="434"/>
      <c r="E50" s="434"/>
      <c r="F50" s="434"/>
      <c r="G50" s="434"/>
      <c r="H50" s="434"/>
      <c r="I50" s="434"/>
      <c r="J50" s="320"/>
      <c r="K50" s="406"/>
      <c r="L50" s="430"/>
      <c r="M50" s="411"/>
      <c r="N50" s="281"/>
    </row>
    <row r="51" spans="1:14">
      <c r="A51" s="163"/>
      <c r="B51" s="48"/>
      <c r="C51" s="434"/>
      <c r="D51" s="434"/>
      <c r="E51" s="434"/>
      <c r="F51" s="434"/>
      <c r="G51" s="434"/>
      <c r="H51" s="434"/>
      <c r="I51" s="434"/>
      <c r="J51" s="320"/>
      <c r="K51" s="406"/>
      <c r="L51" s="430"/>
      <c r="M51" s="411"/>
      <c r="N51" s="281"/>
    </row>
    <row r="52" spans="1:14">
      <c r="A52" s="163"/>
      <c r="B52" s="48"/>
      <c r="C52" s="434"/>
      <c r="D52" s="434"/>
      <c r="E52" s="434"/>
      <c r="F52" s="434"/>
      <c r="G52" s="434"/>
      <c r="H52" s="434"/>
      <c r="I52" s="434"/>
      <c r="J52" s="320"/>
      <c r="K52" s="406"/>
      <c r="L52" s="430"/>
      <c r="M52" s="411"/>
      <c r="N52" s="281"/>
    </row>
    <row r="53" spans="1:14">
      <c r="A53" s="163"/>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64387.532766666664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1375</v>
      </c>
      <c r="B60" s="51" t="str">
        <f>VLOOKUP(A60,TRANSPORTE!A5:D117,3,FALSE)</f>
        <v>Transporte de material seleccionado para relleno</v>
      </c>
      <c r="C60" s="326"/>
      <c r="D60" s="326"/>
      <c r="E60" s="326"/>
      <c r="F60" s="326"/>
      <c r="G60" s="326"/>
      <c r="H60" s="320" t="s">
        <v>1551</v>
      </c>
      <c r="I60" s="288">
        <v>1.3</v>
      </c>
      <c r="J60" s="295">
        <v>1</v>
      </c>
      <c r="K60" s="288">
        <f>I60*J60</f>
        <v>1.3</v>
      </c>
      <c r="L60" s="829">
        <f>VLOOKUP(A60,TRANSPORTE!A5:D117,4,FALSE)</f>
        <v>1277.40878376</v>
      </c>
      <c r="M60" s="830"/>
      <c r="N60" s="296">
        <f>K60*L60</f>
        <v>1660.6314188880001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1660.6314188880001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4"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20</v>
      </c>
      <c r="N71" s="404">
        <f>K71/M71</f>
        <v>7660.0807809149992</v>
      </c>
      <c r="O71" s="111"/>
    </row>
    <row r="72" spans="1:15">
      <c r="A72" s="164"/>
      <c r="B72" s="54"/>
      <c r="C72" s="52"/>
      <c r="D72" s="52"/>
      <c r="E72" s="52"/>
      <c r="F72" s="52"/>
      <c r="G72" s="52"/>
      <c r="H72" s="52"/>
      <c r="I72" s="301"/>
      <c r="J72" s="302"/>
      <c r="K72" s="303"/>
      <c r="L72" s="55"/>
      <c r="M72" s="441"/>
      <c r="N72" s="404"/>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7660.0807809149992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76649.849005515425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15329.969801103085</v>
      </c>
      <c r="M84" s="860"/>
      <c r="N84" s="56"/>
    </row>
    <row r="85" spans="1:14">
      <c r="B85" s="94" t="s">
        <v>1057</v>
      </c>
      <c r="C85" s="95"/>
      <c r="D85" s="95"/>
      <c r="E85" s="95"/>
      <c r="F85" s="95"/>
      <c r="G85" s="95"/>
      <c r="H85" s="95"/>
      <c r="I85" s="92"/>
      <c r="J85" s="93"/>
      <c r="K85" s="313">
        <v>0.05</v>
      </c>
      <c r="L85" s="859">
        <f>N79*K85</f>
        <v>3832.4924502757713</v>
      </c>
      <c r="M85" s="860"/>
      <c r="N85" s="56"/>
    </row>
    <row r="86" spans="1:14" ht="15" thickBot="1">
      <c r="B86" s="96" t="s">
        <v>1058</v>
      </c>
      <c r="C86" s="97"/>
      <c r="D86" s="97"/>
      <c r="E86" s="97"/>
      <c r="F86" s="97"/>
      <c r="G86" s="97"/>
      <c r="H86" s="97"/>
      <c r="I86" s="98"/>
      <c r="J86" s="99"/>
      <c r="K86" s="314">
        <v>0.05</v>
      </c>
      <c r="L86" s="861">
        <f>N79*K86</f>
        <v>3832.4924502757713</v>
      </c>
      <c r="M86" s="862"/>
      <c r="N86" s="56"/>
    </row>
    <row r="87" spans="1:14" ht="15" thickBot="1">
      <c r="B87" s="825" t="s">
        <v>1037</v>
      </c>
      <c r="C87" s="826"/>
      <c r="D87" s="826"/>
      <c r="E87" s="826"/>
      <c r="F87" s="826"/>
      <c r="G87" s="826"/>
      <c r="H87" s="826"/>
      <c r="I87" s="826"/>
      <c r="J87" s="826"/>
      <c r="K87" s="826"/>
      <c r="L87" s="826"/>
      <c r="M87" s="827"/>
      <c r="N87" s="57">
        <f>L84+L85+L86</f>
        <v>22994.954701654628</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99644.803707170053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8.75" customHeight="1" thickBot="1">
      <c r="A31" t="s">
        <v>1928</v>
      </c>
      <c r="B31" s="85" t="s">
        <v>1723</v>
      </c>
      <c r="C31" s="86" t="s">
        <v>1724</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162</v>
      </c>
      <c r="B36" s="838" t="str">
        <f>VLOOKUP(A36,EQUIPOS!A6:D154,3,FALSE)</f>
        <v>Compactador manual (SALTARIN) Peso de operación (Kg.) 52, Fuerza de impacto por golpe (KN) 12.</v>
      </c>
      <c r="C36" s="839"/>
      <c r="D36" s="839"/>
      <c r="E36" s="839"/>
      <c r="F36" s="839"/>
      <c r="G36" s="839"/>
      <c r="H36" s="840"/>
      <c r="I36" s="276"/>
      <c r="J36" s="277"/>
      <c r="K36" s="278">
        <f>VLOOKUP(A36,EQUIPOS!A6:D163,4,FALSE)</f>
        <v>6396.5</v>
      </c>
      <c r="L36" s="279"/>
      <c r="M36" s="345">
        <v>2.5</v>
      </c>
      <c r="N36" s="281">
        <f>K36/M36</f>
        <v>2558.6</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383.00403904575001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2941.6040390457501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3" t="s">
        <v>527</v>
      </c>
      <c r="B48" s="48"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51176.666666666664</v>
      </c>
      <c r="N48" s="281">
        <f>K48*M48</f>
        <v>66529.666666666672</v>
      </c>
    </row>
    <row r="49" spans="1:14">
      <c r="A49" s="163" t="s">
        <v>845</v>
      </c>
      <c r="B49" s="48" t="str">
        <f>VLOOKUP(A49,MATERIALES!A6:D373,3,FALSE)</f>
        <v>Agua</v>
      </c>
      <c r="C49" s="434"/>
      <c r="D49" s="434"/>
      <c r="E49" s="434"/>
      <c r="F49" s="434"/>
      <c r="G49" s="434"/>
      <c r="H49" s="434"/>
      <c r="I49" s="434"/>
      <c r="J49" s="320" t="str">
        <f>VLOOKUP(A49,MATERIALES!A5:D641,2,FALSE)</f>
        <v>lt</v>
      </c>
      <c r="K49" s="406">
        <v>30</v>
      </c>
      <c r="L49" s="430"/>
      <c r="M49" s="411">
        <f>VLOOKUP(A49,MATERIALES!A6:D397,4,FALSE)</f>
        <v>43.428869999999996</v>
      </c>
      <c r="N49" s="281">
        <f>K49*M49</f>
        <v>1302.8661</v>
      </c>
    </row>
    <row r="50" spans="1:14">
      <c r="A50" s="163"/>
      <c r="B50" s="48"/>
      <c r="C50" s="434"/>
      <c r="D50" s="434"/>
      <c r="E50" s="434"/>
      <c r="F50" s="434"/>
      <c r="G50" s="434"/>
      <c r="H50" s="434"/>
      <c r="I50" s="434"/>
      <c r="J50" s="320"/>
      <c r="K50" s="406"/>
      <c r="L50" s="430"/>
      <c r="M50" s="411"/>
      <c r="N50" s="281"/>
    </row>
    <row r="51" spans="1:14">
      <c r="A51" s="163"/>
      <c r="B51" s="48"/>
      <c r="C51" s="434"/>
      <c r="D51" s="434"/>
      <c r="E51" s="434"/>
      <c r="F51" s="434"/>
      <c r="G51" s="434"/>
      <c r="H51" s="434"/>
      <c r="I51" s="434"/>
      <c r="J51" s="320"/>
      <c r="K51" s="406"/>
      <c r="L51" s="430"/>
      <c r="M51" s="411"/>
      <c r="N51" s="281"/>
    </row>
    <row r="52" spans="1:14">
      <c r="A52" s="163"/>
      <c r="B52" s="48"/>
      <c r="C52" s="434"/>
      <c r="D52" s="434"/>
      <c r="E52" s="434"/>
      <c r="F52" s="434"/>
      <c r="G52" s="434"/>
      <c r="H52" s="434"/>
      <c r="I52" s="434"/>
      <c r="J52" s="320"/>
      <c r="K52" s="406"/>
      <c r="L52" s="430"/>
      <c r="M52" s="411"/>
      <c r="N52" s="281"/>
    </row>
    <row r="53" spans="1:14">
      <c r="A53" s="163"/>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67832.532766666671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1375</v>
      </c>
      <c r="B60" s="51" t="str">
        <f>VLOOKUP(A60,TRANSPORTE!A5:D117,3,FALSE)</f>
        <v>Transporte de material seleccionado para relleno</v>
      </c>
      <c r="C60" s="326"/>
      <c r="D60" s="326"/>
      <c r="E60" s="326"/>
      <c r="F60" s="326"/>
      <c r="G60" s="326"/>
      <c r="H60" s="320" t="s">
        <v>1551</v>
      </c>
      <c r="I60" s="288">
        <v>1.3</v>
      </c>
      <c r="J60" s="295">
        <v>1</v>
      </c>
      <c r="K60" s="288">
        <f>I60*J60</f>
        <v>1.3</v>
      </c>
      <c r="L60" s="829">
        <f>VLOOKUP(A60,TRANSPORTE!A5:D117,4,FALSE)</f>
        <v>1277.40878376</v>
      </c>
      <c r="M60" s="830"/>
      <c r="N60" s="296">
        <f>K60*L60</f>
        <v>1660.6314188880001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1660.6314188880001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64"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20</v>
      </c>
      <c r="N71" s="404">
        <f>K71/M71</f>
        <v>7660.0807809149992</v>
      </c>
      <c r="O71" s="111"/>
    </row>
    <row r="72" spans="1:15">
      <c r="A72" s="164"/>
      <c r="B72" s="54"/>
      <c r="C72" s="52"/>
      <c r="D72" s="52"/>
      <c r="E72" s="52"/>
      <c r="F72" s="52"/>
      <c r="G72" s="52"/>
      <c r="H72" s="52"/>
      <c r="I72" s="301"/>
      <c r="J72" s="302"/>
      <c r="K72" s="303"/>
      <c r="L72" s="55"/>
      <c r="M72" s="441"/>
      <c r="N72" s="404"/>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7660.0807809149992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80094.849005515425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16018.969801103085</v>
      </c>
      <c r="M84" s="860"/>
      <c r="N84" s="56"/>
    </row>
    <row r="85" spans="1:14">
      <c r="B85" s="94" t="s">
        <v>1057</v>
      </c>
      <c r="C85" s="95"/>
      <c r="D85" s="95"/>
      <c r="E85" s="95"/>
      <c r="F85" s="95"/>
      <c r="G85" s="95"/>
      <c r="H85" s="95"/>
      <c r="I85" s="92"/>
      <c r="J85" s="93"/>
      <c r="K85" s="313">
        <v>0.05</v>
      </c>
      <c r="L85" s="859">
        <f>N79*K85</f>
        <v>4004.7424502757713</v>
      </c>
      <c r="M85" s="860"/>
      <c r="N85" s="56"/>
    </row>
    <row r="86" spans="1:14" ht="15" thickBot="1">
      <c r="B86" s="96" t="s">
        <v>1058</v>
      </c>
      <c r="C86" s="97"/>
      <c r="D86" s="97"/>
      <c r="E86" s="97"/>
      <c r="F86" s="97"/>
      <c r="G86" s="97"/>
      <c r="H86" s="97"/>
      <c r="I86" s="98"/>
      <c r="J86" s="99"/>
      <c r="K86" s="314">
        <v>0.05</v>
      </c>
      <c r="L86" s="861">
        <f>N79*K86</f>
        <v>4004.7424502757713</v>
      </c>
      <c r="M86" s="862"/>
      <c r="N86" s="56"/>
    </row>
    <row r="87" spans="1:14" ht="15" thickBot="1">
      <c r="B87" s="825" t="s">
        <v>1037</v>
      </c>
      <c r="C87" s="826"/>
      <c r="D87" s="826"/>
      <c r="E87" s="826"/>
      <c r="F87" s="826"/>
      <c r="G87" s="826"/>
      <c r="H87" s="826"/>
      <c r="I87" s="826"/>
      <c r="J87" s="826"/>
      <c r="K87" s="826"/>
      <c r="L87" s="826"/>
      <c r="M87" s="827"/>
      <c r="N87" s="57">
        <f>L84+L85+L86</f>
        <v>24028.454701654628</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104123.30370717005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8.75" customHeight="1" thickBot="1">
      <c r="A31" t="s">
        <v>1928</v>
      </c>
      <c r="B31" s="85" t="s">
        <v>1725</v>
      </c>
      <c r="C31" s="86" t="s">
        <v>1726</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6">
      <c r="B33" s="63" t="s">
        <v>1031</v>
      </c>
      <c r="C33" s="64"/>
      <c r="D33" s="64"/>
      <c r="E33" s="64"/>
      <c r="F33" s="64"/>
      <c r="G33" s="64"/>
      <c r="H33" s="64"/>
      <c r="I33" s="64"/>
      <c r="J33" s="64"/>
      <c r="K33" s="64"/>
      <c r="L33" s="64"/>
      <c r="M33" s="64"/>
      <c r="N33" s="65"/>
    </row>
    <row r="34" spans="1:16" ht="15" thickBot="1">
      <c r="B34" s="275"/>
      <c r="C34" s="66"/>
      <c r="D34" s="66"/>
      <c r="E34" s="66"/>
      <c r="F34" s="66"/>
      <c r="G34" s="66"/>
      <c r="H34" s="66"/>
      <c r="I34" s="67"/>
      <c r="J34" s="67"/>
      <c r="K34" s="66"/>
      <c r="L34" s="66"/>
      <c r="M34" s="66"/>
      <c r="N34" s="68"/>
    </row>
    <row r="35" spans="1:16">
      <c r="B35" s="806" t="s">
        <v>1028</v>
      </c>
      <c r="C35" s="807"/>
      <c r="D35" s="807"/>
      <c r="E35" s="807"/>
      <c r="F35" s="807"/>
      <c r="G35" s="807"/>
      <c r="H35" s="808"/>
      <c r="I35" s="809" t="s">
        <v>1032</v>
      </c>
      <c r="J35" s="810"/>
      <c r="K35" s="74" t="s">
        <v>1033</v>
      </c>
      <c r="L35" s="811" t="s">
        <v>1034</v>
      </c>
      <c r="M35" s="808"/>
      <c r="N35" s="75" t="s">
        <v>1035</v>
      </c>
    </row>
    <row r="36" spans="1:16">
      <c r="A36" s="118"/>
      <c r="B36" s="838"/>
      <c r="C36" s="839"/>
      <c r="D36" s="839"/>
      <c r="E36" s="839"/>
      <c r="F36" s="839"/>
      <c r="G36" s="839"/>
      <c r="H36" s="840"/>
      <c r="I36" s="276"/>
      <c r="J36" s="277"/>
      <c r="K36" s="278"/>
      <c r="L36" s="279"/>
      <c r="M36" s="345"/>
      <c r="N36" s="281"/>
      <c r="P36" s="111"/>
    </row>
    <row r="37" spans="1:16">
      <c r="A37" s="118"/>
      <c r="B37" s="838"/>
      <c r="C37" s="839"/>
      <c r="D37" s="839"/>
      <c r="E37" s="839"/>
      <c r="F37" s="839"/>
      <c r="G37" s="839"/>
      <c r="H37" s="840"/>
      <c r="I37" s="430"/>
      <c r="J37" s="431"/>
      <c r="K37" s="278"/>
      <c r="L37" s="344"/>
      <c r="M37" s="345"/>
      <c r="N37" s="281"/>
      <c r="P37" s="108"/>
    </row>
    <row r="38" spans="1:16">
      <c r="A38" s="118"/>
      <c r="B38" s="838"/>
      <c r="C38" s="839"/>
      <c r="D38" s="839"/>
      <c r="E38" s="839"/>
      <c r="F38" s="839"/>
      <c r="G38" s="839"/>
      <c r="H38" s="840"/>
      <c r="I38" s="337"/>
      <c r="J38" s="339"/>
      <c r="K38" s="278"/>
      <c r="L38" s="432"/>
      <c r="M38" s="433"/>
      <c r="N38" s="281"/>
      <c r="P38" s="111"/>
    </row>
    <row r="39" spans="1:16">
      <c r="B39" s="838"/>
      <c r="C39" s="839"/>
      <c r="D39" s="839"/>
      <c r="E39" s="839"/>
      <c r="F39" s="839"/>
      <c r="G39" s="839"/>
      <c r="H39" s="840"/>
      <c r="I39" s="41"/>
      <c r="J39" s="42"/>
      <c r="K39" s="278"/>
      <c r="L39" s="285"/>
      <c r="M39" s="345"/>
      <c r="N39" s="281"/>
      <c r="P39" s="111"/>
    </row>
    <row r="40" spans="1:16">
      <c r="B40" s="329"/>
      <c r="C40" s="330"/>
      <c r="D40" s="330"/>
      <c r="E40" s="330"/>
      <c r="F40" s="332"/>
      <c r="G40" s="332"/>
      <c r="H40" s="130"/>
      <c r="I40" s="41"/>
      <c r="J40" s="42"/>
      <c r="K40" s="278"/>
      <c r="L40" s="285"/>
      <c r="M40" s="286"/>
      <c r="N40" s="282"/>
      <c r="P40" s="108"/>
    </row>
    <row r="41" spans="1:16">
      <c r="B41" s="845" t="s">
        <v>1036</v>
      </c>
      <c r="C41" s="846"/>
      <c r="D41" s="846"/>
      <c r="E41" s="43"/>
      <c r="F41" s="44"/>
      <c r="G41" s="44"/>
      <c r="H41" s="45"/>
      <c r="I41" s="41"/>
      <c r="J41" s="42"/>
      <c r="K41" s="288"/>
      <c r="L41" s="285"/>
      <c r="M41" s="410">
        <v>0.05</v>
      </c>
      <c r="N41" s="353">
        <f>N77*M41</f>
        <v>383.00403904575001</v>
      </c>
      <c r="P41" s="111"/>
    </row>
    <row r="42" spans="1:16" ht="15" thickBot="1">
      <c r="B42" s="838"/>
      <c r="C42" s="839"/>
      <c r="D42" s="839"/>
      <c r="E42" s="839"/>
      <c r="F42" s="839"/>
      <c r="G42" s="839"/>
      <c r="H42" s="840"/>
      <c r="I42" s="847"/>
      <c r="J42" s="848"/>
      <c r="K42" s="46"/>
      <c r="L42" s="849"/>
      <c r="M42" s="850"/>
      <c r="N42" s="110"/>
    </row>
    <row r="43" spans="1:16" ht="15" thickBot="1">
      <c r="B43" s="825" t="s">
        <v>1037</v>
      </c>
      <c r="C43" s="826"/>
      <c r="D43" s="826"/>
      <c r="E43" s="826"/>
      <c r="F43" s="826"/>
      <c r="G43" s="826"/>
      <c r="H43" s="826"/>
      <c r="I43" s="826"/>
      <c r="J43" s="826"/>
      <c r="K43" s="826"/>
      <c r="L43" s="826"/>
      <c r="M43" s="827"/>
      <c r="N43" s="403">
        <f>SUM(N36:N42)</f>
        <v>383.00403904575001</v>
      </c>
    </row>
    <row r="44" spans="1:16">
      <c r="B44" s="289"/>
      <c r="C44" s="39"/>
      <c r="D44" s="39"/>
      <c r="E44" s="39"/>
      <c r="F44" s="39"/>
      <c r="G44" s="39"/>
      <c r="H44" s="39"/>
      <c r="I44" s="39"/>
      <c r="J44" s="39"/>
      <c r="K44" s="39"/>
      <c r="L44" s="39"/>
      <c r="M44" s="39"/>
      <c r="N44" s="40"/>
    </row>
    <row r="45" spans="1:16">
      <c r="B45" s="69" t="s">
        <v>1038</v>
      </c>
      <c r="C45" s="70"/>
      <c r="D45" s="70"/>
      <c r="E45" s="70"/>
      <c r="F45" s="70"/>
      <c r="G45" s="70"/>
      <c r="H45" s="70"/>
      <c r="I45" s="70"/>
      <c r="J45" s="70"/>
      <c r="K45" s="70"/>
      <c r="L45" s="70"/>
      <c r="M45" s="70"/>
      <c r="N45" s="71"/>
    </row>
    <row r="46" spans="1:16" ht="15" thickBot="1">
      <c r="B46" s="72"/>
      <c r="C46" s="67"/>
      <c r="D46" s="67"/>
      <c r="E46" s="67"/>
      <c r="F46" s="67"/>
      <c r="G46" s="67"/>
      <c r="H46" s="67"/>
      <c r="I46" s="67"/>
      <c r="J46" s="66"/>
      <c r="K46" s="66"/>
      <c r="L46" s="66"/>
      <c r="M46" s="66"/>
      <c r="N46" s="68"/>
    </row>
    <row r="47" spans="1:16">
      <c r="B47" s="816" t="s">
        <v>1028</v>
      </c>
      <c r="C47" s="817"/>
      <c r="D47" s="817"/>
      <c r="E47" s="817"/>
      <c r="F47" s="817"/>
      <c r="G47" s="817"/>
      <c r="H47" s="817"/>
      <c r="I47" s="818"/>
      <c r="J47" s="324" t="s">
        <v>1029</v>
      </c>
      <c r="K47" s="90" t="s">
        <v>1030</v>
      </c>
      <c r="L47" s="819" t="s">
        <v>1039</v>
      </c>
      <c r="M47" s="818"/>
      <c r="N47" s="91" t="s">
        <v>1035</v>
      </c>
    </row>
    <row r="48" spans="1:16">
      <c r="A48" s="163" t="s">
        <v>558</v>
      </c>
      <c r="B48" s="48"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54275</v>
      </c>
      <c r="N48" s="281">
        <f>K48*M48</f>
        <v>70557.5</v>
      </c>
    </row>
    <row r="49" spans="1:14">
      <c r="A49" s="163"/>
      <c r="B49" s="48"/>
      <c r="C49" s="434"/>
      <c r="D49" s="434"/>
      <c r="E49" s="434"/>
      <c r="F49" s="434"/>
      <c r="G49" s="434"/>
      <c r="H49" s="434"/>
      <c r="I49" s="434"/>
      <c r="J49" s="320"/>
      <c r="K49" s="406"/>
      <c r="L49" s="430"/>
      <c r="M49" s="411"/>
      <c r="N49" s="281"/>
    </row>
    <row r="50" spans="1:14">
      <c r="A50" s="163"/>
      <c r="B50" s="48"/>
      <c r="C50" s="434"/>
      <c r="D50" s="434"/>
      <c r="E50" s="434"/>
      <c r="F50" s="434"/>
      <c r="G50" s="434"/>
      <c r="H50" s="434"/>
      <c r="I50" s="434"/>
      <c r="J50" s="320"/>
      <c r="K50" s="406"/>
      <c r="L50" s="430"/>
      <c r="M50" s="411"/>
      <c r="N50" s="281"/>
    </row>
    <row r="51" spans="1:14">
      <c r="A51" s="163"/>
      <c r="B51" s="48"/>
      <c r="C51" s="434"/>
      <c r="D51" s="434"/>
      <c r="E51" s="434"/>
      <c r="F51" s="434"/>
      <c r="G51" s="434"/>
      <c r="H51" s="434"/>
      <c r="I51" s="434"/>
      <c r="J51" s="320"/>
      <c r="K51" s="406"/>
      <c r="L51" s="430"/>
      <c r="M51" s="411"/>
      <c r="N51" s="281"/>
    </row>
    <row r="52" spans="1:14">
      <c r="A52" s="163"/>
      <c r="B52" s="48"/>
      <c r="C52" s="434"/>
      <c r="D52" s="434"/>
      <c r="E52" s="434"/>
      <c r="F52" s="434"/>
      <c r="G52" s="434"/>
      <c r="H52" s="434"/>
      <c r="I52" s="434"/>
      <c r="J52" s="320"/>
      <c r="K52" s="406"/>
      <c r="L52" s="430"/>
      <c r="M52" s="411"/>
      <c r="N52" s="281"/>
    </row>
    <row r="53" spans="1:14">
      <c r="A53" s="163"/>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70557.5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1375</v>
      </c>
      <c r="B60" s="51" t="str">
        <f>VLOOKUP(A60,TRANSPORTE!A5:D117,3,FALSE)</f>
        <v>Transporte de material seleccionado para relleno</v>
      </c>
      <c r="C60" s="326"/>
      <c r="D60" s="326"/>
      <c r="E60" s="326"/>
      <c r="F60" s="326"/>
      <c r="G60" s="326"/>
      <c r="H60" s="320" t="s">
        <v>1551</v>
      </c>
      <c r="I60" s="288">
        <v>1.3</v>
      </c>
      <c r="J60" s="295">
        <v>1</v>
      </c>
      <c r="K60" s="288">
        <f>I60*J60</f>
        <v>1.3</v>
      </c>
      <c r="L60" s="829">
        <f>VLOOKUP(A60,TRANSPORTE!A5:D117,4,FALSE)</f>
        <v>1277.40878376</v>
      </c>
      <c r="M60" s="830"/>
      <c r="N60" s="296">
        <f>K60*L60</f>
        <v>1660.6314188880001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1660.6314188880001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4"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20</v>
      </c>
      <c r="N71" s="404">
        <f>K71/M71</f>
        <v>7660.0807809149992</v>
      </c>
      <c r="O71" s="111"/>
    </row>
    <row r="72" spans="1:15">
      <c r="A72" s="164"/>
      <c r="B72" s="54"/>
      <c r="C72" s="52"/>
      <c r="D72" s="52"/>
      <c r="E72" s="52"/>
      <c r="F72" s="52"/>
      <c r="G72" s="52"/>
      <c r="H72" s="52"/>
      <c r="I72" s="301"/>
      <c r="J72" s="302"/>
      <c r="K72" s="303"/>
      <c r="L72" s="55"/>
      <c r="M72" s="441"/>
      <c r="N72" s="404"/>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7660.0807809149992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80261.216238848749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16052.243247769751</v>
      </c>
      <c r="M84" s="860"/>
      <c r="N84" s="56"/>
    </row>
    <row r="85" spans="1:14">
      <c r="B85" s="94" t="s">
        <v>1057</v>
      </c>
      <c r="C85" s="95"/>
      <c r="D85" s="95"/>
      <c r="E85" s="95"/>
      <c r="F85" s="95"/>
      <c r="G85" s="95"/>
      <c r="H85" s="95"/>
      <c r="I85" s="92"/>
      <c r="J85" s="93"/>
      <c r="K85" s="313">
        <v>0.05</v>
      </c>
      <c r="L85" s="859">
        <f>N79*K85</f>
        <v>4013.0608119424378</v>
      </c>
      <c r="M85" s="860"/>
      <c r="N85" s="56"/>
    </row>
    <row r="86" spans="1:14" ht="15" thickBot="1">
      <c r="B86" s="96" t="s">
        <v>1058</v>
      </c>
      <c r="C86" s="97"/>
      <c r="D86" s="97"/>
      <c r="E86" s="97"/>
      <c r="F86" s="97"/>
      <c r="G86" s="97"/>
      <c r="H86" s="97"/>
      <c r="I86" s="98"/>
      <c r="J86" s="99"/>
      <c r="K86" s="314">
        <v>0.05</v>
      </c>
      <c r="L86" s="861">
        <f>N79*K86</f>
        <v>4013.0608119424378</v>
      </c>
      <c r="M86" s="862"/>
      <c r="N86" s="56"/>
    </row>
    <row r="87" spans="1:14" ht="15" thickBot="1">
      <c r="B87" s="825" t="s">
        <v>1037</v>
      </c>
      <c r="C87" s="826"/>
      <c r="D87" s="826"/>
      <c r="E87" s="826"/>
      <c r="F87" s="826"/>
      <c r="G87" s="826"/>
      <c r="H87" s="826"/>
      <c r="I87" s="826"/>
      <c r="J87" s="826"/>
      <c r="K87" s="826"/>
      <c r="L87" s="826"/>
      <c r="M87" s="827"/>
      <c r="N87" s="57">
        <f>L84+L85+L86</f>
        <v>24078.364871654623</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104339.58111050338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1727</v>
      </c>
      <c r="C31" s="86" t="s">
        <v>1728</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6">
      <c r="B33" s="63" t="s">
        <v>1031</v>
      </c>
      <c r="C33" s="64"/>
      <c r="D33" s="64"/>
      <c r="E33" s="64"/>
      <c r="F33" s="64"/>
      <c r="G33" s="64"/>
      <c r="H33" s="64"/>
      <c r="I33" s="64"/>
      <c r="J33" s="64"/>
      <c r="K33" s="64"/>
      <c r="L33" s="64"/>
      <c r="M33" s="64"/>
      <c r="N33" s="65"/>
    </row>
    <row r="34" spans="1:16" ht="15" thickBot="1">
      <c r="B34" s="275"/>
      <c r="C34" s="66"/>
      <c r="D34" s="66"/>
      <c r="E34" s="66"/>
      <c r="F34" s="66"/>
      <c r="G34" s="66"/>
      <c r="H34" s="66"/>
      <c r="I34" s="67"/>
      <c r="J34" s="67"/>
      <c r="K34" s="66"/>
      <c r="L34" s="66"/>
      <c r="M34" s="66"/>
      <c r="N34" s="68"/>
    </row>
    <row r="35" spans="1:16">
      <c r="B35" s="806" t="s">
        <v>1028</v>
      </c>
      <c r="C35" s="807"/>
      <c r="D35" s="807"/>
      <c r="E35" s="807"/>
      <c r="F35" s="807"/>
      <c r="G35" s="807"/>
      <c r="H35" s="808"/>
      <c r="I35" s="809" t="s">
        <v>1032</v>
      </c>
      <c r="J35" s="810"/>
      <c r="K35" s="74" t="s">
        <v>1033</v>
      </c>
      <c r="L35" s="811" t="s">
        <v>1034</v>
      </c>
      <c r="M35" s="808"/>
      <c r="N35" s="75" t="s">
        <v>1035</v>
      </c>
    </row>
    <row r="36" spans="1:16">
      <c r="A36" s="118"/>
      <c r="B36" s="838"/>
      <c r="C36" s="839"/>
      <c r="D36" s="839"/>
      <c r="E36" s="839"/>
      <c r="F36" s="839"/>
      <c r="G36" s="839"/>
      <c r="H36" s="840"/>
      <c r="I36" s="276"/>
      <c r="J36" s="277"/>
      <c r="K36" s="278"/>
      <c r="L36" s="279"/>
      <c r="M36" s="345"/>
      <c r="N36" s="281"/>
      <c r="P36" s="111"/>
    </row>
    <row r="37" spans="1:16">
      <c r="A37" s="118"/>
      <c r="B37" s="838"/>
      <c r="C37" s="839"/>
      <c r="D37" s="839"/>
      <c r="E37" s="839"/>
      <c r="F37" s="839"/>
      <c r="G37" s="839"/>
      <c r="H37" s="840"/>
      <c r="I37" s="430"/>
      <c r="J37" s="431"/>
      <c r="K37" s="278"/>
      <c r="L37" s="344"/>
      <c r="M37" s="345"/>
      <c r="N37" s="281"/>
      <c r="P37" s="108"/>
    </row>
    <row r="38" spans="1:16">
      <c r="A38" s="118"/>
      <c r="B38" s="838"/>
      <c r="C38" s="839"/>
      <c r="D38" s="839"/>
      <c r="E38" s="839"/>
      <c r="F38" s="839"/>
      <c r="G38" s="839"/>
      <c r="H38" s="840"/>
      <c r="I38" s="337"/>
      <c r="J38" s="339"/>
      <c r="K38" s="278"/>
      <c r="L38" s="432"/>
      <c r="M38" s="433"/>
      <c r="N38" s="281"/>
      <c r="P38" s="111"/>
    </row>
    <row r="39" spans="1:16">
      <c r="B39" s="838"/>
      <c r="C39" s="839"/>
      <c r="D39" s="839"/>
      <c r="E39" s="839"/>
      <c r="F39" s="839"/>
      <c r="G39" s="839"/>
      <c r="H39" s="840"/>
      <c r="I39" s="41"/>
      <c r="J39" s="42"/>
      <c r="K39" s="278"/>
      <c r="L39" s="285"/>
      <c r="M39" s="345"/>
      <c r="N39" s="281"/>
      <c r="P39" s="111"/>
    </row>
    <row r="40" spans="1:16">
      <c r="B40" s="329"/>
      <c r="C40" s="330"/>
      <c r="D40" s="330"/>
      <c r="E40" s="330"/>
      <c r="F40" s="332"/>
      <c r="G40" s="332"/>
      <c r="H40" s="130"/>
      <c r="I40" s="41"/>
      <c r="J40" s="42"/>
      <c r="K40" s="278"/>
      <c r="L40" s="285"/>
      <c r="M40" s="286"/>
      <c r="N40" s="282"/>
      <c r="P40" s="108"/>
    </row>
    <row r="41" spans="1:16">
      <c r="B41" s="845" t="s">
        <v>1036</v>
      </c>
      <c r="C41" s="846"/>
      <c r="D41" s="846"/>
      <c r="E41" s="43"/>
      <c r="F41" s="44"/>
      <c r="G41" s="44"/>
      <c r="H41" s="45"/>
      <c r="I41" s="41"/>
      <c r="J41" s="42"/>
      <c r="K41" s="288"/>
      <c r="L41" s="285"/>
      <c r="M41" s="410">
        <v>0.05</v>
      </c>
      <c r="N41" s="353">
        <f>N77*M41</f>
        <v>383.00403904575001</v>
      </c>
      <c r="P41" s="111"/>
    </row>
    <row r="42" spans="1:16" ht="15" thickBot="1">
      <c r="B42" s="838"/>
      <c r="C42" s="839"/>
      <c r="D42" s="839"/>
      <c r="E42" s="839"/>
      <c r="F42" s="839"/>
      <c r="G42" s="839"/>
      <c r="H42" s="840"/>
      <c r="I42" s="847"/>
      <c r="J42" s="848"/>
      <c r="K42" s="46"/>
      <c r="L42" s="849"/>
      <c r="M42" s="850"/>
      <c r="N42" s="110"/>
    </row>
    <row r="43" spans="1:16" ht="15" thickBot="1">
      <c r="B43" s="825" t="s">
        <v>1037</v>
      </c>
      <c r="C43" s="826"/>
      <c r="D43" s="826"/>
      <c r="E43" s="826"/>
      <c r="F43" s="826"/>
      <c r="G43" s="826"/>
      <c r="H43" s="826"/>
      <c r="I43" s="826"/>
      <c r="J43" s="826"/>
      <c r="K43" s="826"/>
      <c r="L43" s="826"/>
      <c r="M43" s="827"/>
      <c r="N43" s="403">
        <f>SUM(N36:N42)</f>
        <v>383.00403904575001</v>
      </c>
    </row>
    <row r="44" spans="1:16">
      <c r="B44" s="289"/>
      <c r="C44" s="39"/>
      <c r="D44" s="39"/>
      <c r="E44" s="39"/>
      <c r="F44" s="39"/>
      <c r="G44" s="39"/>
      <c r="H44" s="39"/>
      <c r="I44" s="39"/>
      <c r="J44" s="39"/>
      <c r="K44" s="39"/>
      <c r="L44" s="39"/>
      <c r="M44" s="39"/>
      <c r="N44" s="40"/>
    </row>
    <row r="45" spans="1:16">
      <c r="B45" s="69" t="s">
        <v>1038</v>
      </c>
      <c r="C45" s="70"/>
      <c r="D45" s="70"/>
      <c r="E45" s="70"/>
      <c r="F45" s="70"/>
      <c r="G45" s="70"/>
      <c r="H45" s="70"/>
      <c r="I45" s="70"/>
      <c r="J45" s="70"/>
      <c r="K45" s="70"/>
      <c r="L45" s="70"/>
      <c r="M45" s="70"/>
      <c r="N45" s="71"/>
    </row>
    <row r="46" spans="1:16" ht="15" thickBot="1">
      <c r="B46" s="72"/>
      <c r="C46" s="67"/>
      <c r="D46" s="67"/>
      <c r="E46" s="67"/>
      <c r="F46" s="67"/>
      <c r="G46" s="67"/>
      <c r="H46" s="67"/>
      <c r="I46" s="67"/>
      <c r="J46" s="66"/>
      <c r="K46" s="66"/>
      <c r="L46" s="66"/>
      <c r="M46" s="66"/>
      <c r="N46" s="68"/>
    </row>
    <row r="47" spans="1:16">
      <c r="B47" s="816" t="s">
        <v>1028</v>
      </c>
      <c r="C47" s="817"/>
      <c r="D47" s="817"/>
      <c r="E47" s="817"/>
      <c r="F47" s="817"/>
      <c r="G47" s="817"/>
      <c r="H47" s="817"/>
      <c r="I47" s="818"/>
      <c r="J47" s="324" t="s">
        <v>1029</v>
      </c>
      <c r="K47" s="90" t="s">
        <v>1030</v>
      </c>
      <c r="L47" s="819" t="s">
        <v>1039</v>
      </c>
      <c r="M47" s="818"/>
      <c r="N47" s="91" t="s">
        <v>1035</v>
      </c>
    </row>
    <row r="48" spans="1:16">
      <c r="A48" s="163" t="s">
        <v>483</v>
      </c>
      <c r="B48" s="48" t="str">
        <f>VLOOKUP(A48,MATERIALES!A5:D373,3,FALSE)</f>
        <v>Gravilla</v>
      </c>
      <c r="C48" s="290"/>
      <c r="D48" s="290"/>
      <c r="E48" s="290"/>
      <c r="F48" s="290"/>
      <c r="G48" s="290"/>
      <c r="H48" s="290"/>
      <c r="I48" s="277"/>
      <c r="J48" s="233" t="str">
        <f>VLOOKUP(A48,MATERIALES!A4:D640,2,FALSE)</f>
        <v>m3</v>
      </c>
      <c r="K48" s="291">
        <v>1.3</v>
      </c>
      <c r="L48" s="276"/>
      <c r="M48" s="411">
        <f>VLOOKUP(A48,MATERIALES!A5:D396,4,FALSE)</f>
        <v>44625</v>
      </c>
      <c r="N48" s="281">
        <f>K48*M48</f>
        <v>58012.5</v>
      </c>
    </row>
    <row r="49" spans="1:14">
      <c r="A49" s="163"/>
      <c r="B49" s="48"/>
      <c r="C49" s="434"/>
      <c r="D49" s="434"/>
      <c r="E49" s="434"/>
      <c r="F49" s="434"/>
      <c r="G49" s="434"/>
      <c r="H49" s="434"/>
      <c r="I49" s="434"/>
      <c r="J49" s="320"/>
      <c r="K49" s="406"/>
      <c r="L49" s="430"/>
      <c r="M49" s="411"/>
      <c r="N49" s="281"/>
    </row>
    <row r="50" spans="1:14">
      <c r="A50" s="163"/>
      <c r="B50" s="48"/>
      <c r="C50" s="434"/>
      <c r="D50" s="434"/>
      <c r="E50" s="434"/>
      <c r="F50" s="434"/>
      <c r="G50" s="434"/>
      <c r="H50" s="434"/>
      <c r="I50" s="434"/>
      <c r="J50" s="320"/>
      <c r="K50" s="406"/>
      <c r="L50" s="430"/>
      <c r="M50" s="411"/>
      <c r="N50" s="281"/>
    </row>
    <row r="51" spans="1:14">
      <c r="A51" s="163"/>
      <c r="B51" s="48"/>
      <c r="C51" s="434"/>
      <c r="D51" s="434"/>
      <c r="E51" s="434"/>
      <c r="F51" s="434"/>
      <c r="G51" s="434"/>
      <c r="H51" s="434"/>
      <c r="I51" s="434"/>
      <c r="J51" s="320"/>
      <c r="K51" s="406"/>
      <c r="L51" s="430"/>
      <c r="M51" s="411"/>
      <c r="N51" s="281"/>
    </row>
    <row r="52" spans="1:14">
      <c r="A52" s="163"/>
      <c r="B52" s="48"/>
      <c r="C52" s="434"/>
      <c r="D52" s="434"/>
      <c r="E52" s="434"/>
      <c r="F52" s="434"/>
      <c r="G52" s="434"/>
      <c r="H52" s="434"/>
      <c r="I52" s="434"/>
      <c r="J52" s="320"/>
      <c r="K52" s="406"/>
      <c r="L52" s="430"/>
      <c r="M52" s="411"/>
      <c r="N52" s="281"/>
    </row>
    <row r="53" spans="1:14">
      <c r="A53" s="163"/>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58012.5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1375</v>
      </c>
      <c r="B60" s="51" t="str">
        <f>VLOOKUP(A60,TRANSPORTE!A5:D117,3,FALSE)</f>
        <v>Transporte de material seleccionado para relleno</v>
      </c>
      <c r="C60" s="326"/>
      <c r="D60" s="326"/>
      <c r="E60" s="326"/>
      <c r="F60" s="326"/>
      <c r="G60" s="326"/>
      <c r="H60" s="320" t="s">
        <v>1551</v>
      </c>
      <c r="I60" s="288">
        <v>1.3</v>
      </c>
      <c r="J60" s="295">
        <v>1</v>
      </c>
      <c r="K60" s="288">
        <f>I60*J60</f>
        <v>1.3</v>
      </c>
      <c r="L60" s="829">
        <f>VLOOKUP(A60,TRANSPORTE!A5:D117,4,FALSE)</f>
        <v>1277.40878376</v>
      </c>
      <c r="M60" s="830"/>
      <c r="N60" s="296">
        <f>K60*L60</f>
        <v>1660.6314188880001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1660.6314188880001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4"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20</v>
      </c>
      <c r="N71" s="404">
        <f>K71/M71</f>
        <v>7660.0807809149992</v>
      </c>
      <c r="O71" s="111"/>
    </row>
    <row r="72" spans="1:15">
      <c r="A72" s="164"/>
      <c r="B72" s="54"/>
      <c r="C72" s="52"/>
      <c r="D72" s="52"/>
      <c r="E72" s="52"/>
      <c r="F72" s="52"/>
      <c r="G72" s="52"/>
      <c r="H72" s="52"/>
      <c r="I72" s="301"/>
      <c r="J72" s="302"/>
      <c r="K72" s="303"/>
      <c r="L72" s="55"/>
      <c r="M72" s="441"/>
      <c r="N72" s="404"/>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7660.0807809149992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67716.216238848749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13543.243247769751</v>
      </c>
      <c r="M84" s="860"/>
      <c r="N84" s="56"/>
    </row>
    <row r="85" spans="1:14">
      <c r="B85" s="94" t="s">
        <v>1057</v>
      </c>
      <c r="C85" s="95"/>
      <c r="D85" s="95"/>
      <c r="E85" s="95"/>
      <c r="F85" s="95"/>
      <c r="G85" s="95"/>
      <c r="H85" s="95"/>
      <c r="I85" s="92"/>
      <c r="J85" s="93"/>
      <c r="K85" s="313">
        <v>0.05</v>
      </c>
      <c r="L85" s="859">
        <f>N79*K85</f>
        <v>3385.8108119424378</v>
      </c>
      <c r="M85" s="860"/>
      <c r="N85" s="56"/>
    </row>
    <row r="86" spans="1:14" ht="15" thickBot="1">
      <c r="B86" s="96" t="s">
        <v>1058</v>
      </c>
      <c r="C86" s="97"/>
      <c r="D86" s="97"/>
      <c r="E86" s="97"/>
      <c r="F86" s="97"/>
      <c r="G86" s="97"/>
      <c r="H86" s="97"/>
      <c r="I86" s="98"/>
      <c r="J86" s="99"/>
      <c r="K86" s="314">
        <v>0.05</v>
      </c>
      <c r="L86" s="861">
        <f>N79*K86</f>
        <v>3385.8108119424378</v>
      </c>
      <c r="M86" s="862"/>
      <c r="N86" s="56"/>
    </row>
    <row r="87" spans="1:14" ht="15" thickBot="1">
      <c r="B87" s="825" t="s">
        <v>1037</v>
      </c>
      <c r="C87" s="826"/>
      <c r="D87" s="826"/>
      <c r="E87" s="826"/>
      <c r="F87" s="826"/>
      <c r="G87" s="826"/>
      <c r="H87" s="826"/>
      <c r="I87" s="826"/>
      <c r="J87" s="826"/>
      <c r="K87" s="826"/>
      <c r="L87" s="826"/>
      <c r="M87" s="827"/>
      <c r="N87" s="57">
        <f>L84+L85+L86</f>
        <v>20314.864871654623</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88031.081110503379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1729</v>
      </c>
      <c r="C31" s="86" t="s">
        <v>1730</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6">
      <c r="B33" s="63" t="s">
        <v>1031</v>
      </c>
      <c r="C33" s="64"/>
      <c r="D33" s="64"/>
      <c r="E33" s="64"/>
      <c r="F33" s="64"/>
      <c r="G33" s="64"/>
      <c r="H33" s="64"/>
      <c r="I33" s="64"/>
      <c r="J33" s="64"/>
      <c r="K33" s="64"/>
      <c r="L33" s="64"/>
      <c r="M33" s="64"/>
      <c r="N33" s="65"/>
    </row>
    <row r="34" spans="1:16" ht="15" thickBot="1">
      <c r="B34" s="275"/>
      <c r="C34" s="66"/>
      <c r="D34" s="66"/>
      <c r="E34" s="66"/>
      <c r="F34" s="66"/>
      <c r="G34" s="66"/>
      <c r="H34" s="66"/>
      <c r="I34" s="67"/>
      <c r="J34" s="67"/>
      <c r="K34" s="66"/>
      <c r="L34" s="66"/>
      <c r="M34" s="66"/>
      <c r="N34" s="68"/>
    </row>
    <row r="35" spans="1:16">
      <c r="B35" s="806" t="s">
        <v>1028</v>
      </c>
      <c r="C35" s="807"/>
      <c r="D35" s="807"/>
      <c r="E35" s="807"/>
      <c r="F35" s="807"/>
      <c r="G35" s="807"/>
      <c r="H35" s="808"/>
      <c r="I35" s="809" t="s">
        <v>1032</v>
      </c>
      <c r="J35" s="810"/>
      <c r="K35" s="74" t="s">
        <v>1033</v>
      </c>
      <c r="L35" s="811" t="s">
        <v>1034</v>
      </c>
      <c r="M35" s="808"/>
      <c r="N35" s="75" t="s">
        <v>1035</v>
      </c>
    </row>
    <row r="36" spans="1:16">
      <c r="A36" s="118"/>
      <c r="B36" s="838"/>
      <c r="C36" s="839"/>
      <c r="D36" s="839"/>
      <c r="E36" s="839"/>
      <c r="F36" s="839"/>
      <c r="G36" s="839"/>
      <c r="H36" s="840"/>
      <c r="I36" s="276"/>
      <c r="J36" s="277"/>
      <c r="K36" s="278"/>
      <c r="L36" s="279"/>
      <c r="M36" s="345"/>
      <c r="N36" s="281"/>
      <c r="P36" s="111"/>
    </row>
    <row r="37" spans="1:16">
      <c r="A37" s="118"/>
      <c r="B37" s="838"/>
      <c r="C37" s="839"/>
      <c r="D37" s="839"/>
      <c r="E37" s="839"/>
      <c r="F37" s="839"/>
      <c r="G37" s="839"/>
      <c r="H37" s="840"/>
      <c r="I37" s="430"/>
      <c r="J37" s="431"/>
      <c r="K37" s="278"/>
      <c r="L37" s="344"/>
      <c r="M37" s="345"/>
      <c r="N37" s="281"/>
      <c r="P37" s="108"/>
    </row>
    <row r="38" spans="1:16">
      <c r="A38" s="118"/>
      <c r="B38" s="838"/>
      <c r="C38" s="839"/>
      <c r="D38" s="839"/>
      <c r="E38" s="839"/>
      <c r="F38" s="839"/>
      <c r="G38" s="839"/>
      <c r="H38" s="840"/>
      <c r="I38" s="337"/>
      <c r="J38" s="339"/>
      <c r="K38" s="278"/>
      <c r="L38" s="432"/>
      <c r="M38" s="433"/>
      <c r="N38" s="281"/>
      <c r="P38" s="111"/>
    </row>
    <row r="39" spans="1:16">
      <c r="B39" s="838"/>
      <c r="C39" s="839"/>
      <c r="D39" s="839"/>
      <c r="E39" s="839"/>
      <c r="F39" s="839"/>
      <c r="G39" s="839"/>
      <c r="H39" s="840"/>
      <c r="I39" s="41"/>
      <c r="J39" s="42"/>
      <c r="K39" s="278"/>
      <c r="L39" s="285"/>
      <c r="M39" s="345"/>
      <c r="N39" s="281"/>
      <c r="P39" s="111"/>
    </row>
    <row r="40" spans="1:16">
      <c r="B40" s="329"/>
      <c r="C40" s="330"/>
      <c r="D40" s="330"/>
      <c r="E40" s="330"/>
      <c r="F40" s="332"/>
      <c r="G40" s="332"/>
      <c r="H40" s="130"/>
      <c r="I40" s="41"/>
      <c r="J40" s="42"/>
      <c r="K40" s="278"/>
      <c r="L40" s="285"/>
      <c r="M40" s="286"/>
      <c r="N40" s="282"/>
      <c r="P40" s="108"/>
    </row>
    <row r="41" spans="1:16">
      <c r="B41" s="845" t="s">
        <v>1036</v>
      </c>
      <c r="C41" s="846"/>
      <c r="D41" s="846"/>
      <c r="E41" s="43"/>
      <c r="F41" s="44"/>
      <c r="G41" s="44"/>
      <c r="H41" s="45"/>
      <c r="I41" s="41"/>
      <c r="J41" s="42"/>
      <c r="K41" s="288"/>
      <c r="L41" s="285"/>
      <c r="M41" s="410">
        <v>0.05</v>
      </c>
      <c r="N41" s="353">
        <f>N77*M41</f>
        <v>255.33602603049999</v>
      </c>
      <c r="P41" s="111"/>
    </row>
    <row r="42" spans="1:16" ht="15" thickBot="1">
      <c r="B42" s="838"/>
      <c r="C42" s="839"/>
      <c r="D42" s="839"/>
      <c r="E42" s="839"/>
      <c r="F42" s="839"/>
      <c r="G42" s="839"/>
      <c r="H42" s="840"/>
      <c r="I42" s="847"/>
      <c r="J42" s="848"/>
      <c r="K42" s="46"/>
      <c r="L42" s="849"/>
      <c r="M42" s="850"/>
      <c r="N42" s="110"/>
    </row>
    <row r="43" spans="1:16" ht="15" thickBot="1">
      <c r="B43" s="825" t="s">
        <v>1037</v>
      </c>
      <c r="C43" s="826"/>
      <c r="D43" s="826"/>
      <c r="E43" s="826"/>
      <c r="F43" s="826"/>
      <c r="G43" s="826"/>
      <c r="H43" s="826"/>
      <c r="I43" s="826"/>
      <c r="J43" s="826"/>
      <c r="K43" s="826"/>
      <c r="L43" s="826"/>
      <c r="M43" s="827"/>
      <c r="N43" s="403">
        <f>SUM(N36:N42)</f>
        <v>255.33602603049999</v>
      </c>
    </row>
    <row r="44" spans="1:16">
      <c r="B44" s="289"/>
      <c r="C44" s="39"/>
      <c r="D44" s="39"/>
      <c r="E44" s="39"/>
      <c r="F44" s="39"/>
      <c r="G44" s="39"/>
      <c r="H44" s="39"/>
      <c r="I44" s="39"/>
      <c r="J44" s="39"/>
      <c r="K44" s="39"/>
      <c r="L44" s="39"/>
      <c r="M44" s="39"/>
      <c r="N44" s="40"/>
    </row>
    <row r="45" spans="1:16">
      <c r="B45" s="69" t="s">
        <v>1038</v>
      </c>
      <c r="C45" s="70"/>
      <c r="D45" s="70"/>
      <c r="E45" s="70"/>
      <c r="F45" s="70"/>
      <c r="G45" s="70"/>
      <c r="H45" s="70"/>
      <c r="I45" s="70"/>
      <c r="J45" s="70"/>
      <c r="K45" s="70"/>
      <c r="L45" s="70"/>
      <c r="M45" s="70"/>
      <c r="N45" s="71"/>
    </row>
    <row r="46" spans="1:16" ht="15" thickBot="1">
      <c r="B46" s="72"/>
      <c r="C46" s="67"/>
      <c r="D46" s="67"/>
      <c r="E46" s="67"/>
      <c r="F46" s="67"/>
      <c r="G46" s="67"/>
      <c r="H46" s="67"/>
      <c r="I46" s="67"/>
      <c r="J46" s="66"/>
      <c r="K46" s="66"/>
      <c r="L46" s="66"/>
      <c r="M46" s="66"/>
      <c r="N46" s="68"/>
    </row>
    <row r="47" spans="1:16">
      <c r="B47" s="816" t="s">
        <v>1028</v>
      </c>
      <c r="C47" s="817"/>
      <c r="D47" s="817"/>
      <c r="E47" s="817"/>
      <c r="F47" s="817"/>
      <c r="G47" s="817"/>
      <c r="H47" s="817"/>
      <c r="I47" s="818"/>
      <c r="J47" s="324" t="s">
        <v>1029</v>
      </c>
      <c r="K47" s="90" t="s">
        <v>1030</v>
      </c>
      <c r="L47" s="819" t="s">
        <v>1039</v>
      </c>
      <c r="M47" s="818"/>
      <c r="N47" s="91" t="s">
        <v>1035</v>
      </c>
    </row>
    <row r="48" spans="1:16">
      <c r="A48" s="166" t="s">
        <v>873</v>
      </c>
      <c r="B48" s="48"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84253.214157500013</v>
      </c>
      <c r="N48" s="281">
        <f>K48*M48</f>
        <v>109529.17840475003</v>
      </c>
    </row>
    <row r="49" spans="1:14">
      <c r="A49" s="166"/>
      <c r="B49" s="48"/>
      <c r="C49" s="434"/>
      <c r="D49" s="434"/>
      <c r="E49" s="434"/>
      <c r="F49" s="434"/>
      <c r="G49" s="434"/>
      <c r="H49" s="434"/>
      <c r="I49" s="434"/>
      <c r="J49" s="320"/>
      <c r="K49" s="406"/>
      <c r="L49" s="430"/>
      <c r="M49" s="411"/>
      <c r="N49" s="281"/>
    </row>
    <row r="50" spans="1:14">
      <c r="A50" s="166"/>
      <c r="B50" s="48"/>
      <c r="C50" s="434"/>
      <c r="D50" s="434"/>
      <c r="E50" s="434"/>
      <c r="F50" s="434"/>
      <c r="G50" s="434"/>
      <c r="H50" s="434"/>
      <c r="I50" s="434"/>
      <c r="J50" s="320"/>
      <c r="K50" s="406"/>
      <c r="L50" s="430"/>
      <c r="M50" s="411"/>
      <c r="N50" s="281"/>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109529.17840475003</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1375</v>
      </c>
      <c r="B60" s="51" t="str">
        <f>VLOOKUP(A60,TRANSPORTE!A5:D117,3,FALSE)</f>
        <v>Transporte de material seleccionado para relleno</v>
      </c>
      <c r="C60" s="326"/>
      <c r="D60" s="326"/>
      <c r="E60" s="326"/>
      <c r="F60" s="326"/>
      <c r="G60" s="326"/>
      <c r="H60" s="320" t="s">
        <v>1551</v>
      </c>
      <c r="I60" s="288">
        <v>1.3</v>
      </c>
      <c r="J60" s="295">
        <v>1</v>
      </c>
      <c r="K60" s="288">
        <f>I60*J60</f>
        <v>1.3</v>
      </c>
      <c r="L60" s="829">
        <f>VLOOKUP(A60,TRANSPORTE!A5:D117,4,FALSE)</f>
        <v>1277.40878376</v>
      </c>
      <c r="M60" s="830"/>
      <c r="N60" s="296">
        <f>K60*L60</f>
        <v>1660.6314188880001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1660.6314188880001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7"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20</v>
      </c>
      <c r="N71" s="404">
        <f>K71/M71</f>
        <v>5106.7205206099998</v>
      </c>
      <c r="O71" s="111"/>
    </row>
    <row r="72" spans="1:15">
      <c r="A72" s="167"/>
      <c r="B72" s="54"/>
      <c r="C72" s="52"/>
      <c r="D72" s="52"/>
      <c r="E72" s="52"/>
      <c r="F72" s="52"/>
      <c r="G72" s="52"/>
      <c r="H72" s="52"/>
      <c r="I72" s="301"/>
      <c r="J72" s="302"/>
      <c r="K72" s="303"/>
      <c r="L72" s="55"/>
      <c r="M72" s="441"/>
      <c r="N72" s="404"/>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5106.7205206099998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116551.86637027854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23310.37327405571</v>
      </c>
      <c r="M84" s="860"/>
      <c r="N84" s="56"/>
    </row>
    <row r="85" spans="1:14">
      <c r="B85" s="94" t="s">
        <v>1057</v>
      </c>
      <c r="C85" s="95"/>
      <c r="D85" s="95"/>
      <c r="E85" s="95"/>
      <c r="F85" s="95"/>
      <c r="G85" s="95"/>
      <c r="H85" s="95"/>
      <c r="I85" s="92"/>
      <c r="J85" s="93"/>
      <c r="K85" s="313">
        <v>0.05</v>
      </c>
      <c r="L85" s="859">
        <f>N79*K85</f>
        <v>5827.5933185139274</v>
      </c>
      <c r="M85" s="860"/>
      <c r="N85" s="56"/>
    </row>
    <row r="86" spans="1:14" ht="15" thickBot="1">
      <c r="B86" s="96" t="s">
        <v>1058</v>
      </c>
      <c r="C86" s="97"/>
      <c r="D86" s="97"/>
      <c r="E86" s="97"/>
      <c r="F86" s="97"/>
      <c r="G86" s="97"/>
      <c r="H86" s="97"/>
      <c r="I86" s="98"/>
      <c r="J86" s="99"/>
      <c r="K86" s="314">
        <v>0.05</v>
      </c>
      <c r="L86" s="861">
        <f>N79*K86</f>
        <v>5827.5933185139274</v>
      </c>
      <c r="M86" s="862"/>
      <c r="N86" s="56"/>
    </row>
    <row r="87" spans="1:14" ht="15" thickBot="1">
      <c r="B87" s="825" t="s">
        <v>1037</v>
      </c>
      <c r="C87" s="826"/>
      <c r="D87" s="826"/>
      <c r="E87" s="826"/>
      <c r="F87" s="826"/>
      <c r="G87" s="826"/>
      <c r="H87" s="826"/>
      <c r="I87" s="826"/>
      <c r="J87" s="826"/>
      <c r="K87" s="826"/>
      <c r="L87" s="826"/>
      <c r="M87" s="827"/>
      <c r="N87" s="57">
        <f>L84+L85+L86</f>
        <v>34965.559911083568</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151517.4262813621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1181</v>
      </c>
      <c r="C31" s="86" t="s">
        <v>2200</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228</v>
      </c>
      <c r="B36" s="838" t="str">
        <f>VLOOKUP(A36,EQUIPOS!A6:D154,3,FALSE)</f>
        <v xml:space="preserve">Formaleta metálica (concreto hidráulico)
</v>
      </c>
      <c r="C36" s="839"/>
      <c r="D36" s="839"/>
      <c r="E36" s="839"/>
      <c r="F36" s="839"/>
      <c r="G36" s="839"/>
      <c r="H36" s="840"/>
      <c r="I36" s="276"/>
      <c r="J36" s="277"/>
      <c r="K36" s="278">
        <f>VLOOKUP(A36,EQUIPOS!A6:D163,4,FALSE)</f>
        <v>1398.5</v>
      </c>
      <c r="L36" s="279"/>
      <c r="M36" s="280">
        <v>2</v>
      </c>
      <c r="N36" s="281">
        <f>K36/M36</f>
        <v>699.25</v>
      </c>
    </row>
    <row r="37" spans="1:14">
      <c r="A37" s="118" t="s">
        <v>282</v>
      </c>
      <c r="B37" s="838" t="str">
        <f>VLOOKUP(A37,EQUIPOS!A7:D154,3,FALSE)</f>
        <v>Piloteadora potencia 250KW, RPM 1800, fuerza elevadora 200KN</v>
      </c>
      <c r="C37" s="839"/>
      <c r="D37" s="839"/>
      <c r="E37" s="839"/>
      <c r="F37" s="839"/>
      <c r="G37" s="839"/>
      <c r="H37" s="840"/>
      <c r="I37" s="430"/>
      <c r="J37" s="431"/>
      <c r="K37" s="278">
        <f>VLOOKUP(A37,EQUIPOS!A7:D164,4,FALSE)</f>
        <v>697273.82400000002</v>
      </c>
      <c r="L37" s="344"/>
      <c r="M37" s="345">
        <v>4</v>
      </c>
      <c r="N37" s="281">
        <f>K37/M37</f>
        <v>174318.45600000001</v>
      </c>
    </row>
    <row r="38" spans="1:14">
      <c r="A38" s="118" t="s">
        <v>363</v>
      </c>
      <c r="B38" s="838" t="str">
        <f>VLOOKUP(A38,EQUIPOS!A8:D154,3,FALSE)</f>
        <v>Vibrador de concreto, Motor de 3 hp a 18.000 rpm Mangueras de 4 mt</v>
      </c>
      <c r="C38" s="839"/>
      <c r="D38" s="839"/>
      <c r="E38" s="839"/>
      <c r="F38" s="839"/>
      <c r="G38" s="839"/>
      <c r="H38" s="840"/>
      <c r="I38" s="337"/>
      <c r="J38" s="339"/>
      <c r="K38" s="278">
        <f>VLOOKUP(A38,EQUIPOS!A8:D165,4,FALSE)</f>
        <v>4353</v>
      </c>
      <c r="L38" s="432"/>
      <c r="M38" s="433">
        <v>2</v>
      </c>
      <c r="N38" s="281">
        <f>K38/M38</f>
        <v>2176.5</v>
      </c>
    </row>
    <row r="39" spans="1:14">
      <c r="B39" s="838"/>
      <c r="C39" s="839"/>
      <c r="D39" s="839"/>
      <c r="E39" s="844"/>
      <c r="F39" s="839"/>
      <c r="G39" s="839"/>
      <c r="H39" s="840"/>
      <c r="I39" s="41"/>
      <c r="J39" s="42"/>
      <c r="K39" s="283"/>
      <c r="L39" s="285"/>
      <c r="M39" s="286"/>
      <c r="N39" s="287"/>
    </row>
    <row r="40" spans="1:14">
      <c r="B40" s="845" t="s">
        <v>1036</v>
      </c>
      <c r="C40" s="846"/>
      <c r="D40" s="846"/>
      <c r="E40" s="43"/>
      <c r="F40" s="44"/>
      <c r="G40" s="44"/>
      <c r="H40" s="45"/>
      <c r="I40" s="41"/>
      <c r="J40" s="42"/>
      <c r="K40" s="288"/>
      <c r="L40" s="285"/>
      <c r="M40" s="410">
        <v>0.1</v>
      </c>
      <c r="N40" s="353">
        <f>N76*M40</f>
        <v>1174.5457360179728</v>
      </c>
    </row>
    <row r="41" spans="1:14" ht="15" thickBot="1">
      <c r="B41" s="838"/>
      <c r="C41" s="839"/>
      <c r="D41" s="839"/>
      <c r="E41" s="839"/>
      <c r="F41" s="839"/>
      <c r="G41" s="839"/>
      <c r="H41" s="840"/>
      <c r="I41" s="847"/>
      <c r="J41" s="848"/>
      <c r="K41" s="46"/>
      <c r="L41" s="849"/>
      <c r="M41" s="850"/>
      <c r="N41" s="110"/>
    </row>
    <row r="42" spans="1:14" ht="15" thickBot="1">
      <c r="B42" s="825" t="s">
        <v>1037</v>
      </c>
      <c r="C42" s="826"/>
      <c r="D42" s="826"/>
      <c r="E42" s="826"/>
      <c r="F42" s="826"/>
      <c r="G42" s="826"/>
      <c r="H42" s="826"/>
      <c r="I42" s="826"/>
      <c r="J42" s="826"/>
      <c r="K42" s="826"/>
      <c r="L42" s="826"/>
      <c r="M42" s="827"/>
      <c r="N42" s="403">
        <f>SUM(N36:N41)</f>
        <v>178368.75173601799</v>
      </c>
    </row>
    <row r="43" spans="1:14">
      <c r="B43" s="289"/>
      <c r="C43" s="39"/>
      <c r="D43" s="39"/>
      <c r="E43" s="39"/>
      <c r="F43" s="39"/>
      <c r="G43" s="39"/>
      <c r="H43" s="39"/>
      <c r="I43" s="39"/>
      <c r="J43" s="39"/>
      <c r="K43" s="39"/>
      <c r="L43" s="39"/>
      <c r="M43" s="39"/>
      <c r="N43" s="40"/>
    </row>
    <row r="44" spans="1:14">
      <c r="B44" s="69" t="s">
        <v>1038</v>
      </c>
      <c r="C44" s="70"/>
      <c r="D44" s="70"/>
      <c r="E44" s="70"/>
      <c r="F44" s="70"/>
      <c r="G44" s="70"/>
      <c r="H44" s="70"/>
      <c r="I44" s="70"/>
      <c r="J44" s="70"/>
      <c r="K44" s="70"/>
      <c r="L44" s="70"/>
      <c r="M44" s="70"/>
      <c r="N44" s="71"/>
    </row>
    <row r="45" spans="1:14" ht="15" thickBot="1">
      <c r="B45" s="72"/>
      <c r="C45" s="67"/>
      <c r="D45" s="67"/>
      <c r="E45" s="67"/>
      <c r="F45" s="67"/>
      <c r="G45" s="67"/>
      <c r="H45" s="67"/>
      <c r="I45" s="67"/>
      <c r="J45" s="66"/>
      <c r="K45" s="66"/>
      <c r="L45" s="66"/>
      <c r="M45" s="66"/>
      <c r="N45" s="68"/>
    </row>
    <row r="46" spans="1:14">
      <c r="B46" s="816" t="s">
        <v>1028</v>
      </c>
      <c r="C46" s="817"/>
      <c r="D46" s="817"/>
      <c r="E46" s="817"/>
      <c r="F46" s="817"/>
      <c r="G46" s="817"/>
      <c r="H46" s="817"/>
      <c r="I46" s="818"/>
      <c r="J46" s="324" t="s">
        <v>1029</v>
      </c>
      <c r="K46" s="90" t="s">
        <v>1030</v>
      </c>
      <c r="L46" s="819" t="s">
        <v>1039</v>
      </c>
      <c r="M46" s="818"/>
      <c r="N46" s="91" t="s">
        <v>1035</v>
      </c>
    </row>
    <row r="47" spans="1:14">
      <c r="A47" s="166" t="s">
        <v>812</v>
      </c>
      <c r="B47" s="48"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3842.9609612499999</v>
      </c>
      <c r="N47" s="281">
        <f>K47*M47</f>
        <v>45636.007752324498</v>
      </c>
    </row>
    <row r="48" spans="1:14">
      <c r="A48" s="166" t="s">
        <v>816</v>
      </c>
      <c r="B48" s="48"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15994</v>
      </c>
      <c r="N48" s="281">
        <f>K48*M48</f>
        <v>7997</v>
      </c>
    </row>
    <row r="49" spans="1:14">
      <c r="A49" s="166" t="s">
        <v>859</v>
      </c>
      <c r="B49" s="48"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3580</v>
      </c>
      <c r="N49" s="281">
        <f>K49*M49</f>
        <v>1790</v>
      </c>
    </row>
    <row r="50" spans="1:14">
      <c r="A50" s="166" t="s">
        <v>901</v>
      </c>
      <c r="B50" s="48"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480914.41737500002</v>
      </c>
      <c r="N50" s="281">
        <f>K50*M50</f>
        <v>63455.16242649006</v>
      </c>
    </row>
    <row r="51" spans="1:14">
      <c r="A51" s="166"/>
      <c r="B51" s="48"/>
      <c r="C51" s="434"/>
      <c r="D51" s="434"/>
      <c r="E51" s="434"/>
      <c r="F51" s="434"/>
      <c r="G51" s="434"/>
      <c r="H51" s="434"/>
      <c r="I51" s="434"/>
      <c r="J51" s="321"/>
      <c r="K51" s="406"/>
      <c r="L51" s="430"/>
      <c r="M51" s="411"/>
      <c r="N51" s="281"/>
    </row>
    <row r="52" spans="1:14">
      <c r="A52" s="166"/>
      <c r="B52" s="48"/>
      <c r="C52" s="434"/>
      <c r="D52" s="434"/>
      <c r="E52" s="434"/>
      <c r="F52" s="434"/>
      <c r="G52" s="434"/>
      <c r="H52" s="434"/>
      <c r="I52" s="434"/>
      <c r="J52" s="320"/>
      <c r="K52" s="406"/>
      <c r="L52" s="430"/>
      <c r="M52" s="411"/>
      <c r="N52" s="281"/>
    </row>
    <row r="53" spans="1:14" ht="15" thickBot="1">
      <c r="B53" s="48"/>
      <c r="C53" s="319"/>
      <c r="D53" s="319"/>
      <c r="E53" s="319"/>
      <c r="F53" s="319"/>
      <c r="G53" s="319"/>
      <c r="H53" s="319"/>
      <c r="I53" s="319"/>
      <c r="J53" s="444"/>
      <c r="K53" s="131"/>
      <c r="L53" s="334"/>
      <c r="M53" s="411"/>
      <c r="N53" s="281"/>
    </row>
    <row r="54" spans="1:14" ht="15" thickBot="1">
      <c r="B54" s="825" t="s">
        <v>1037</v>
      </c>
      <c r="C54" s="826"/>
      <c r="D54" s="826"/>
      <c r="E54" s="826"/>
      <c r="F54" s="826"/>
      <c r="G54" s="826"/>
      <c r="H54" s="826"/>
      <c r="I54" s="826"/>
      <c r="J54" s="826"/>
      <c r="K54" s="826"/>
      <c r="L54" s="826"/>
      <c r="M54" s="827"/>
      <c r="N54" s="403">
        <f>SUM(N47:N53)</f>
        <v>118878.17017881456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1492</v>
      </c>
      <c r="B59" s="51" t="str">
        <f>VLOOKUP(A59,TRANSPORTE!A5:D117,3,FALSE)</f>
        <v>Equipo de Transporte (Camiones Grúas</v>
      </c>
      <c r="C59" s="326"/>
      <c r="D59" s="326"/>
      <c r="E59" s="326"/>
      <c r="F59" s="326"/>
      <c r="G59" s="326"/>
      <c r="H59" s="320" t="s">
        <v>1551</v>
      </c>
      <c r="I59" s="288">
        <v>0.05</v>
      </c>
      <c r="J59" s="295">
        <v>1</v>
      </c>
      <c r="K59" s="288">
        <f>I59*J59</f>
        <v>0.05</v>
      </c>
      <c r="L59" s="829">
        <f>VLOOKUP(A59,TRANSPORTE!A5:D117,4,FALSE)</f>
        <v>64.073848229999996</v>
      </c>
      <c r="M59" s="830"/>
      <c r="N59" s="296">
        <f>K59*L59</f>
        <v>3.2036924115000001</v>
      </c>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3.2036924115000001</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s="167"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443">
        <v>47.058819999999997</v>
      </c>
      <c r="N70" s="404">
        <f>K70/M70</f>
        <v>2170.3563840359789</v>
      </c>
      <c r="O70" s="111"/>
    </row>
    <row r="71" spans="1:15">
      <c r="A71" s="167" t="s">
        <v>11</v>
      </c>
      <c r="B71" s="54" t="str">
        <f>VLOOKUP(A71,'MANO DE OBRA'!A8:D69,3,FALSE)</f>
        <v>Obrero (4)</v>
      </c>
      <c r="C71" s="52"/>
      <c r="D71" s="52"/>
      <c r="E71" s="52"/>
      <c r="F71" s="52"/>
      <c r="G71" s="52"/>
      <c r="H71" s="52"/>
      <c r="I71" s="301">
        <f>K71/J71*100</f>
        <v>110415.578824</v>
      </c>
      <c r="J71" s="302">
        <v>185</v>
      </c>
      <c r="K71" s="303">
        <f>VLOOKUP(A71,'MANO DE OBRA'!A8:D100,4,FALSE)</f>
        <v>204268.8208244</v>
      </c>
      <c r="L71" s="55"/>
      <c r="M71" s="441">
        <v>32</v>
      </c>
      <c r="N71" s="404">
        <f>K71/M71</f>
        <v>6383.4006507624999</v>
      </c>
    </row>
    <row r="72" spans="1:15">
      <c r="A72" t="s">
        <v>30</v>
      </c>
      <c r="B72" s="54" t="str">
        <f>VLOOKUP(A72,'MANO DE OBRA'!A9:D70,3,FALSE)</f>
        <v>Oficial</v>
      </c>
      <c r="C72" s="52"/>
      <c r="D72" s="52"/>
      <c r="E72" s="52"/>
      <c r="F72" s="52"/>
      <c r="G72" s="52"/>
      <c r="H72" s="52"/>
      <c r="I72" s="301">
        <f>K72/J72*100</f>
        <v>55207.789411999998</v>
      </c>
      <c r="J72" s="302">
        <v>185</v>
      </c>
      <c r="K72" s="303">
        <f>VLOOKUP(A72,'MANO DE OBRA'!A9:D101,4,FALSE)</f>
        <v>102134.4104122</v>
      </c>
      <c r="L72" s="55"/>
      <c r="M72" s="309">
        <v>32</v>
      </c>
      <c r="N72" s="404">
        <f>K72/M72</f>
        <v>3191.70032538125</v>
      </c>
    </row>
    <row r="73" spans="1:15">
      <c r="B73" s="54"/>
      <c r="C73" s="52"/>
      <c r="D73" s="52"/>
      <c r="E73" s="52"/>
      <c r="F73" s="52"/>
      <c r="G73" s="52"/>
      <c r="H73" s="52"/>
      <c r="I73" s="288"/>
      <c r="J73" s="306"/>
      <c r="K73" s="303"/>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11745.457360179727</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N42+N54+N65+N76</f>
        <v>308995.58296742378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61799.11659348476</v>
      </c>
      <c r="M83" s="860"/>
      <c r="N83" s="56"/>
    </row>
    <row r="84" spans="1:14">
      <c r="B84" s="94" t="s">
        <v>1057</v>
      </c>
      <c r="C84" s="95"/>
      <c r="D84" s="95"/>
      <c r="E84" s="95"/>
      <c r="F84" s="95"/>
      <c r="G84" s="95"/>
      <c r="H84" s="95"/>
      <c r="I84" s="92"/>
      <c r="J84" s="93"/>
      <c r="K84" s="313">
        <v>0.05</v>
      </c>
      <c r="L84" s="859">
        <f>N78*K84</f>
        <v>15449.77914837119</v>
      </c>
      <c r="M84" s="860"/>
      <c r="N84" s="56"/>
    </row>
    <row r="85" spans="1:14" ht="15" thickBot="1">
      <c r="B85" s="96" t="s">
        <v>1058</v>
      </c>
      <c r="C85" s="97"/>
      <c r="D85" s="97"/>
      <c r="E85" s="97"/>
      <c r="F85" s="97"/>
      <c r="G85" s="97"/>
      <c r="H85" s="97"/>
      <c r="I85" s="98"/>
      <c r="J85" s="99"/>
      <c r="K85" s="314">
        <v>0.05</v>
      </c>
      <c r="L85" s="861">
        <f>N78*K85</f>
        <v>15449.77914837119</v>
      </c>
      <c r="M85" s="862"/>
      <c r="N85" s="56"/>
    </row>
    <row r="86" spans="1:14" ht="15" thickBot="1">
      <c r="B86" s="825" t="s">
        <v>1037</v>
      </c>
      <c r="C86" s="826"/>
      <c r="D86" s="826"/>
      <c r="E86" s="826"/>
      <c r="F86" s="826"/>
      <c r="G86" s="826"/>
      <c r="H86" s="826"/>
      <c r="I86" s="826"/>
      <c r="J86" s="826"/>
      <c r="K86" s="826"/>
      <c r="L86" s="826"/>
      <c r="M86" s="827"/>
      <c r="N86" s="57">
        <f>L83+L84+L85</f>
        <v>92698.674890227136</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401694.25785765093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2321</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2322</v>
      </c>
      <c r="C104" s="264"/>
      <c r="D104" s="264"/>
      <c r="E104" s="264"/>
      <c r="F104" s="264"/>
      <c r="G104" s="264"/>
      <c r="H104" s="264"/>
      <c r="I104" s="264"/>
      <c r="J104" s="264"/>
      <c r="K104" s="264"/>
      <c r="L104" s="264"/>
      <c r="M104" s="264"/>
      <c r="N104" s="265"/>
    </row>
    <row r="105" spans="2:14" ht="15" customHeight="1">
      <c r="B105" s="967" t="s">
        <v>2323</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2324</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2325</v>
      </c>
      <c r="C118" s="266"/>
      <c r="D118" s="266"/>
      <c r="E118" s="252"/>
      <c r="F118" s="252"/>
      <c r="G118" s="252"/>
      <c r="H118" s="252"/>
      <c r="I118" s="252"/>
      <c r="J118" s="973"/>
      <c r="K118" s="973"/>
      <c r="L118" s="973"/>
      <c r="M118" s="973"/>
      <c r="N118" s="974"/>
    </row>
    <row r="119" spans="2:14" ht="15" thickBot="1">
      <c r="B119" s="428" t="s">
        <v>2326</v>
      </c>
      <c r="C119" s="429"/>
      <c r="D119" s="429"/>
      <c r="E119" s="268"/>
      <c r="F119" s="268"/>
      <c r="G119" s="268"/>
      <c r="H119" s="268"/>
      <c r="I119" s="268"/>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1182</v>
      </c>
      <c r="C31" s="86" t="s">
        <v>1962</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228</v>
      </c>
      <c r="B36" s="838" t="str">
        <f>VLOOKUP(A36,EQUIPOS!A6:D154,3,FALSE)</f>
        <v xml:space="preserve">Formaleta metálica (concreto hidráulico)
</v>
      </c>
      <c r="C36" s="839"/>
      <c r="D36" s="839"/>
      <c r="E36" s="839"/>
      <c r="F36" s="839"/>
      <c r="G36" s="839"/>
      <c r="H36" s="840"/>
      <c r="I36" s="276"/>
      <c r="J36" s="277"/>
      <c r="K36" s="278">
        <f>VLOOKUP(A36,EQUIPOS!A6:D163,4,FALSE)</f>
        <v>1398.5</v>
      </c>
      <c r="L36" s="279"/>
      <c r="M36" s="280">
        <v>2</v>
      </c>
      <c r="N36" s="281">
        <f>K36/M36</f>
        <v>699.25</v>
      </c>
    </row>
    <row r="37" spans="1:14">
      <c r="A37" s="118" t="s">
        <v>282</v>
      </c>
      <c r="B37" s="838" t="str">
        <f>VLOOKUP(A37,EQUIPOS!A7:D154,3,FALSE)</f>
        <v>Piloteadora potencia 250KW, RPM 1800, fuerza elevadora 200KN</v>
      </c>
      <c r="C37" s="839"/>
      <c r="D37" s="839"/>
      <c r="E37" s="839"/>
      <c r="F37" s="839"/>
      <c r="G37" s="839"/>
      <c r="H37" s="840"/>
      <c r="I37" s="430"/>
      <c r="J37" s="431"/>
      <c r="K37" s="278">
        <f>VLOOKUP(A37,EQUIPOS!A7:D164,4,FALSE)</f>
        <v>697273.82400000002</v>
      </c>
      <c r="L37" s="344"/>
      <c r="M37" s="345">
        <v>4</v>
      </c>
      <c r="N37" s="281">
        <f>K37/M37</f>
        <v>174318.45600000001</v>
      </c>
    </row>
    <row r="38" spans="1:14">
      <c r="A38" s="118" t="s">
        <v>363</v>
      </c>
      <c r="B38" s="838" t="str">
        <f>VLOOKUP(A38,EQUIPOS!A8:D154,3,FALSE)</f>
        <v>Vibrador de concreto, Motor de 3 hp a 18.000 rpm Mangueras de 4 mt</v>
      </c>
      <c r="C38" s="839"/>
      <c r="D38" s="839"/>
      <c r="E38" s="839"/>
      <c r="F38" s="839"/>
      <c r="G38" s="839"/>
      <c r="H38" s="840"/>
      <c r="I38" s="337"/>
      <c r="J38" s="339"/>
      <c r="K38" s="278">
        <f>VLOOKUP(A38,EQUIPOS!A8:D165,4,FALSE)</f>
        <v>4353</v>
      </c>
      <c r="L38" s="432"/>
      <c r="M38" s="433">
        <v>2</v>
      </c>
      <c r="N38" s="281">
        <f>K38/M38</f>
        <v>2176.5</v>
      </c>
    </row>
    <row r="39" spans="1:14">
      <c r="B39" s="838"/>
      <c r="C39" s="839"/>
      <c r="D39" s="839"/>
      <c r="E39" s="844"/>
      <c r="F39" s="839"/>
      <c r="G39" s="839"/>
      <c r="H39" s="840"/>
      <c r="I39" s="41"/>
      <c r="J39" s="42"/>
      <c r="K39" s="283"/>
      <c r="L39" s="285"/>
      <c r="M39" s="286"/>
      <c r="N39" s="287"/>
    </row>
    <row r="40" spans="1:14">
      <c r="B40" s="845" t="s">
        <v>1036</v>
      </c>
      <c r="C40" s="846"/>
      <c r="D40" s="846"/>
      <c r="E40" s="43"/>
      <c r="F40" s="44"/>
      <c r="G40" s="44"/>
      <c r="H40" s="45"/>
      <c r="I40" s="41"/>
      <c r="J40" s="42"/>
      <c r="K40" s="288"/>
      <c r="L40" s="285"/>
      <c r="M40" s="410">
        <v>0.1</v>
      </c>
      <c r="N40" s="353">
        <f>N76*M40</f>
        <v>1174.5457360179728</v>
      </c>
    </row>
    <row r="41" spans="1:14" ht="15" thickBot="1">
      <c r="B41" s="838"/>
      <c r="C41" s="839"/>
      <c r="D41" s="839"/>
      <c r="E41" s="839"/>
      <c r="F41" s="839"/>
      <c r="G41" s="839"/>
      <c r="H41" s="840"/>
      <c r="I41" s="847"/>
      <c r="J41" s="848"/>
      <c r="K41" s="46"/>
      <c r="L41" s="849"/>
      <c r="M41" s="850"/>
      <c r="N41" s="110"/>
    </row>
    <row r="42" spans="1:14" ht="15" thickBot="1">
      <c r="B42" s="825" t="s">
        <v>1037</v>
      </c>
      <c r="C42" s="826"/>
      <c r="D42" s="826"/>
      <c r="E42" s="826"/>
      <c r="F42" s="826"/>
      <c r="G42" s="826"/>
      <c r="H42" s="826"/>
      <c r="I42" s="826"/>
      <c r="J42" s="826"/>
      <c r="K42" s="826"/>
      <c r="L42" s="826"/>
      <c r="M42" s="827"/>
      <c r="N42" s="403">
        <f>SUM(N36:N41)</f>
        <v>178368.75173601799</v>
      </c>
    </row>
    <row r="43" spans="1:14">
      <c r="B43" s="289"/>
      <c r="C43" s="39"/>
      <c r="D43" s="39"/>
      <c r="E43" s="39"/>
      <c r="F43" s="39"/>
      <c r="G43" s="39"/>
      <c r="H43" s="39"/>
      <c r="I43" s="39"/>
      <c r="J43" s="39"/>
      <c r="K43" s="39"/>
      <c r="L43" s="39"/>
      <c r="M43" s="39"/>
      <c r="N43" s="40"/>
    </row>
    <row r="44" spans="1:14">
      <c r="B44" s="69" t="s">
        <v>1038</v>
      </c>
      <c r="C44" s="70"/>
      <c r="D44" s="70"/>
      <c r="E44" s="70"/>
      <c r="F44" s="70"/>
      <c r="G44" s="70"/>
      <c r="H44" s="70"/>
      <c r="I44" s="70"/>
      <c r="J44" s="70"/>
      <c r="K44" s="70"/>
      <c r="L44" s="70"/>
      <c r="M44" s="70"/>
      <c r="N44" s="71"/>
    </row>
    <row r="45" spans="1:14" ht="15" thickBot="1">
      <c r="B45" s="72"/>
      <c r="C45" s="67"/>
      <c r="D45" s="67"/>
      <c r="E45" s="67"/>
      <c r="F45" s="67"/>
      <c r="G45" s="67"/>
      <c r="H45" s="67"/>
      <c r="I45" s="67"/>
      <c r="J45" s="66"/>
      <c r="K45" s="66"/>
      <c r="L45" s="66"/>
      <c r="M45" s="66"/>
      <c r="N45" s="68"/>
    </row>
    <row r="46" spans="1:14">
      <c r="B46" s="816" t="s">
        <v>1028</v>
      </c>
      <c r="C46" s="817"/>
      <c r="D46" s="817"/>
      <c r="E46" s="817"/>
      <c r="F46" s="817"/>
      <c r="G46" s="817"/>
      <c r="H46" s="817"/>
      <c r="I46" s="818"/>
      <c r="J46" s="324" t="s">
        <v>1029</v>
      </c>
      <c r="K46" s="90" t="s">
        <v>1030</v>
      </c>
      <c r="L46" s="819" t="s">
        <v>1039</v>
      </c>
      <c r="M46" s="818"/>
      <c r="N46" s="91" t="s">
        <v>1035</v>
      </c>
    </row>
    <row r="47" spans="1:14">
      <c r="A47" s="166" t="s">
        <v>812</v>
      </c>
      <c r="B47" s="48"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3842.9609612499999</v>
      </c>
      <c r="N47" s="281">
        <f>K47*M47</f>
        <v>45636.007752324498</v>
      </c>
    </row>
    <row r="48" spans="1:14">
      <c r="A48" s="166" t="s">
        <v>816</v>
      </c>
      <c r="B48" s="48"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15994</v>
      </c>
      <c r="N48" s="281">
        <f>K48*M48</f>
        <v>7997</v>
      </c>
    </row>
    <row r="49" spans="1:14">
      <c r="A49" s="166" t="s">
        <v>859</v>
      </c>
      <c r="B49" s="48"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3580</v>
      </c>
      <c r="N49" s="281">
        <f>K49*M49</f>
        <v>1790</v>
      </c>
    </row>
    <row r="50" spans="1:14">
      <c r="A50" s="166" t="s">
        <v>901</v>
      </c>
      <c r="B50" s="48"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480914.41737500002</v>
      </c>
      <c r="N50" s="281">
        <f>K50*M50</f>
        <v>63455.16242649006</v>
      </c>
    </row>
    <row r="51" spans="1:14">
      <c r="A51" s="166"/>
      <c r="B51" s="48"/>
      <c r="C51" s="434"/>
      <c r="D51" s="434"/>
      <c r="E51" s="434"/>
      <c r="F51" s="434"/>
      <c r="G51" s="434"/>
      <c r="H51" s="434"/>
      <c r="I51" s="434"/>
      <c r="J51" s="321"/>
      <c r="K51" s="406"/>
      <c r="L51" s="430"/>
      <c r="M51" s="411"/>
      <c r="N51" s="281"/>
    </row>
    <row r="52" spans="1:14">
      <c r="A52" s="166"/>
      <c r="B52" s="48"/>
      <c r="C52" s="434"/>
      <c r="D52" s="434"/>
      <c r="E52" s="434"/>
      <c r="F52" s="434"/>
      <c r="G52" s="434"/>
      <c r="H52" s="434"/>
      <c r="I52" s="434"/>
      <c r="J52" s="320"/>
      <c r="K52" s="406"/>
      <c r="L52" s="430"/>
      <c r="M52" s="411"/>
      <c r="N52" s="281"/>
    </row>
    <row r="53" spans="1:14" ht="15" thickBot="1">
      <c r="B53" s="48"/>
      <c r="C53" s="319"/>
      <c r="D53" s="319"/>
      <c r="E53" s="319"/>
      <c r="F53" s="319"/>
      <c r="G53" s="319"/>
      <c r="H53" s="319"/>
      <c r="I53" s="319"/>
      <c r="J53" s="444"/>
      <c r="K53" s="131"/>
      <c r="L53" s="334"/>
      <c r="M53" s="411"/>
      <c r="N53" s="281"/>
    </row>
    <row r="54" spans="1:14" ht="15" thickBot="1">
      <c r="B54" s="825" t="s">
        <v>1037</v>
      </c>
      <c r="C54" s="826"/>
      <c r="D54" s="826"/>
      <c r="E54" s="826"/>
      <c r="F54" s="826"/>
      <c r="G54" s="826"/>
      <c r="H54" s="826"/>
      <c r="I54" s="826"/>
      <c r="J54" s="826"/>
      <c r="K54" s="826"/>
      <c r="L54" s="826"/>
      <c r="M54" s="827"/>
      <c r="N54" s="403">
        <f>SUM(N47:N53)</f>
        <v>118878.17017881456</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A59" t="s">
        <v>1492</v>
      </c>
      <c r="B59" s="51" t="str">
        <f>VLOOKUP(A59,TRANSPORTE!A5:D117,3,FALSE)</f>
        <v>Equipo de Transporte (Camiones Grúas</v>
      </c>
      <c r="C59" s="326"/>
      <c r="D59" s="326"/>
      <c r="E59" s="326"/>
      <c r="F59" s="326"/>
      <c r="G59" s="326"/>
      <c r="H59" s="320" t="s">
        <v>1551</v>
      </c>
      <c r="I59" s="288">
        <v>0.05</v>
      </c>
      <c r="J59" s="295">
        <v>1</v>
      </c>
      <c r="K59" s="288">
        <f>I59*J59</f>
        <v>0.05</v>
      </c>
      <c r="L59" s="829">
        <f>VLOOKUP(A59,TRANSPORTE!A5:D117,4,FALSE)</f>
        <v>64.073848229999996</v>
      </c>
      <c r="M59" s="830"/>
      <c r="N59" s="296">
        <f>K59*L59</f>
        <v>3.2036924115000001</v>
      </c>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297"/>
      <c r="I63" s="288"/>
      <c r="J63" s="288"/>
      <c r="K63" s="288"/>
      <c r="L63" s="298"/>
      <c r="M63" s="299"/>
      <c r="N63" s="300"/>
    </row>
    <row r="64" spans="1:14" ht="15" thickBot="1">
      <c r="B64" s="456"/>
      <c r="C64" s="457"/>
      <c r="D64" s="457"/>
      <c r="E64" s="457"/>
      <c r="F64" s="457"/>
      <c r="G64" s="457"/>
      <c r="H64" s="53"/>
      <c r="I64" s="131"/>
      <c r="J64" s="131"/>
      <c r="K64" s="131"/>
      <c r="L64" s="814"/>
      <c r="M64" s="815"/>
      <c r="N64" s="132"/>
    </row>
    <row r="65" spans="1:15" ht="15" thickBot="1">
      <c r="B65" s="831" t="s">
        <v>1037</v>
      </c>
      <c r="C65" s="832"/>
      <c r="D65" s="832"/>
      <c r="E65" s="832"/>
      <c r="F65" s="832"/>
      <c r="G65" s="832"/>
      <c r="H65" s="832"/>
      <c r="I65" s="832"/>
      <c r="J65" s="832"/>
      <c r="K65" s="832"/>
      <c r="L65" s="832"/>
      <c r="M65" s="833"/>
      <c r="N65" s="109">
        <f>N59+N60+N61+N62+N63</f>
        <v>3.2036924115000001</v>
      </c>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854"/>
      <c r="N69" s="103" t="s">
        <v>1035</v>
      </c>
    </row>
    <row r="70" spans="1:15">
      <c r="A70" s="167" t="s">
        <v>7</v>
      </c>
      <c r="B70" s="54" t="str">
        <f>VLOOKUP(A70,'MANO DE OBRA'!A8:D68,3,FALSE)</f>
        <v>Obrero (2)</v>
      </c>
      <c r="C70" s="52"/>
      <c r="D70" s="52"/>
      <c r="E70" s="52"/>
      <c r="F70" s="52"/>
      <c r="G70" s="52"/>
      <c r="H70" s="52"/>
      <c r="I70" s="301">
        <f>K70/J70*100</f>
        <v>55207.789411999998</v>
      </c>
      <c r="J70" s="302">
        <v>185</v>
      </c>
      <c r="K70" s="303">
        <f>VLOOKUP(A70,'MANO DE OBRA'!A8:D99,4,FALSE)</f>
        <v>102134.4104122</v>
      </c>
      <c r="L70" s="55"/>
      <c r="M70" s="446">
        <v>47.058819999999997</v>
      </c>
      <c r="N70" s="404">
        <f>K70/M70</f>
        <v>2170.3563840359789</v>
      </c>
      <c r="O70" s="111"/>
    </row>
    <row r="71" spans="1:15">
      <c r="A71" s="167" t="s">
        <v>11</v>
      </c>
      <c r="B71" s="54" t="str">
        <f>VLOOKUP(A71,'MANO DE OBRA'!A8:D69,3,FALSE)</f>
        <v>Obrero (4)</v>
      </c>
      <c r="C71" s="52"/>
      <c r="D71" s="52"/>
      <c r="E71" s="52"/>
      <c r="F71" s="52"/>
      <c r="G71" s="52"/>
      <c r="H71" s="52"/>
      <c r="I71" s="301">
        <f>K71/J71*100</f>
        <v>110415.578824</v>
      </c>
      <c r="J71" s="302">
        <v>185</v>
      </c>
      <c r="K71" s="303">
        <f>VLOOKUP(A71,'MANO DE OBRA'!A8:D100,4,FALSE)</f>
        <v>204268.8208244</v>
      </c>
      <c r="L71" s="55"/>
      <c r="M71" s="441">
        <v>32</v>
      </c>
      <c r="N71" s="404">
        <f>K71/M71</f>
        <v>6383.4006507624999</v>
      </c>
    </row>
    <row r="72" spans="1:15">
      <c r="A72" t="s">
        <v>30</v>
      </c>
      <c r="B72" s="54" t="str">
        <f>VLOOKUP(A72,'MANO DE OBRA'!A9:D70,3,FALSE)</f>
        <v>Oficial</v>
      </c>
      <c r="C72" s="52"/>
      <c r="D72" s="52"/>
      <c r="E72" s="52"/>
      <c r="F72" s="52"/>
      <c r="G72" s="52"/>
      <c r="H72" s="52"/>
      <c r="I72" s="301">
        <f>K72/J72*100</f>
        <v>55207.789411999998</v>
      </c>
      <c r="J72" s="302">
        <v>185</v>
      </c>
      <c r="K72" s="303">
        <f>VLOOKUP(A72,'MANO DE OBRA'!A9:D101,4,FALSE)</f>
        <v>102134.4104122</v>
      </c>
      <c r="L72" s="55"/>
      <c r="M72" s="309">
        <v>32</v>
      </c>
      <c r="N72" s="404">
        <f>K72/M72</f>
        <v>3191.70032538125</v>
      </c>
    </row>
    <row r="73" spans="1:15">
      <c r="B73" s="54"/>
      <c r="C73" s="52"/>
      <c r="D73" s="52"/>
      <c r="E73" s="52"/>
      <c r="F73" s="52"/>
      <c r="G73" s="52"/>
      <c r="H73" s="52"/>
      <c r="I73" s="288"/>
      <c r="J73" s="306"/>
      <c r="K73" s="303"/>
      <c r="L73" s="327"/>
      <c r="M73" s="309"/>
      <c r="N73" s="305"/>
    </row>
    <row r="74" spans="1:15">
      <c r="B74" s="54"/>
      <c r="C74" s="52"/>
      <c r="D74" s="52"/>
      <c r="E74" s="52"/>
      <c r="F74" s="52"/>
      <c r="G74" s="52"/>
      <c r="H74" s="52"/>
      <c r="I74" s="288"/>
      <c r="J74" s="306"/>
      <c r="K74" s="307"/>
      <c r="L74" s="327"/>
      <c r="M74" s="309"/>
      <c r="N74" s="305"/>
    </row>
    <row r="75" spans="1:15" ht="15" thickBot="1">
      <c r="B75" s="812"/>
      <c r="C75" s="813"/>
      <c r="D75" s="813"/>
      <c r="E75" s="813"/>
      <c r="F75" s="813"/>
      <c r="G75" s="813"/>
      <c r="H75" s="813"/>
      <c r="I75" s="131"/>
      <c r="J75" s="131"/>
      <c r="K75" s="131"/>
      <c r="L75" s="913"/>
      <c r="M75" s="913"/>
      <c r="N75" s="50"/>
    </row>
    <row r="76" spans="1:15" ht="15" thickBot="1">
      <c r="B76" s="831" t="s">
        <v>1037</v>
      </c>
      <c r="C76" s="832"/>
      <c r="D76" s="832"/>
      <c r="E76" s="832"/>
      <c r="F76" s="832"/>
      <c r="G76" s="832"/>
      <c r="H76" s="832"/>
      <c r="I76" s="832"/>
      <c r="J76" s="832"/>
      <c r="K76" s="832"/>
      <c r="L76" s="832"/>
      <c r="M76" s="833"/>
      <c r="N76" s="310">
        <f>SUM(N70:N75)</f>
        <v>11745.457360179727</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N42+N54+N65+N76</f>
        <v>308995.58296742378</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61799.11659348476</v>
      </c>
      <c r="M83" s="860"/>
      <c r="N83" s="56"/>
    </row>
    <row r="84" spans="1:14">
      <c r="B84" s="94" t="s">
        <v>1057</v>
      </c>
      <c r="C84" s="95"/>
      <c r="D84" s="95"/>
      <c r="E84" s="95"/>
      <c r="F84" s="95"/>
      <c r="G84" s="95"/>
      <c r="H84" s="95"/>
      <c r="I84" s="92"/>
      <c r="J84" s="93"/>
      <c r="K84" s="313">
        <v>0.05</v>
      </c>
      <c r="L84" s="859">
        <f>N78*K84</f>
        <v>15449.77914837119</v>
      </c>
      <c r="M84" s="860"/>
      <c r="N84" s="56"/>
    </row>
    <row r="85" spans="1:14" ht="15" thickBot="1">
      <c r="B85" s="96" t="s">
        <v>1058</v>
      </c>
      <c r="C85" s="97"/>
      <c r="D85" s="97"/>
      <c r="E85" s="97"/>
      <c r="F85" s="97"/>
      <c r="G85" s="97"/>
      <c r="H85" s="97"/>
      <c r="I85" s="98"/>
      <c r="J85" s="99"/>
      <c r="K85" s="314">
        <v>0.05</v>
      </c>
      <c r="L85" s="861">
        <f>N78*K85</f>
        <v>15449.77914837119</v>
      </c>
      <c r="M85" s="862"/>
      <c r="N85" s="56"/>
    </row>
    <row r="86" spans="1:14" ht="15" thickBot="1">
      <c r="B86" s="825" t="s">
        <v>1037</v>
      </c>
      <c r="C86" s="826"/>
      <c r="D86" s="826"/>
      <c r="E86" s="826"/>
      <c r="F86" s="826"/>
      <c r="G86" s="826"/>
      <c r="H86" s="826"/>
      <c r="I86" s="826"/>
      <c r="J86" s="826"/>
      <c r="K86" s="826"/>
      <c r="L86" s="826"/>
      <c r="M86" s="827"/>
      <c r="N86" s="57">
        <f>L83+L84+L85</f>
        <v>92698.674890227136</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401694.25785765093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2321</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2322</v>
      </c>
      <c r="C104" s="264"/>
      <c r="D104" s="264"/>
      <c r="E104" s="264"/>
      <c r="F104" s="264"/>
      <c r="G104" s="264"/>
      <c r="H104" s="264"/>
      <c r="I104" s="264"/>
      <c r="J104" s="264"/>
      <c r="K104" s="264"/>
      <c r="L104" s="264"/>
      <c r="M104" s="264"/>
      <c r="N104" s="265"/>
    </row>
    <row r="105" spans="2:14" ht="15" customHeight="1">
      <c r="B105" s="967" t="s">
        <v>2323</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2324</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2325</v>
      </c>
      <c r="C118" s="266"/>
      <c r="D118" s="266"/>
      <c r="E118" s="252"/>
      <c r="F118" s="252"/>
      <c r="G118" s="252"/>
      <c r="H118" s="252"/>
      <c r="I118" s="252"/>
      <c r="J118" s="973"/>
      <c r="K118" s="973"/>
      <c r="L118" s="973"/>
      <c r="M118" s="973"/>
      <c r="N118" s="974"/>
    </row>
    <row r="119" spans="2:14" ht="15" thickBot="1">
      <c r="B119" s="428" t="s">
        <v>2326</v>
      </c>
      <c r="C119" s="429"/>
      <c r="D119" s="429"/>
      <c r="E119" s="268"/>
      <c r="F119" s="268"/>
      <c r="G119" s="268"/>
      <c r="H119" s="268"/>
      <c r="I119" s="268"/>
      <c r="J119" s="975"/>
      <c r="K119" s="975"/>
      <c r="L119" s="975"/>
      <c r="M119" s="975"/>
      <c r="N119"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1183</v>
      </c>
      <c r="C31" s="86" t="s">
        <v>2336</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243</v>
      </c>
      <c r="B36" s="838" t="str">
        <f>VLOOKUP(A36,EQUIPOS!A6:D154,3,FALSE)</f>
        <v>Grúa 10 ton</v>
      </c>
      <c r="C36" s="839"/>
      <c r="D36" s="839"/>
      <c r="E36" s="839"/>
      <c r="F36" s="839"/>
      <c r="G36" s="839"/>
      <c r="H36" s="840"/>
      <c r="I36" s="276"/>
      <c r="J36" s="277"/>
      <c r="K36" s="278">
        <f>VLOOKUP(A36,EQUIPOS!A6:D163,4,FALSE)</f>
        <v>344097.91000000003</v>
      </c>
      <c r="L36" s="279"/>
      <c r="M36" s="280">
        <v>0.158</v>
      </c>
      <c r="N36" s="281">
        <f t="shared" ref="N36:N44" si="0">K36/M36</f>
        <v>2177834.8734177216</v>
      </c>
    </row>
    <row r="37" spans="1:14">
      <c r="A37" s="118" t="s">
        <v>121</v>
      </c>
      <c r="B37" s="838" t="str">
        <f>VLOOKUP(A37,EQUIPOS!A7:D154,3,FALSE)</f>
        <v>Bomba eléctrica para accionar la celda</v>
      </c>
      <c r="C37" s="839"/>
      <c r="D37" s="839"/>
      <c r="E37" s="839"/>
      <c r="F37" s="839"/>
      <c r="G37" s="839"/>
      <c r="H37" s="840"/>
      <c r="I37" s="430"/>
      <c r="J37" s="431"/>
      <c r="K37" s="278">
        <f>VLOOKUP(A37,EQUIPOS!A7:D164,4,FALSE)</f>
        <v>73788.851999999999</v>
      </c>
      <c r="L37" s="344"/>
      <c r="M37" s="345">
        <v>0.158</v>
      </c>
      <c r="N37" s="281">
        <f t="shared" si="0"/>
        <v>467018.05063291139</v>
      </c>
    </row>
    <row r="38" spans="1:14">
      <c r="A38" s="118" t="s">
        <v>217</v>
      </c>
      <c r="B38" s="838" t="str">
        <f>VLOOKUP(A38,EQUIPOS!A8:D154,3,FALSE)</f>
        <v>Equipo de soldadura y de acetileno (incluye soldadura)</v>
      </c>
      <c r="C38" s="839"/>
      <c r="D38" s="839"/>
      <c r="E38" s="839"/>
      <c r="F38" s="839"/>
      <c r="G38" s="839"/>
      <c r="H38" s="840"/>
      <c r="I38" s="430"/>
      <c r="J38" s="431"/>
      <c r="K38" s="447">
        <f>VLOOKUP(A38,EQUIPOS!A8:D165,4,FALSE)</f>
        <v>25804.632000000001</v>
      </c>
      <c r="L38" s="344"/>
      <c r="M38" s="345">
        <v>0.158</v>
      </c>
      <c r="N38" s="281">
        <f t="shared" si="0"/>
        <v>163320.45569620255</v>
      </c>
    </row>
    <row r="39" spans="1:14">
      <c r="A39" s="118" t="s">
        <v>255</v>
      </c>
      <c r="B39" s="838" t="str">
        <f>VLOOKUP(A39,EQUIPOS!A9:D154,3,FALSE)</f>
        <v>Manómetro cable de acero para bajar la celda</v>
      </c>
      <c r="C39" s="839"/>
      <c r="D39" s="839"/>
      <c r="E39" s="839"/>
      <c r="F39" s="839"/>
      <c r="G39" s="839"/>
      <c r="H39" s="840"/>
      <c r="I39" s="430"/>
      <c r="J39" s="431"/>
      <c r="K39" s="447">
        <f>VLOOKUP(A39,EQUIPOS!A9:D166,4,FALSE)</f>
        <v>2030658.4040000001</v>
      </c>
      <c r="L39" s="344"/>
      <c r="M39" s="345">
        <v>0.158</v>
      </c>
      <c r="N39" s="281">
        <f t="shared" si="0"/>
        <v>12852268.379746836</v>
      </c>
    </row>
    <row r="40" spans="1:14">
      <c r="A40" s="118" t="s">
        <v>1731</v>
      </c>
      <c r="B40" s="838" t="str">
        <f>VLOOKUP(A40,EQUIPOS!A10:D154,3,FALSE)</f>
        <v xml:space="preserve">Retroexcavadora sobre llantas 
</v>
      </c>
      <c r="C40" s="839"/>
      <c r="D40" s="839"/>
      <c r="E40" s="839"/>
      <c r="F40" s="839"/>
      <c r="G40" s="839"/>
      <c r="H40" s="840"/>
      <c r="I40" s="430"/>
      <c r="J40" s="431"/>
      <c r="K40" s="447">
        <f>VLOOKUP(A40,EQUIPOS!A10:D167,4,FALSE)</f>
        <v>122328.288</v>
      </c>
      <c r="L40" s="344"/>
      <c r="M40" s="345">
        <v>0.158</v>
      </c>
      <c r="N40" s="281">
        <f t="shared" si="0"/>
        <v>774229.67088607594</v>
      </c>
    </row>
    <row r="41" spans="1:14">
      <c r="A41" s="118" t="s">
        <v>115</v>
      </c>
      <c r="B41" s="838" t="str">
        <f>VLOOKUP(A41,EQUIPOS!A6:D154,3,FALSE)</f>
        <v>Andamiaje para Aplicar la Carga (Equipos Sustituto de la Tara)</v>
      </c>
      <c r="C41" s="839"/>
      <c r="D41" s="839"/>
      <c r="E41" s="839"/>
      <c r="F41" s="839"/>
      <c r="G41" s="839"/>
      <c r="H41" s="840"/>
      <c r="I41" s="430"/>
      <c r="J41" s="431"/>
      <c r="K41" s="447">
        <f>VLOOKUP(A41,EQUIPOS!A6:D154,4,FALSE)</f>
        <v>1264</v>
      </c>
      <c r="L41" s="344"/>
      <c r="M41" s="345">
        <v>0.158</v>
      </c>
      <c r="N41" s="281">
        <f t="shared" si="0"/>
        <v>8000</v>
      </c>
    </row>
    <row r="42" spans="1:14">
      <c r="A42" s="118" t="s">
        <v>224</v>
      </c>
      <c r="B42" s="838" t="str">
        <f>VLOOKUP(A42,EQUIPOS!A12:D156,3,FALSE)</f>
        <v>Equipo de Medición (Deformimetros Eléctricos, Mecánicos, Celdas de Carga,  Etc.)</v>
      </c>
      <c r="C42" s="839"/>
      <c r="D42" s="839"/>
      <c r="E42" s="839"/>
      <c r="F42" s="839"/>
      <c r="G42" s="839"/>
      <c r="H42" s="840"/>
      <c r="I42" s="337"/>
      <c r="J42" s="339"/>
      <c r="K42" s="447">
        <f>VLOOKUP(A42,EQUIPOS!A12:D169,4,FALSE)</f>
        <v>240522.584</v>
      </c>
      <c r="L42" s="432"/>
      <c r="M42" s="433">
        <v>0.158</v>
      </c>
      <c r="N42" s="281">
        <f t="shared" si="0"/>
        <v>1522294.835443038</v>
      </c>
    </row>
    <row r="43" spans="1:14">
      <c r="A43" t="s">
        <v>335</v>
      </c>
      <c r="B43" s="838" t="str">
        <f>VLOOKUP(A43,EQUIPOS!A13:D157,3,FALSE)</f>
        <v>Tara (Recebo, Agua, Etc.)</v>
      </c>
      <c r="C43" s="839"/>
      <c r="D43" s="839"/>
      <c r="E43" s="839"/>
      <c r="F43" s="839"/>
      <c r="G43" s="839"/>
      <c r="H43" s="840"/>
      <c r="I43" s="41"/>
      <c r="J43" s="42"/>
      <c r="K43" s="447">
        <f>VLOOKUP(A43,EQUIPOS!A13:D170,4,FALSE)</f>
        <v>381665.80800000002</v>
      </c>
      <c r="L43" s="285"/>
      <c r="M43" s="286">
        <v>2.8000000000000001E-2</v>
      </c>
      <c r="N43" s="281">
        <f t="shared" si="0"/>
        <v>13630921.714285715</v>
      </c>
    </row>
    <row r="44" spans="1:14">
      <c r="A44" t="s">
        <v>216</v>
      </c>
      <c r="B44" s="838" t="str">
        <f>VLOOKUP(A44,EQUIPOS!A14:D158,3,FALSE)</f>
        <v xml:space="preserve">Equipo de topografía Teodolito electrónico con abertura de anteojo de 42 mm. Aumento del anteojo: 30x.Distancia mínima de enfoque: 1.0 m. Precisión: 5´´. Compensador con rango de trabajo ±3´. </v>
      </c>
      <c r="C44" s="839"/>
      <c r="D44" s="839"/>
      <c r="E44" s="839"/>
      <c r="F44" s="839"/>
      <c r="G44" s="839"/>
      <c r="H44" s="840"/>
      <c r="I44" s="41"/>
      <c r="J44" s="42"/>
      <c r="K44" s="447">
        <f>VLOOKUP(A44,EQUIPOS!A14:D171,4,FALSE)</f>
        <v>14140.791999999999</v>
      </c>
      <c r="L44" s="285"/>
      <c r="M44" s="286">
        <v>0.158</v>
      </c>
      <c r="N44" s="282">
        <f t="shared" si="0"/>
        <v>89498.6835443038</v>
      </c>
    </row>
    <row r="45" spans="1:14">
      <c r="B45" s="845" t="s">
        <v>1036</v>
      </c>
      <c r="C45" s="846"/>
      <c r="D45" s="846"/>
      <c r="E45" s="43"/>
      <c r="F45" s="44"/>
      <c r="G45" s="44"/>
      <c r="H45" s="45"/>
      <c r="I45" s="41"/>
      <c r="J45" s="42"/>
      <c r="K45" s="288"/>
      <c r="L45" s="285"/>
      <c r="M45" s="410">
        <v>0.02</v>
      </c>
      <c r="N45" s="353">
        <f>N81*M45</f>
        <v>23612.235743728568</v>
      </c>
    </row>
    <row r="46" spans="1:14" ht="15" thickBot="1">
      <c r="B46" s="838"/>
      <c r="C46" s="839"/>
      <c r="D46" s="839"/>
      <c r="E46" s="839"/>
      <c r="F46" s="839"/>
      <c r="G46" s="839"/>
      <c r="H46" s="840"/>
      <c r="I46" s="847"/>
      <c r="J46" s="848"/>
      <c r="K46" s="46"/>
      <c r="L46" s="849"/>
      <c r="M46" s="850"/>
      <c r="N46" s="110"/>
    </row>
    <row r="47" spans="1:14" ht="15" thickBot="1">
      <c r="B47" s="825" t="s">
        <v>1037</v>
      </c>
      <c r="C47" s="826"/>
      <c r="D47" s="826"/>
      <c r="E47" s="826"/>
      <c r="F47" s="826"/>
      <c r="G47" s="826"/>
      <c r="H47" s="826"/>
      <c r="I47" s="826"/>
      <c r="J47" s="826"/>
      <c r="K47" s="826"/>
      <c r="L47" s="826"/>
      <c r="M47" s="827"/>
      <c r="N47" s="403">
        <f>SUM(N36:N46)</f>
        <v>31708998.899396531</v>
      </c>
    </row>
    <row r="48" spans="1:14">
      <c r="B48" s="289"/>
      <c r="C48" s="39"/>
      <c r="D48" s="39"/>
      <c r="E48" s="39"/>
      <c r="F48" s="39"/>
      <c r="G48" s="39"/>
      <c r="H48" s="39"/>
      <c r="I48" s="39"/>
      <c r="J48" s="39"/>
      <c r="K48" s="39"/>
      <c r="L48" s="39"/>
      <c r="M48" s="39"/>
      <c r="N48" s="40"/>
    </row>
    <row r="49" spans="1:14">
      <c r="B49" s="69" t="s">
        <v>1038</v>
      </c>
      <c r="C49" s="70"/>
      <c r="D49" s="70"/>
      <c r="E49" s="70"/>
      <c r="F49" s="70"/>
      <c r="G49" s="70"/>
      <c r="H49" s="70"/>
      <c r="I49" s="70"/>
      <c r="J49" s="70"/>
      <c r="K49" s="70"/>
      <c r="L49" s="70"/>
      <c r="M49" s="70"/>
      <c r="N49" s="71"/>
    </row>
    <row r="50" spans="1:14" ht="15" thickBot="1">
      <c r="B50" s="72"/>
      <c r="C50" s="67"/>
      <c r="D50" s="67"/>
      <c r="E50" s="67"/>
      <c r="F50" s="67"/>
      <c r="G50" s="67"/>
      <c r="H50" s="67"/>
      <c r="I50" s="67"/>
      <c r="J50" s="66"/>
      <c r="K50" s="66"/>
      <c r="L50" s="66"/>
      <c r="M50" s="66"/>
      <c r="N50" s="68"/>
    </row>
    <row r="51" spans="1:14">
      <c r="B51" s="816" t="s">
        <v>1028</v>
      </c>
      <c r="C51" s="817"/>
      <c r="D51" s="817"/>
      <c r="E51" s="817"/>
      <c r="F51" s="817"/>
      <c r="G51" s="817"/>
      <c r="H51" s="817"/>
      <c r="I51" s="818"/>
      <c r="J51" s="324" t="s">
        <v>1029</v>
      </c>
      <c r="K51" s="90" t="s">
        <v>1030</v>
      </c>
      <c r="L51" s="819" t="s">
        <v>1039</v>
      </c>
      <c r="M51" s="818"/>
      <c r="N51" s="91" t="s">
        <v>1035</v>
      </c>
    </row>
    <row r="52" spans="1:14">
      <c r="A52" s="166" t="s">
        <v>412</v>
      </c>
      <c r="B52" s="48"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22819585.137537498</v>
      </c>
      <c r="N52" s="281">
        <f t="shared" ref="N52:N58" si="1">K52*M52</f>
        <v>22819585.137537498</v>
      </c>
    </row>
    <row r="53" spans="1:14">
      <c r="A53" s="166" t="s">
        <v>515</v>
      </c>
      <c r="B53" s="48"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116157.75096</v>
      </c>
      <c r="N53" s="281">
        <f t="shared" si="1"/>
        <v>3484732.5288</v>
      </c>
    </row>
    <row r="54" spans="1:14">
      <c r="A54" s="166" t="s">
        <v>792</v>
      </c>
      <c r="B54" s="48"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88062.891142499997</v>
      </c>
      <c r="N54" s="281">
        <f t="shared" si="1"/>
        <v>5283773.4685499994</v>
      </c>
    </row>
    <row r="55" spans="1:14">
      <c r="A55" s="166" t="s">
        <v>799</v>
      </c>
      <c r="B55" s="48"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46376.001372499995</v>
      </c>
      <c r="N55" s="281">
        <f t="shared" si="1"/>
        <v>556512.01646999991</v>
      </c>
    </row>
    <row r="56" spans="1:14">
      <c r="A56" s="166" t="s">
        <v>755</v>
      </c>
      <c r="B56" s="48"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2249070.1924100001</v>
      </c>
      <c r="N56" s="281">
        <f t="shared" si="1"/>
        <v>4498140.3848200003</v>
      </c>
    </row>
    <row r="57" spans="1:14">
      <c r="A57" s="166" t="s">
        <v>757</v>
      </c>
      <c r="B57" s="48"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1386169.910805</v>
      </c>
      <c r="N57" s="281">
        <f t="shared" si="1"/>
        <v>6930849.554025</v>
      </c>
    </row>
    <row r="58" spans="1:14" ht="15" thickBot="1">
      <c r="A58" s="214" t="s">
        <v>564</v>
      </c>
      <c r="B58" s="48" t="str">
        <f>VLOOKUP(A58,MATERIALES!A9:D374,3,FALSE)</f>
        <v xml:space="preserve">Material seleccionado para Relleno
</v>
      </c>
      <c r="C58" s="319"/>
      <c r="D58" s="319"/>
      <c r="E58" s="319"/>
      <c r="F58" s="319"/>
      <c r="G58" s="319"/>
      <c r="H58" s="319"/>
      <c r="I58" s="319"/>
      <c r="J58" s="444" t="str">
        <f>VLOOKUP(A58,MATERIALES!A12:D650,2,FALSE)</f>
        <v>m3</v>
      </c>
      <c r="K58" s="131">
        <v>70</v>
      </c>
      <c r="L58" s="334"/>
      <c r="M58" s="411">
        <f>VLOOKUP(A58,MATERIALES!A9:D402,4,FALSE)</f>
        <v>21844.721610000001</v>
      </c>
      <c r="N58" s="281">
        <f t="shared" si="1"/>
        <v>1529130.5127000001</v>
      </c>
    </row>
    <row r="59" spans="1:14" ht="15" thickBot="1">
      <c r="B59" s="825" t="s">
        <v>1037</v>
      </c>
      <c r="C59" s="826"/>
      <c r="D59" s="826"/>
      <c r="E59" s="826"/>
      <c r="F59" s="826"/>
      <c r="G59" s="826"/>
      <c r="H59" s="826"/>
      <c r="I59" s="826"/>
      <c r="J59" s="826"/>
      <c r="K59" s="826"/>
      <c r="L59" s="826"/>
      <c r="M59" s="827"/>
      <c r="N59" s="403">
        <f>SUM(N52:N58)</f>
        <v>45102723.602902502</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1479</v>
      </c>
      <c r="B64" s="51" t="str">
        <f>VLOOKUP(A64,TRANSPORTE!A5:D117,3,FALSE)</f>
        <v>Transporte de Equipos para Prueba (1)</v>
      </c>
      <c r="C64" s="326"/>
      <c r="D64" s="326"/>
      <c r="E64" s="326"/>
      <c r="F64" s="326"/>
      <c r="G64" s="326"/>
      <c r="H64" s="320" t="s">
        <v>1551</v>
      </c>
      <c r="I64" s="288">
        <v>0.05</v>
      </c>
      <c r="J64" s="295">
        <v>1</v>
      </c>
      <c r="K64" s="288">
        <f>I64*J64</f>
        <v>0.05</v>
      </c>
      <c r="L64" s="829">
        <f>VLOOKUP(A64,TRANSPORTE!A5:D117,4,FALSE)</f>
        <v>202920.86029919999</v>
      </c>
      <c r="M64" s="830"/>
      <c r="N64" s="296">
        <f>K64*L64</f>
        <v>10146.04301496</v>
      </c>
    </row>
    <row r="65" spans="1:15">
      <c r="B65" s="51"/>
      <c r="C65" s="52"/>
      <c r="D65" s="52"/>
      <c r="E65" s="52"/>
      <c r="F65" s="52"/>
      <c r="G65" s="52"/>
      <c r="H65" s="320"/>
      <c r="I65" s="288"/>
      <c r="J65" s="295"/>
      <c r="K65" s="288"/>
      <c r="L65" s="829"/>
      <c r="M65" s="830"/>
      <c r="N65" s="296"/>
    </row>
    <row r="66" spans="1:15">
      <c r="B66" s="51"/>
      <c r="C66" s="52"/>
      <c r="D66" s="52"/>
      <c r="E66" s="52"/>
      <c r="F66" s="52"/>
      <c r="G66" s="52"/>
      <c r="H66" s="320"/>
      <c r="I66" s="288"/>
      <c r="J66" s="295"/>
      <c r="K66" s="288"/>
      <c r="L66" s="829"/>
      <c r="M66" s="830"/>
      <c r="N66" s="296"/>
    </row>
    <row r="67" spans="1:15">
      <c r="B67" s="51"/>
      <c r="C67" s="52"/>
      <c r="D67" s="52"/>
      <c r="E67" s="52"/>
      <c r="F67" s="52"/>
      <c r="G67" s="52"/>
      <c r="H67" s="320"/>
      <c r="I67" s="288"/>
      <c r="J67" s="295"/>
      <c r="K67" s="288"/>
      <c r="L67" s="829"/>
      <c r="M67" s="830"/>
      <c r="N67" s="296"/>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10146.04301496</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s="167" t="s">
        <v>15</v>
      </c>
      <c r="B75" s="54" t="str">
        <f>VLOOKUP(A75,'MANO DE OBRA'!A8:D68,3,FALSE)</f>
        <v>Obrero (6)</v>
      </c>
      <c r="C75" s="52"/>
      <c r="D75" s="52"/>
      <c r="E75" s="52"/>
      <c r="F75" s="52"/>
      <c r="G75" s="52"/>
      <c r="H75" s="52"/>
      <c r="I75" s="301">
        <f>K75/J75*100</f>
        <v>165623.36823599998</v>
      </c>
      <c r="J75" s="302">
        <v>185</v>
      </c>
      <c r="K75" s="303">
        <f>VLOOKUP(A75,'MANO DE OBRA'!A8:D99,4,FALSE)</f>
        <v>306403.23123659997</v>
      </c>
      <c r="L75" s="55"/>
      <c r="M75" s="443">
        <v>1.26</v>
      </c>
      <c r="N75" s="404">
        <f>K75/M75</f>
        <v>243177.1676480952</v>
      </c>
      <c r="O75" s="111"/>
    </row>
    <row r="76" spans="1:15">
      <c r="A76" s="167"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441">
        <v>1.26</v>
      </c>
      <c r="N76" s="404">
        <f>K76/M76</f>
        <v>81059.055882698405</v>
      </c>
    </row>
    <row r="77" spans="1:15">
      <c r="A77" s="178" t="s">
        <v>64</v>
      </c>
      <c r="B77" s="54" t="str">
        <f>VLOOKUP(A77,'MANO DE OBRA'!A9:D70,3,FALSE)</f>
        <v>Ingeniero supervisor</v>
      </c>
      <c r="C77" s="52"/>
      <c r="D77" s="52"/>
      <c r="E77" s="52"/>
      <c r="F77" s="52"/>
      <c r="G77" s="52"/>
      <c r="H77" s="52"/>
      <c r="I77" s="301">
        <f>K77/J77*100</f>
        <v>242468.64</v>
      </c>
      <c r="J77" s="302">
        <v>185</v>
      </c>
      <c r="K77" s="303">
        <f>VLOOKUP(A77,'MANO DE OBRA'!A9:D101,4,FALSE)</f>
        <v>448566.984</v>
      </c>
      <c r="L77" s="55"/>
      <c r="M77" s="309">
        <v>1.26</v>
      </c>
      <c r="N77" s="404">
        <f>K77/M77</f>
        <v>356005.54285714286</v>
      </c>
    </row>
    <row r="78" spans="1:15">
      <c r="A78" s="178" t="s">
        <v>78</v>
      </c>
      <c r="B78" s="54" t="str">
        <f>VLOOKUP(A78,'MANO DE OBRA'!A10:D71,3,FALSE)</f>
        <v xml:space="preserve">Ingeniero Geotecnista </v>
      </c>
      <c r="C78" s="52"/>
      <c r="D78" s="52"/>
      <c r="E78" s="52"/>
      <c r="F78" s="52"/>
      <c r="G78" s="52"/>
      <c r="H78" s="52"/>
      <c r="I78" s="301">
        <f>K78/J78*100</f>
        <v>313188.65999999997</v>
      </c>
      <c r="J78" s="302">
        <v>185</v>
      </c>
      <c r="K78" s="303">
        <f>VLOOKUP(A78,'MANO DE OBRA'!A10:D102,4,FALSE)</f>
        <v>579399.02099999995</v>
      </c>
      <c r="L78" s="327"/>
      <c r="M78" s="309">
        <v>1.26</v>
      </c>
      <c r="N78" s="404">
        <f>K78/M78</f>
        <v>459840.49285714282</v>
      </c>
    </row>
    <row r="79" spans="1:15">
      <c r="A79" s="178" t="s">
        <v>2333</v>
      </c>
      <c r="B79" s="54" t="str">
        <f>VLOOKUP(A79,'MANO DE OBRA'!A11:D72,3,FALSE)</f>
        <v>Celador</v>
      </c>
      <c r="C79" s="52"/>
      <c r="D79" s="52"/>
      <c r="E79" s="52"/>
      <c r="F79" s="52"/>
      <c r="G79" s="52"/>
      <c r="H79" s="52"/>
      <c r="I79" s="301">
        <f>K79/J79*100</f>
        <v>27603.894705999999</v>
      </c>
      <c r="J79" s="302">
        <v>185</v>
      </c>
      <c r="K79" s="307">
        <f>VLOOKUP(A79,'MANO DE OBRA'!A11:D103,4,FALSE)</f>
        <v>51067.205206099999</v>
      </c>
      <c r="L79" s="327"/>
      <c r="M79" s="309">
        <v>1.26</v>
      </c>
      <c r="N79" s="404">
        <f>K79/M79</f>
        <v>40529.527941349203</v>
      </c>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1180611.7871864284</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N47+N59+N70+N81</f>
        <v>78002480.332500428</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15600496.066500086</v>
      </c>
      <c r="M88" s="860"/>
      <c r="N88" s="56"/>
    </row>
    <row r="89" spans="1:14">
      <c r="B89" s="94" t="s">
        <v>1057</v>
      </c>
      <c r="C89" s="95"/>
      <c r="D89" s="95"/>
      <c r="E89" s="95"/>
      <c r="F89" s="95"/>
      <c r="G89" s="95"/>
      <c r="H89" s="95"/>
      <c r="I89" s="92"/>
      <c r="J89" s="93"/>
      <c r="K89" s="313">
        <v>0.05</v>
      </c>
      <c r="L89" s="859">
        <f>N83*K89</f>
        <v>3900124.0166250216</v>
      </c>
      <c r="M89" s="860"/>
      <c r="N89" s="56"/>
    </row>
    <row r="90" spans="1:14" ht="15" thickBot="1">
      <c r="B90" s="96" t="s">
        <v>1058</v>
      </c>
      <c r="C90" s="97"/>
      <c r="D90" s="97"/>
      <c r="E90" s="97"/>
      <c r="F90" s="97"/>
      <c r="G90" s="97"/>
      <c r="H90" s="97"/>
      <c r="I90" s="98"/>
      <c r="J90" s="99"/>
      <c r="K90" s="314">
        <v>0.05</v>
      </c>
      <c r="L90" s="861">
        <f>N83*K90</f>
        <v>3900124.0166250216</v>
      </c>
      <c r="M90" s="862"/>
      <c r="N90" s="56"/>
    </row>
    <row r="91" spans="1:14" ht="15" thickBot="1">
      <c r="B91" s="825" t="s">
        <v>1037</v>
      </c>
      <c r="C91" s="826"/>
      <c r="D91" s="826"/>
      <c r="E91" s="826"/>
      <c r="F91" s="826"/>
      <c r="G91" s="826"/>
      <c r="H91" s="826"/>
      <c r="I91" s="826"/>
      <c r="J91" s="826"/>
      <c r="K91" s="826"/>
      <c r="L91" s="826"/>
      <c r="M91" s="827"/>
      <c r="N91" s="57">
        <f>L88+L89+L90</f>
        <v>23400744.099750128</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101403224.43225056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2321</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2322</v>
      </c>
      <c r="C109" s="264"/>
      <c r="D109" s="264"/>
      <c r="E109" s="264"/>
      <c r="F109" s="264"/>
      <c r="G109" s="264"/>
      <c r="H109" s="264"/>
      <c r="I109" s="264"/>
      <c r="J109" s="264"/>
      <c r="K109" s="264"/>
      <c r="L109" s="264"/>
      <c r="M109" s="264"/>
      <c r="N109" s="265"/>
    </row>
    <row r="110" spans="2:14" ht="15" customHeight="1">
      <c r="B110" s="967" t="s">
        <v>2323</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2324</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2325</v>
      </c>
      <c r="C123" s="266"/>
      <c r="D123" s="266"/>
      <c r="E123" s="252"/>
      <c r="F123" s="252"/>
      <c r="G123" s="252"/>
      <c r="H123" s="252"/>
      <c r="I123" s="252"/>
      <c r="J123" s="973"/>
      <c r="K123" s="973"/>
      <c r="L123" s="973"/>
      <c r="M123" s="973"/>
      <c r="N123" s="974"/>
    </row>
    <row r="124" spans="2:14" ht="15" thickBot="1">
      <c r="B124" s="428" t="s">
        <v>2326</v>
      </c>
      <c r="C124" s="429"/>
      <c r="D124" s="429"/>
      <c r="E124" s="268"/>
      <c r="F124" s="268"/>
      <c r="G124" s="268"/>
      <c r="H124" s="268"/>
      <c r="I124" s="268"/>
      <c r="J124" s="975"/>
      <c r="K124" s="975"/>
      <c r="L124" s="975"/>
      <c r="M124" s="975"/>
      <c r="N124"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1733</v>
      </c>
      <c r="C31" s="86" t="s">
        <v>2201</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140</v>
      </c>
      <c r="B36" s="838" t="str">
        <f>VLOOKUP(A36,EQUIPOS!A6:D154,3,FALSE)</f>
        <v>Camisa para Pilote D=1.20m</v>
      </c>
      <c r="C36" s="839"/>
      <c r="D36" s="839"/>
      <c r="E36" s="839"/>
      <c r="F36" s="839"/>
      <c r="G36" s="839"/>
      <c r="H36" s="840"/>
      <c r="I36" s="276"/>
      <c r="J36" s="277"/>
      <c r="K36" s="278">
        <f>VLOOKUP(A36,EQUIPOS!A6:D163,4,FALSE)</f>
        <v>30233.448</v>
      </c>
      <c r="L36" s="279"/>
      <c r="M36" s="280">
        <v>1</v>
      </c>
      <c r="N36" s="281">
        <f t="shared" ref="N36:N42" si="0">K36/M36</f>
        <v>30233.448</v>
      </c>
    </row>
    <row r="37" spans="1:14">
      <c r="A37" s="118" t="s">
        <v>206</v>
      </c>
      <c r="B37" s="838" t="str">
        <f>VLOOKUP(A37,EQUIPOS!A7:D154,3,FALSE)</f>
        <v>Equipo de Soldadura</v>
      </c>
      <c r="C37" s="839"/>
      <c r="D37" s="839"/>
      <c r="E37" s="839"/>
      <c r="F37" s="839"/>
      <c r="G37" s="839"/>
      <c r="H37" s="840"/>
      <c r="I37" s="430"/>
      <c r="J37" s="431"/>
      <c r="K37" s="278">
        <f>VLOOKUP(A37,EQUIPOS!A7:D164,4,FALSE)</f>
        <v>4640.25</v>
      </c>
      <c r="L37" s="344"/>
      <c r="M37" s="345">
        <v>1</v>
      </c>
      <c r="N37" s="281">
        <f t="shared" si="0"/>
        <v>4640.25</v>
      </c>
    </row>
    <row r="38" spans="1:14">
      <c r="A38" s="118" t="s">
        <v>242</v>
      </c>
      <c r="B38" s="838" t="str">
        <f>VLOOKUP(A38,EQUIPOS!A8:D154,3,FALSE)</f>
        <v>Grúa con torre capacidad 1 ton en la punta.</v>
      </c>
      <c r="C38" s="839"/>
      <c r="D38" s="839"/>
      <c r="E38" s="839"/>
      <c r="F38" s="839"/>
      <c r="G38" s="839"/>
      <c r="H38" s="840"/>
      <c r="I38" s="430"/>
      <c r="J38" s="431"/>
      <c r="K38" s="447">
        <f>VLOOKUP(A38,EQUIPOS!A8:D165,4,FALSE)</f>
        <v>148547.18</v>
      </c>
      <c r="L38" s="344"/>
      <c r="M38" s="345">
        <v>2.5</v>
      </c>
      <c r="N38" s="281">
        <f t="shared" si="0"/>
        <v>59418.871999999996</v>
      </c>
    </row>
    <row r="39" spans="1:14">
      <c r="A39" s="118" t="s">
        <v>267</v>
      </c>
      <c r="B39" s="838" t="str">
        <f>VLOOKUP(A39,EQUIPOS!A9:D154,3,FALSE)</f>
        <v>Motobomba de concreto</v>
      </c>
      <c r="C39" s="839"/>
      <c r="D39" s="839"/>
      <c r="E39" s="839"/>
      <c r="F39" s="839"/>
      <c r="G39" s="839"/>
      <c r="H39" s="840"/>
      <c r="I39" s="430"/>
      <c r="J39" s="431"/>
      <c r="K39" s="447">
        <f>VLOOKUP(A39,EQUIPOS!A9:D166,4,FALSE)</f>
        <v>6694</v>
      </c>
      <c r="L39" s="344"/>
      <c r="M39" s="345">
        <v>2.5499800000000001</v>
      </c>
      <c r="N39" s="281">
        <f t="shared" si="0"/>
        <v>2625.118628381399</v>
      </c>
    </row>
    <row r="40" spans="1:14">
      <c r="A40" s="118" t="s">
        <v>277</v>
      </c>
      <c r="B40" s="838" t="str">
        <f>VLOOKUP(A40,EQUIPOS!A10:D154,3,FALSE)</f>
        <v>Pala auxiliar de piloteadora</v>
      </c>
      <c r="C40" s="839"/>
      <c r="D40" s="839"/>
      <c r="E40" s="839"/>
      <c r="F40" s="839"/>
      <c r="G40" s="839"/>
      <c r="H40" s="840"/>
      <c r="I40" s="430"/>
      <c r="J40" s="431"/>
      <c r="K40" s="447">
        <f>VLOOKUP(A40,EQUIPOS!A10:D167,4,FALSE)</f>
        <v>477082.26</v>
      </c>
      <c r="L40" s="344"/>
      <c r="M40" s="345">
        <v>2.5</v>
      </c>
      <c r="N40" s="281">
        <f t="shared" si="0"/>
        <v>190832.90400000001</v>
      </c>
    </row>
    <row r="41" spans="1:14">
      <c r="A41" s="118" t="s">
        <v>282</v>
      </c>
      <c r="B41" s="838" t="str">
        <f>VLOOKUP(A41,EQUIPOS!A6:D154,3,FALSE)</f>
        <v>Piloteadora potencia 250KW, RPM 1800, fuerza elevadora 200KN</v>
      </c>
      <c r="C41" s="839"/>
      <c r="D41" s="839"/>
      <c r="E41" s="839"/>
      <c r="F41" s="839"/>
      <c r="G41" s="839"/>
      <c r="H41" s="840"/>
      <c r="I41" s="430"/>
      <c r="J41" s="431"/>
      <c r="K41" s="447">
        <f>VLOOKUP(A41,EQUIPOS!A6:D154,4,FALSE)</f>
        <v>697273.82400000002</v>
      </c>
      <c r="L41" s="344"/>
      <c r="M41" s="345">
        <v>1</v>
      </c>
      <c r="N41" s="281">
        <f t="shared" si="0"/>
        <v>697273.82400000002</v>
      </c>
    </row>
    <row r="42" spans="1:14">
      <c r="A42" s="118" t="s">
        <v>310</v>
      </c>
      <c r="B42" s="838" t="str">
        <f>VLOOKUP(A42,EQUIPOS!A12:D156,3,FALSE)</f>
        <v>Retroexcavadora A25C</v>
      </c>
      <c r="C42" s="839"/>
      <c r="D42" s="839"/>
      <c r="E42" s="839"/>
      <c r="F42" s="839"/>
      <c r="G42" s="839"/>
      <c r="H42" s="840"/>
      <c r="I42" s="337"/>
      <c r="J42" s="339"/>
      <c r="K42" s="447">
        <f>VLOOKUP(A42,EQUIPOS!A12:D169,4,FALSE)</f>
        <v>166600</v>
      </c>
      <c r="L42" s="432"/>
      <c r="M42" s="433">
        <v>2.5</v>
      </c>
      <c r="N42" s="281">
        <f t="shared" si="0"/>
        <v>66640</v>
      </c>
    </row>
    <row r="43" spans="1:14">
      <c r="B43" s="838"/>
      <c r="C43" s="839"/>
      <c r="D43" s="839"/>
      <c r="E43" s="839"/>
      <c r="F43" s="839"/>
      <c r="G43" s="839"/>
      <c r="H43" s="840"/>
      <c r="I43" s="41"/>
      <c r="J43" s="42"/>
      <c r="K43" s="447"/>
      <c r="L43" s="285"/>
      <c r="M43" s="286"/>
      <c r="N43" s="281"/>
    </row>
    <row r="44" spans="1:14">
      <c r="B44" s="329"/>
      <c r="C44" s="330"/>
      <c r="D44" s="330"/>
      <c r="E44" s="330"/>
      <c r="F44" s="332"/>
      <c r="G44" s="332"/>
      <c r="H44" s="130"/>
      <c r="I44" s="41"/>
      <c r="J44" s="42"/>
      <c r="K44" s="447"/>
      <c r="L44" s="285"/>
      <c r="M44" s="286"/>
      <c r="N44" s="282"/>
    </row>
    <row r="45" spans="1:14">
      <c r="B45" s="845" t="s">
        <v>1036</v>
      </c>
      <c r="C45" s="846"/>
      <c r="D45" s="846"/>
      <c r="E45" s="43"/>
      <c r="F45" s="44"/>
      <c r="G45" s="44"/>
      <c r="H45" s="45"/>
      <c r="I45" s="41"/>
      <c r="J45" s="42"/>
      <c r="K45" s="288"/>
      <c r="L45" s="285"/>
      <c r="M45" s="410">
        <v>0.1</v>
      </c>
      <c r="N45" s="353">
        <f>N83*M45</f>
        <v>8511.2008676833339</v>
      </c>
    </row>
    <row r="46" spans="1:14" ht="15" thickBot="1">
      <c r="B46" s="838"/>
      <c r="C46" s="839"/>
      <c r="D46" s="839"/>
      <c r="E46" s="839"/>
      <c r="F46" s="839"/>
      <c r="G46" s="839"/>
      <c r="H46" s="840"/>
      <c r="I46" s="847"/>
      <c r="J46" s="848"/>
      <c r="K46" s="46"/>
      <c r="L46" s="849"/>
      <c r="M46" s="850"/>
      <c r="N46" s="110"/>
    </row>
    <row r="47" spans="1:14" ht="15" thickBot="1">
      <c r="B47" s="825" t="s">
        <v>1037</v>
      </c>
      <c r="C47" s="826"/>
      <c r="D47" s="826"/>
      <c r="E47" s="826"/>
      <c r="F47" s="826"/>
      <c r="G47" s="826"/>
      <c r="H47" s="826"/>
      <c r="I47" s="826"/>
      <c r="J47" s="826"/>
      <c r="K47" s="826"/>
      <c r="L47" s="826"/>
      <c r="M47" s="827"/>
      <c r="N47" s="403">
        <f>SUM(N36:N46)</f>
        <v>1060175.6174960649</v>
      </c>
    </row>
    <row r="48" spans="1:14">
      <c r="B48" s="289"/>
      <c r="C48" s="39"/>
      <c r="D48" s="39"/>
      <c r="E48" s="39"/>
      <c r="F48" s="39"/>
      <c r="G48" s="39"/>
      <c r="H48" s="39"/>
      <c r="I48" s="39"/>
      <c r="J48" s="39"/>
      <c r="K48" s="39"/>
      <c r="L48" s="39"/>
      <c r="M48" s="39"/>
      <c r="N48" s="40"/>
    </row>
    <row r="49" spans="1:14">
      <c r="B49" s="69" t="s">
        <v>1038</v>
      </c>
      <c r="C49" s="70"/>
      <c r="D49" s="70"/>
      <c r="E49" s="70"/>
      <c r="F49" s="70"/>
      <c r="G49" s="70"/>
      <c r="H49" s="70"/>
      <c r="I49" s="70"/>
      <c r="J49" s="70"/>
      <c r="K49" s="70"/>
      <c r="L49" s="70"/>
      <c r="M49" s="70"/>
      <c r="N49" s="71"/>
    </row>
    <row r="50" spans="1:14" ht="15" thickBot="1">
      <c r="B50" s="72"/>
      <c r="C50" s="67"/>
      <c r="D50" s="67"/>
      <c r="E50" s="67"/>
      <c r="F50" s="67"/>
      <c r="G50" s="67"/>
      <c r="H50" s="67"/>
      <c r="I50" s="67"/>
      <c r="J50" s="66"/>
      <c r="K50" s="66"/>
      <c r="L50" s="66"/>
      <c r="M50" s="66"/>
      <c r="N50" s="68"/>
    </row>
    <row r="51" spans="1:14">
      <c r="B51" s="816" t="s">
        <v>1028</v>
      </c>
      <c r="C51" s="817"/>
      <c r="D51" s="817"/>
      <c r="E51" s="817"/>
      <c r="F51" s="817"/>
      <c r="G51" s="817"/>
      <c r="H51" s="817"/>
      <c r="I51" s="818"/>
      <c r="J51" s="324" t="s">
        <v>1029</v>
      </c>
      <c r="K51" s="90" t="s">
        <v>1030</v>
      </c>
      <c r="L51" s="819" t="s">
        <v>1039</v>
      </c>
      <c r="M51" s="818"/>
      <c r="N51" s="91" t="s">
        <v>1035</v>
      </c>
    </row>
    <row r="52" spans="1:14">
      <c r="A52" s="166" t="s">
        <v>390</v>
      </c>
      <c r="B52" s="48" t="str">
        <f>VLOOKUP(A52,MATERIALES!A5:D373,3,FALSE)</f>
        <v>Bentonita</v>
      </c>
      <c r="C52" s="290"/>
      <c r="D52" s="290"/>
      <c r="E52" s="290"/>
      <c r="F52" s="290"/>
      <c r="G52" s="290"/>
      <c r="H52" s="290"/>
      <c r="I52" s="290"/>
      <c r="J52" s="320" t="str">
        <f>VLOOKUP(A52,MATERIALES!A6:D644,2,FALSE)</f>
        <v>kg</v>
      </c>
      <c r="K52" s="291">
        <v>2.355</v>
      </c>
      <c r="L52" s="276"/>
      <c r="M52" s="411">
        <f>VLOOKUP(A52,MATERIALES!A5:D396,4,FALSE)</f>
        <v>23893.116645000002</v>
      </c>
      <c r="N52" s="281">
        <f>K52*M52</f>
        <v>56268.289698975001</v>
      </c>
    </row>
    <row r="53" spans="1:14">
      <c r="A53" s="166" t="s">
        <v>812</v>
      </c>
      <c r="B53" s="48"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3842.9609612499999</v>
      </c>
      <c r="N53" s="281">
        <f>K53*M53</f>
        <v>475375.0807533802</v>
      </c>
    </row>
    <row r="54" spans="1:14">
      <c r="A54" s="166" t="s">
        <v>901</v>
      </c>
      <c r="B54" s="48"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480914.41737500002</v>
      </c>
      <c r="N54" s="281">
        <f>K54*M54</f>
        <v>396594.76516556286</v>
      </c>
    </row>
    <row r="55" spans="1:14">
      <c r="A55" s="166"/>
      <c r="B55" s="48"/>
      <c r="C55" s="434"/>
      <c r="D55" s="434"/>
      <c r="E55" s="434"/>
      <c r="F55" s="434"/>
      <c r="G55" s="434"/>
      <c r="H55" s="434"/>
      <c r="I55" s="434"/>
      <c r="J55" s="320"/>
      <c r="K55" s="406"/>
      <c r="L55" s="430"/>
      <c r="M55" s="411"/>
      <c r="N55" s="281"/>
    </row>
    <row r="56" spans="1:14">
      <c r="A56" s="166"/>
      <c r="B56" s="48"/>
      <c r="C56" s="434"/>
      <c r="D56" s="434"/>
      <c r="E56" s="434"/>
      <c r="F56" s="434"/>
      <c r="G56" s="434"/>
      <c r="H56" s="434"/>
      <c r="I56" s="434"/>
      <c r="J56" s="320"/>
      <c r="K56" s="406"/>
      <c r="L56" s="430"/>
      <c r="M56" s="411"/>
      <c r="N56" s="281"/>
    </row>
    <row r="57" spans="1:14">
      <c r="A57" s="166"/>
      <c r="B57" s="48"/>
      <c r="C57" s="434"/>
      <c r="D57" s="434"/>
      <c r="E57" s="434"/>
      <c r="F57" s="434"/>
      <c r="G57" s="434"/>
      <c r="H57" s="434"/>
      <c r="I57" s="434"/>
      <c r="J57" s="320"/>
      <c r="K57" s="406"/>
      <c r="L57" s="430"/>
      <c r="M57" s="411"/>
      <c r="N57" s="281"/>
    </row>
    <row r="58" spans="1:14" ht="15" thickBot="1">
      <c r="B58" s="48"/>
      <c r="C58" s="319"/>
      <c r="D58" s="319"/>
      <c r="E58" s="319"/>
      <c r="F58" s="319"/>
      <c r="G58" s="319"/>
      <c r="H58" s="319"/>
      <c r="I58" s="319"/>
      <c r="J58" s="444"/>
      <c r="K58" s="131"/>
      <c r="L58" s="334"/>
      <c r="M58" s="411"/>
      <c r="N58" s="281"/>
    </row>
    <row r="59" spans="1:14" ht="15" thickBot="1">
      <c r="B59" s="825" t="s">
        <v>1037</v>
      </c>
      <c r="C59" s="826"/>
      <c r="D59" s="826"/>
      <c r="E59" s="826"/>
      <c r="F59" s="826"/>
      <c r="G59" s="826"/>
      <c r="H59" s="826"/>
      <c r="I59" s="826"/>
      <c r="J59" s="826"/>
      <c r="K59" s="826"/>
      <c r="L59" s="826"/>
      <c r="M59" s="827"/>
      <c r="N59" s="403">
        <f>SUM(N52:N58)</f>
        <v>928238.1356179181</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1340</v>
      </c>
      <c r="B64" s="51" t="str">
        <f>VLOOKUP(A64,TRANSPORTE!A5:D117,3,FALSE)</f>
        <v>Transporte de material de excavación</v>
      </c>
      <c r="C64" s="326"/>
      <c r="D64" s="326"/>
      <c r="E64" s="326"/>
      <c r="F64" s="326"/>
      <c r="G64" s="326"/>
      <c r="H64" s="320" t="s">
        <v>1551</v>
      </c>
      <c r="I64" s="288">
        <v>1.3</v>
      </c>
      <c r="J64" s="295">
        <v>1</v>
      </c>
      <c r="K64" s="288">
        <f>I64*J64</f>
        <v>1.3</v>
      </c>
      <c r="L64" s="829">
        <f>VLOOKUP(A64,TRANSPORTE!A5:D117,4,FALSE)</f>
        <v>1277.40878376</v>
      </c>
      <c r="M64" s="830"/>
      <c r="N64" s="296">
        <f>K64*L64</f>
        <v>1660.6314188880001</v>
      </c>
    </row>
    <row r="65" spans="1:15">
      <c r="A65" t="s">
        <v>1492</v>
      </c>
      <c r="B65" s="51" t="str">
        <f>VLOOKUP(A65,TRANSPORTE!A6:D117,3,FALSE)</f>
        <v>Equipo de Transporte (Camiones Grúas</v>
      </c>
      <c r="C65" s="52"/>
      <c r="D65" s="52"/>
      <c r="E65" s="52"/>
      <c r="F65" s="52"/>
      <c r="G65" s="52"/>
      <c r="H65" s="320" t="s">
        <v>1551</v>
      </c>
      <c r="I65" s="288">
        <v>0.05</v>
      </c>
      <c r="J65" s="295">
        <v>1</v>
      </c>
      <c r="K65" s="288">
        <f>I65*J65</f>
        <v>0.05</v>
      </c>
      <c r="L65" s="829">
        <f>VLOOKUP(A65,TRANSPORTE!A6:D117,4,FALSE)</f>
        <v>64.073848229999996</v>
      </c>
      <c r="M65" s="830"/>
      <c r="N65" s="296">
        <f>K65*L65</f>
        <v>3.2036924115000001</v>
      </c>
    </row>
    <row r="66" spans="1:15">
      <c r="B66" s="51"/>
      <c r="C66" s="52"/>
      <c r="D66" s="52"/>
      <c r="E66" s="52"/>
      <c r="F66" s="52"/>
      <c r="G66" s="52"/>
      <c r="H66" s="320"/>
      <c r="I66" s="288"/>
      <c r="J66" s="295"/>
      <c r="K66" s="288"/>
      <c r="L66" s="829"/>
      <c r="M66" s="830"/>
      <c r="N66" s="296"/>
    </row>
    <row r="67" spans="1:15">
      <c r="B67" s="51"/>
      <c r="C67" s="52"/>
      <c r="D67" s="52"/>
      <c r="E67" s="52"/>
      <c r="F67" s="52"/>
      <c r="G67" s="52"/>
      <c r="H67" s="320"/>
      <c r="I67" s="288"/>
      <c r="J67" s="295"/>
      <c r="K67" s="288"/>
      <c r="L67" s="829"/>
      <c r="M67" s="830"/>
      <c r="N67" s="296"/>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1663.8351112995001</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977"/>
      <c r="N74" s="103" t="s">
        <v>1035</v>
      </c>
    </row>
    <row r="75" spans="1:15">
      <c r="B75" s="216" t="s">
        <v>2148</v>
      </c>
      <c r="C75" s="217"/>
      <c r="D75" s="217"/>
      <c r="E75" s="217"/>
      <c r="F75" s="217"/>
      <c r="G75" s="217"/>
      <c r="H75" s="217"/>
      <c r="I75" s="218"/>
      <c r="J75" s="219"/>
      <c r="K75" s="220"/>
      <c r="L75" s="221"/>
      <c r="M75" s="222"/>
      <c r="N75" s="223"/>
    </row>
    <row r="76" spans="1:15">
      <c r="A76" s="167" t="s">
        <v>15</v>
      </c>
      <c r="B76" s="54" t="str">
        <f>VLOOKUP(A76,'MANO DE OBRA'!A8:D68,3,FALSE)</f>
        <v>Obrero (6)</v>
      </c>
      <c r="C76" s="52"/>
      <c r="D76" s="52"/>
      <c r="E76" s="52"/>
      <c r="F76" s="52"/>
      <c r="G76" s="52"/>
      <c r="H76" s="52"/>
      <c r="I76" s="301">
        <f>K76/J76*100</f>
        <v>165623.36823599998</v>
      </c>
      <c r="J76" s="302">
        <v>185</v>
      </c>
      <c r="K76" s="303">
        <f>VLOOKUP(A76,'MANO DE OBRA'!A8:D99,4,FALSE)</f>
        <v>306403.23123659997</v>
      </c>
      <c r="L76" s="55"/>
      <c r="M76" s="443">
        <v>8</v>
      </c>
      <c r="N76" s="404">
        <f>K76/M76</f>
        <v>38300.403904574996</v>
      </c>
      <c r="O76" s="111"/>
    </row>
    <row r="77" spans="1:15">
      <c r="A77" s="167" t="s">
        <v>30</v>
      </c>
      <c r="B77" s="54" t="str">
        <f>VLOOKUP(A77,'MANO DE OBRA'!A8:D69,3,FALSE)</f>
        <v>Oficial</v>
      </c>
      <c r="C77" s="52"/>
      <c r="D77" s="52"/>
      <c r="E77" s="52"/>
      <c r="F77" s="52"/>
      <c r="G77" s="52"/>
      <c r="H77" s="52"/>
      <c r="I77" s="301">
        <f>K77/J77*100</f>
        <v>55207.789411999998</v>
      </c>
      <c r="J77" s="302">
        <v>185</v>
      </c>
      <c r="K77" s="303">
        <f>VLOOKUP(A77,'MANO DE OBRA'!A8:D100,4,FALSE)</f>
        <v>102134.4104122</v>
      </c>
      <c r="L77" s="55"/>
      <c r="M77" s="440">
        <v>8</v>
      </c>
      <c r="N77" s="404">
        <f>K77/M77</f>
        <v>12766.801301525</v>
      </c>
    </row>
    <row r="78" spans="1:15">
      <c r="A78" s="167"/>
      <c r="B78" s="170" t="s">
        <v>2147</v>
      </c>
      <c r="C78" s="52"/>
      <c r="D78" s="52"/>
      <c r="E78" s="52"/>
      <c r="F78" s="52"/>
      <c r="G78" s="52"/>
      <c r="H78" s="52"/>
      <c r="I78" s="301"/>
      <c r="J78" s="302"/>
      <c r="K78" s="303"/>
      <c r="L78" s="55"/>
      <c r="M78" s="441"/>
      <c r="N78" s="404"/>
    </row>
    <row r="79" spans="1:15">
      <c r="A79" t="s">
        <v>15</v>
      </c>
      <c r="B79" s="54" t="str">
        <f>VLOOKUP(A79,'MANO DE OBRA'!A9:D70,3,FALSE)</f>
        <v>Obrero (6)</v>
      </c>
      <c r="C79" s="52"/>
      <c r="D79" s="52"/>
      <c r="E79" s="52"/>
      <c r="F79" s="52"/>
      <c r="G79" s="52"/>
      <c r="H79" s="52"/>
      <c r="I79" s="301">
        <f>K79/J79*100</f>
        <v>165623.36823599998</v>
      </c>
      <c r="J79" s="302">
        <v>185</v>
      </c>
      <c r="K79" s="303">
        <f>VLOOKUP(A79,'MANO DE OBRA'!A9:D101,4,FALSE)</f>
        <v>306403.23123659997</v>
      </c>
      <c r="L79" s="55"/>
      <c r="M79" s="309">
        <v>12</v>
      </c>
      <c r="N79" s="404">
        <f>K79/M79</f>
        <v>25533.602603049996</v>
      </c>
    </row>
    <row r="80" spans="1:15">
      <c r="A80" t="s">
        <v>30</v>
      </c>
      <c r="B80" s="54" t="str">
        <f>VLOOKUP(A80,'MANO DE OBRA'!A10:D71,3,FALSE)</f>
        <v>Oficial</v>
      </c>
      <c r="C80" s="52"/>
      <c r="D80" s="52"/>
      <c r="E80" s="52"/>
      <c r="F80" s="52"/>
      <c r="G80" s="52"/>
      <c r="H80" s="52"/>
      <c r="I80" s="301">
        <f>K80/J80*100</f>
        <v>55207.789411999998</v>
      </c>
      <c r="J80" s="302">
        <v>185</v>
      </c>
      <c r="K80" s="303">
        <f>VLOOKUP(A80,'MANO DE OBRA'!A10:D102,4,FALSE)</f>
        <v>102134.4104122</v>
      </c>
      <c r="L80" s="327"/>
      <c r="M80" s="309">
        <v>12</v>
      </c>
      <c r="N80" s="404">
        <f>K80/M80</f>
        <v>8511.2008676833339</v>
      </c>
    </row>
    <row r="81" spans="1:14">
      <c r="B81" s="54"/>
      <c r="C81" s="52"/>
      <c r="D81" s="52"/>
      <c r="E81" s="52"/>
      <c r="F81" s="52"/>
      <c r="G81" s="52"/>
      <c r="H81" s="52"/>
      <c r="I81" s="288"/>
      <c r="J81" s="306"/>
      <c r="K81" s="307"/>
      <c r="L81" s="327"/>
      <c r="M81" s="309"/>
      <c r="N81" s="305"/>
    </row>
    <row r="82" spans="1:14" ht="15" thickBot="1">
      <c r="B82" s="812"/>
      <c r="C82" s="813"/>
      <c r="D82" s="813"/>
      <c r="E82" s="813"/>
      <c r="F82" s="813"/>
      <c r="G82" s="813"/>
      <c r="H82" s="813"/>
      <c r="I82" s="131"/>
      <c r="J82" s="131"/>
      <c r="K82" s="131"/>
      <c r="L82" s="913"/>
      <c r="M82" s="913"/>
      <c r="N82" s="132"/>
    </row>
    <row r="83" spans="1:14" ht="15" thickBot="1">
      <c r="B83" s="831" t="s">
        <v>1037</v>
      </c>
      <c r="C83" s="832"/>
      <c r="D83" s="832"/>
      <c r="E83" s="832"/>
      <c r="F83" s="832"/>
      <c r="G83" s="832"/>
      <c r="H83" s="832"/>
      <c r="I83" s="832"/>
      <c r="J83" s="832"/>
      <c r="K83" s="832"/>
      <c r="L83" s="832"/>
      <c r="M83" s="833"/>
      <c r="N83" s="469">
        <f>SUM(N76:N82)</f>
        <v>85112.008676833328</v>
      </c>
    </row>
    <row r="84" spans="1:14" ht="15" thickBot="1">
      <c r="B84" s="38"/>
      <c r="C84" s="39"/>
      <c r="D84" s="39"/>
      <c r="E84" s="39"/>
      <c r="F84" s="39"/>
      <c r="G84" s="39"/>
      <c r="H84" s="39"/>
      <c r="I84" s="39"/>
      <c r="J84" s="39"/>
      <c r="K84" s="39"/>
      <c r="L84" s="39"/>
      <c r="M84" s="39"/>
      <c r="N84" s="40"/>
    </row>
    <row r="85" spans="1:14" ht="15" thickBot="1">
      <c r="B85" s="825" t="s">
        <v>1051</v>
      </c>
      <c r="C85" s="826"/>
      <c r="D85" s="826"/>
      <c r="E85" s="826"/>
      <c r="F85" s="826"/>
      <c r="G85" s="826"/>
      <c r="H85" s="826"/>
      <c r="I85" s="826"/>
      <c r="J85" s="826"/>
      <c r="K85" s="826"/>
      <c r="L85" s="826"/>
      <c r="M85" s="827"/>
      <c r="N85" s="104">
        <f>N47+N59+N70+N83</f>
        <v>2075189.5969021157</v>
      </c>
    </row>
    <row r="86" spans="1:14">
      <c r="B86" s="38"/>
      <c r="C86" s="39"/>
      <c r="D86" s="39"/>
      <c r="E86" s="39"/>
      <c r="F86" s="39"/>
      <c r="G86" s="39"/>
      <c r="H86" s="39"/>
      <c r="I86" s="39"/>
      <c r="J86" s="39"/>
      <c r="K86" s="39"/>
      <c r="L86" s="39"/>
      <c r="M86" s="39"/>
      <c r="N86" s="40"/>
    </row>
    <row r="87" spans="1:14">
      <c r="B87" s="69" t="s">
        <v>1052</v>
      </c>
      <c r="C87" s="70"/>
      <c r="D87" s="70"/>
      <c r="E87" s="70"/>
      <c r="F87" s="70"/>
      <c r="G87" s="70"/>
      <c r="H87" s="70"/>
      <c r="I87" s="70"/>
      <c r="J87" s="70"/>
      <c r="K87" s="70"/>
      <c r="L87" s="70"/>
      <c r="M87" s="70"/>
      <c r="N87" s="71"/>
    </row>
    <row r="88" spans="1:14" ht="15" thickBot="1">
      <c r="B88" s="73"/>
      <c r="C88" s="66"/>
      <c r="D88" s="66"/>
      <c r="E88" s="66"/>
      <c r="F88" s="66"/>
      <c r="G88" s="66"/>
      <c r="H88" s="66"/>
      <c r="I88" s="66"/>
      <c r="J88" s="66"/>
      <c r="K88" s="66"/>
      <c r="L88" s="66"/>
      <c r="M88" s="66"/>
      <c r="N88" s="68"/>
    </row>
    <row r="89" spans="1:14">
      <c r="B89" s="816" t="s">
        <v>1053</v>
      </c>
      <c r="C89" s="817"/>
      <c r="D89" s="817"/>
      <c r="E89" s="817"/>
      <c r="F89" s="817"/>
      <c r="G89" s="817"/>
      <c r="H89" s="817"/>
      <c r="I89" s="323"/>
      <c r="J89" s="343"/>
      <c r="K89" s="311" t="s">
        <v>1054</v>
      </c>
      <c r="L89" s="855" t="s">
        <v>1055</v>
      </c>
      <c r="M89" s="856"/>
      <c r="N89" s="312"/>
    </row>
    <row r="90" spans="1:14">
      <c r="B90" s="857" t="s">
        <v>1056</v>
      </c>
      <c r="C90" s="858"/>
      <c r="D90" s="858"/>
      <c r="E90" s="858"/>
      <c r="F90" s="858"/>
      <c r="G90" s="858"/>
      <c r="H90" s="858"/>
      <c r="I90" s="92"/>
      <c r="J90" s="93"/>
      <c r="K90" s="313">
        <v>0.2</v>
      </c>
      <c r="L90" s="859">
        <f>N85*K90</f>
        <v>415037.91938042315</v>
      </c>
      <c r="M90" s="860"/>
      <c r="N90" s="56"/>
    </row>
    <row r="91" spans="1:14">
      <c r="B91" s="94" t="s">
        <v>1057</v>
      </c>
      <c r="C91" s="95"/>
      <c r="D91" s="95"/>
      <c r="E91" s="95"/>
      <c r="F91" s="95"/>
      <c r="G91" s="95"/>
      <c r="H91" s="95"/>
      <c r="I91" s="92"/>
      <c r="J91" s="93"/>
      <c r="K91" s="313">
        <v>0.05</v>
      </c>
      <c r="L91" s="859">
        <f>N85*K91</f>
        <v>103759.47984510579</v>
      </c>
      <c r="M91" s="860"/>
      <c r="N91" s="56"/>
    </row>
    <row r="92" spans="1:14" ht="15" thickBot="1">
      <c r="B92" s="96" t="s">
        <v>1058</v>
      </c>
      <c r="C92" s="97"/>
      <c r="D92" s="97"/>
      <c r="E92" s="97"/>
      <c r="F92" s="97"/>
      <c r="G92" s="97"/>
      <c r="H92" s="97"/>
      <c r="I92" s="98"/>
      <c r="J92" s="99"/>
      <c r="K92" s="314">
        <v>0.05</v>
      </c>
      <c r="L92" s="861">
        <f>N85*K92</f>
        <v>103759.47984510579</v>
      </c>
      <c r="M92" s="862"/>
      <c r="N92" s="56"/>
    </row>
    <row r="93" spans="1:14" ht="15" thickBot="1">
      <c r="B93" s="825" t="s">
        <v>1037</v>
      </c>
      <c r="C93" s="826"/>
      <c r="D93" s="826"/>
      <c r="E93" s="826"/>
      <c r="F93" s="826"/>
      <c r="G93" s="826"/>
      <c r="H93" s="826"/>
      <c r="I93" s="826"/>
      <c r="J93" s="826"/>
      <c r="K93" s="826"/>
      <c r="L93" s="826"/>
      <c r="M93" s="827"/>
      <c r="N93" s="57">
        <f>L90+L91+L92</f>
        <v>622556.87907063472</v>
      </c>
    </row>
    <row r="94" spans="1:14" ht="15" thickBot="1">
      <c r="B94" s="38"/>
      <c r="C94" s="39"/>
      <c r="D94" s="39"/>
      <c r="E94" s="39"/>
      <c r="F94" s="39"/>
      <c r="G94" s="39"/>
      <c r="H94" s="39"/>
      <c r="I94" s="39"/>
      <c r="J94" s="39"/>
      <c r="K94" s="39"/>
      <c r="L94" s="39"/>
      <c r="M94" s="39"/>
      <c r="N94" s="40"/>
    </row>
    <row r="95" spans="1:14" ht="15" thickBot="1">
      <c r="A95" t="s">
        <v>2121</v>
      </c>
      <c r="B95" s="825" t="s">
        <v>1059</v>
      </c>
      <c r="C95" s="826"/>
      <c r="D95" s="826"/>
      <c r="E95" s="826"/>
      <c r="F95" s="826"/>
      <c r="G95" s="826"/>
      <c r="H95" s="826"/>
      <c r="I95" s="826"/>
      <c r="J95" s="826"/>
      <c r="K95" s="826"/>
      <c r="L95" s="826"/>
      <c r="M95" s="827"/>
      <c r="N95" s="196">
        <f>N85+N93</f>
        <v>2697746.4759727502</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2321</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2322</v>
      </c>
      <c r="C111" s="264"/>
      <c r="D111" s="264"/>
      <c r="E111" s="264"/>
      <c r="F111" s="264"/>
      <c r="G111" s="264"/>
      <c r="H111" s="264"/>
      <c r="I111" s="264"/>
      <c r="J111" s="264"/>
      <c r="K111" s="264"/>
      <c r="L111" s="264"/>
      <c r="M111" s="264"/>
      <c r="N111" s="265"/>
    </row>
    <row r="112" spans="2:14" ht="15" customHeight="1">
      <c r="B112" s="967" t="s">
        <v>2323</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2324</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2325</v>
      </c>
      <c r="C125" s="266"/>
      <c r="D125" s="266"/>
      <c r="E125" s="252"/>
      <c r="F125" s="252"/>
      <c r="G125" s="252"/>
      <c r="H125" s="252"/>
      <c r="I125" s="252"/>
      <c r="J125" s="973"/>
      <c r="K125" s="973"/>
      <c r="L125" s="973"/>
      <c r="M125" s="973"/>
      <c r="N125" s="974"/>
    </row>
    <row r="126" spans="2:14" ht="15" thickBot="1">
      <c r="B126" s="428" t="s">
        <v>2326</v>
      </c>
      <c r="C126" s="429"/>
      <c r="D126" s="429"/>
      <c r="E126" s="268"/>
      <c r="F126" s="268"/>
      <c r="G126" s="268"/>
      <c r="H126" s="268"/>
      <c r="I126" s="268"/>
      <c r="J126" s="975"/>
      <c r="K126" s="975"/>
      <c r="L126" s="975"/>
      <c r="M126" s="975"/>
      <c r="N126"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1735</v>
      </c>
      <c r="C31" s="86" t="s">
        <v>2202</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182</v>
      </c>
      <c r="B36" s="838" t="str">
        <f>VLOOKUP(A36,EQUIPOS!A6:D154,3,FALSE)</f>
        <v xml:space="preserve">Compresor para penetrar roca
</v>
      </c>
      <c r="C36" s="839"/>
      <c r="D36" s="839"/>
      <c r="E36" s="839"/>
      <c r="F36" s="839"/>
      <c r="G36" s="839"/>
      <c r="H36" s="840"/>
      <c r="I36" s="276"/>
      <c r="J36" s="277"/>
      <c r="K36" s="278">
        <f>VLOOKUP(A36,EQUIPOS!A6:D163,4,FALSE)</f>
        <v>107397.5</v>
      </c>
      <c r="L36" s="279"/>
      <c r="M36" s="280">
        <v>0.125</v>
      </c>
      <c r="N36" s="281">
        <f>K36/M36</f>
        <v>859180</v>
      </c>
    </row>
    <row r="37" spans="1:14">
      <c r="A37" s="118" t="s">
        <v>242</v>
      </c>
      <c r="B37" s="838" t="str">
        <f>VLOOKUP(A37,EQUIPOS!A7:D154,3,FALSE)</f>
        <v>Grúa con torre capacidad 1 ton en la punta.</v>
      </c>
      <c r="C37" s="839"/>
      <c r="D37" s="839"/>
      <c r="E37" s="839"/>
      <c r="F37" s="839"/>
      <c r="G37" s="839"/>
      <c r="H37" s="840"/>
      <c r="I37" s="430"/>
      <c r="J37" s="431"/>
      <c r="K37" s="278">
        <f>VLOOKUP(A37,EQUIPOS!A7:D164,4,FALSE)</f>
        <v>148547.18</v>
      </c>
      <c r="L37" s="344"/>
      <c r="M37" s="345">
        <v>2.5</v>
      </c>
      <c r="N37" s="281">
        <f>K37/M37</f>
        <v>59418.871999999996</v>
      </c>
    </row>
    <row r="38" spans="1:14">
      <c r="A38" s="118" t="s">
        <v>267</v>
      </c>
      <c r="B38" s="838" t="str">
        <f>VLOOKUP(A38,EQUIPOS!A8:D154,3,FALSE)</f>
        <v>Motobomba de concreto</v>
      </c>
      <c r="C38" s="839"/>
      <c r="D38" s="839"/>
      <c r="E38" s="839"/>
      <c r="F38" s="839"/>
      <c r="G38" s="839"/>
      <c r="H38" s="840"/>
      <c r="I38" s="430"/>
      <c r="J38" s="431"/>
      <c r="K38" s="447">
        <f>VLOOKUP(A38,EQUIPOS!A8:D165,4,FALSE)</f>
        <v>6694</v>
      </c>
      <c r="L38" s="344"/>
      <c r="M38" s="345">
        <v>0.65</v>
      </c>
      <c r="N38" s="281">
        <f>K38/M38</f>
        <v>10298.461538461537</v>
      </c>
    </row>
    <row r="39" spans="1:14">
      <c r="A39" s="118" t="s">
        <v>310</v>
      </c>
      <c r="B39" s="838" t="str">
        <f>VLOOKUP(A39,EQUIPOS!A9:D154,3,FALSE)</f>
        <v>Retroexcavadora A25C</v>
      </c>
      <c r="C39" s="839"/>
      <c r="D39" s="839"/>
      <c r="E39" s="839"/>
      <c r="F39" s="839"/>
      <c r="G39" s="839"/>
      <c r="H39" s="840"/>
      <c r="I39" s="430"/>
      <c r="J39" s="431"/>
      <c r="K39" s="447">
        <f>VLOOKUP(A39,EQUIPOS!A9:D166,4,FALSE)</f>
        <v>166600</v>
      </c>
      <c r="L39" s="344"/>
      <c r="M39" s="345">
        <v>0.65</v>
      </c>
      <c r="N39" s="281">
        <f>K39/M39</f>
        <v>256307.69230769231</v>
      </c>
    </row>
    <row r="40" spans="1:14">
      <c r="A40" s="118"/>
      <c r="B40" s="838"/>
      <c r="C40" s="839"/>
      <c r="D40" s="839"/>
      <c r="E40" s="839"/>
      <c r="F40" s="839"/>
      <c r="G40" s="839"/>
      <c r="H40" s="840"/>
      <c r="I40" s="430"/>
      <c r="J40" s="431"/>
      <c r="K40" s="447"/>
      <c r="L40" s="344"/>
      <c r="M40" s="345"/>
      <c r="N40" s="281"/>
    </row>
    <row r="41" spans="1:14">
      <c r="A41" s="118"/>
      <c r="B41" s="838"/>
      <c r="C41" s="839"/>
      <c r="D41" s="839"/>
      <c r="E41" s="839"/>
      <c r="F41" s="839"/>
      <c r="G41" s="839"/>
      <c r="H41" s="840"/>
      <c r="I41" s="430"/>
      <c r="J41" s="431"/>
      <c r="K41" s="447"/>
      <c r="L41" s="344"/>
      <c r="M41" s="345"/>
      <c r="N41" s="281"/>
    </row>
    <row r="42" spans="1:14">
      <c r="A42" s="118"/>
      <c r="B42" s="838"/>
      <c r="C42" s="839"/>
      <c r="D42" s="839"/>
      <c r="E42" s="839"/>
      <c r="F42" s="839"/>
      <c r="G42" s="839"/>
      <c r="H42" s="840"/>
      <c r="I42" s="337"/>
      <c r="J42" s="339"/>
      <c r="K42" s="447"/>
      <c r="L42" s="432"/>
      <c r="M42" s="433"/>
      <c r="N42" s="281"/>
    </row>
    <row r="43" spans="1:14">
      <c r="B43" s="838"/>
      <c r="C43" s="839"/>
      <c r="D43" s="839"/>
      <c r="E43" s="839"/>
      <c r="F43" s="839"/>
      <c r="G43" s="839"/>
      <c r="H43" s="840"/>
      <c r="I43" s="41"/>
      <c r="J43" s="42"/>
      <c r="K43" s="447"/>
      <c r="L43" s="285"/>
      <c r="M43" s="286"/>
      <c r="N43" s="281"/>
    </row>
    <row r="44" spans="1:14">
      <c r="B44" s="329"/>
      <c r="C44" s="330"/>
      <c r="D44" s="330"/>
      <c r="E44" s="330"/>
      <c r="F44" s="332"/>
      <c r="G44" s="332"/>
      <c r="H44" s="130"/>
      <c r="I44" s="41"/>
      <c r="J44" s="42"/>
      <c r="K44" s="447"/>
      <c r="L44" s="285"/>
      <c r="M44" s="286"/>
      <c r="N44" s="282"/>
    </row>
    <row r="45" spans="1:14">
      <c r="B45" s="845" t="s">
        <v>1036</v>
      </c>
      <c r="C45" s="846"/>
      <c r="D45" s="846"/>
      <c r="E45" s="43"/>
      <c r="F45" s="44"/>
      <c r="G45" s="44"/>
      <c r="H45" s="45"/>
      <c r="I45" s="41"/>
      <c r="J45" s="42"/>
      <c r="K45" s="288"/>
      <c r="L45" s="285"/>
      <c r="M45" s="410">
        <v>0.1</v>
      </c>
      <c r="N45" s="353">
        <f>N87*M45</f>
        <v>44258.244511953337</v>
      </c>
    </row>
    <row r="46" spans="1:14" ht="15" thickBot="1">
      <c r="B46" s="838"/>
      <c r="C46" s="839"/>
      <c r="D46" s="839"/>
      <c r="E46" s="839"/>
      <c r="F46" s="839"/>
      <c r="G46" s="839"/>
      <c r="H46" s="840"/>
      <c r="I46" s="847"/>
      <c r="J46" s="848"/>
      <c r="K46" s="46"/>
      <c r="L46" s="849"/>
      <c r="M46" s="850"/>
      <c r="N46" s="110"/>
    </row>
    <row r="47" spans="1:14" ht="15" thickBot="1">
      <c r="B47" s="825" t="s">
        <v>1037</v>
      </c>
      <c r="C47" s="826"/>
      <c r="D47" s="826"/>
      <c r="E47" s="826"/>
      <c r="F47" s="826"/>
      <c r="G47" s="826"/>
      <c r="H47" s="826"/>
      <c r="I47" s="826"/>
      <c r="J47" s="826"/>
      <c r="K47" s="826"/>
      <c r="L47" s="826"/>
      <c r="M47" s="827"/>
      <c r="N47" s="403">
        <f>SUM(N36:N46)</f>
        <v>1229463.2703581071</v>
      </c>
    </row>
    <row r="48" spans="1:14">
      <c r="B48" s="289"/>
      <c r="C48" s="39"/>
      <c r="D48" s="39"/>
      <c r="E48" s="39"/>
      <c r="F48" s="39"/>
      <c r="G48" s="39"/>
      <c r="H48" s="39"/>
      <c r="I48" s="39"/>
      <c r="J48" s="39"/>
      <c r="K48" s="39"/>
      <c r="L48" s="39"/>
      <c r="M48" s="39"/>
      <c r="N48" s="40"/>
    </row>
    <row r="49" spans="1:14">
      <c r="B49" s="69" t="s">
        <v>1038</v>
      </c>
      <c r="C49" s="70"/>
      <c r="D49" s="70"/>
      <c r="E49" s="70"/>
      <c r="F49" s="70"/>
      <c r="G49" s="70"/>
      <c r="H49" s="70"/>
      <c r="I49" s="70"/>
      <c r="J49" s="70"/>
      <c r="K49" s="70"/>
      <c r="L49" s="70"/>
      <c r="M49" s="70"/>
      <c r="N49" s="71"/>
    </row>
    <row r="50" spans="1:14" ht="15" thickBot="1">
      <c r="B50" s="72"/>
      <c r="C50" s="67"/>
      <c r="D50" s="67"/>
      <c r="E50" s="67"/>
      <c r="F50" s="67"/>
      <c r="G50" s="67"/>
      <c r="H50" s="67"/>
      <c r="I50" s="67"/>
      <c r="J50" s="66"/>
      <c r="K50" s="66"/>
      <c r="L50" s="66"/>
      <c r="M50" s="66"/>
      <c r="N50" s="68"/>
    </row>
    <row r="51" spans="1:14">
      <c r="B51" s="816" t="s">
        <v>1028</v>
      </c>
      <c r="C51" s="817"/>
      <c r="D51" s="817"/>
      <c r="E51" s="817"/>
      <c r="F51" s="817"/>
      <c r="G51" s="817"/>
      <c r="H51" s="817"/>
      <c r="I51" s="818"/>
      <c r="J51" s="324" t="s">
        <v>1029</v>
      </c>
      <c r="K51" s="90" t="s">
        <v>1030</v>
      </c>
      <c r="L51" s="819" t="s">
        <v>1039</v>
      </c>
      <c r="M51" s="818"/>
      <c r="N51" s="91" t="s">
        <v>1035</v>
      </c>
    </row>
    <row r="52" spans="1:14">
      <c r="A52" s="166" t="s">
        <v>812</v>
      </c>
      <c r="B52" s="48"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3842.9609612499999</v>
      </c>
      <c r="N52" s="281">
        <f>K52*M52</f>
        <v>684540.1162848674</v>
      </c>
    </row>
    <row r="53" spans="1:14">
      <c r="A53" s="166" t="s">
        <v>901</v>
      </c>
      <c r="B53" s="48"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480914.41737500002</v>
      </c>
      <c r="N53" s="281">
        <f t="shared" ref="N53:N59" si="0">K53*M53</f>
        <v>571096.46183841059</v>
      </c>
    </row>
    <row r="54" spans="1:14">
      <c r="A54" s="166" t="s">
        <v>376</v>
      </c>
      <c r="B54" s="48" t="str">
        <f>VLOOKUP(A54,MATERIALES!A6:D373,3,FALSE)</f>
        <v>Anfo</v>
      </c>
      <c r="C54" s="434"/>
      <c r="D54" s="434"/>
      <c r="E54" s="434"/>
      <c r="F54" s="434"/>
      <c r="G54" s="434"/>
      <c r="H54" s="434"/>
      <c r="I54" s="434"/>
      <c r="J54" s="321" t="s">
        <v>377</v>
      </c>
      <c r="K54" s="406">
        <v>0.3</v>
      </c>
      <c r="L54" s="430"/>
      <c r="M54" s="411">
        <f>VLOOKUP(A54,MATERIALES!A6:D398,4,FALSE)</f>
        <v>6001.6285625</v>
      </c>
      <c r="N54" s="281">
        <f t="shared" si="0"/>
        <v>1800.48856875</v>
      </c>
    </row>
    <row r="55" spans="1:14">
      <c r="A55" s="166" t="s">
        <v>427</v>
      </c>
      <c r="B55" s="48"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3596.1517075000002</v>
      </c>
      <c r="N55" s="281">
        <f t="shared" si="0"/>
        <v>10788.4551225</v>
      </c>
    </row>
    <row r="56" spans="1:14">
      <c r="A56" s="166" t="s">
        <v>462</v>
      </c>
      <c r="B56" s="48"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11585.85743</v>
      </c>
      <c r="N56" s="281">
        <f t="shared" si="0"/>
        <v>2896.4643575</v>
      </c>
    </row>
    <row r="57" spans="1:14">
      <c r="A57" s="166" t="s">
        <v>467</v>
      </c>
      <c r="B57" s="48" t="str">
        <f>VLOOKUP(A57,MATERIALES!A8:D373,3,FALSE)</f>
        <v>Fulminantes</v>
      </c>
      <c r="C57" s="434"/>
      <c r="D57" s="434"/>
      <c r="E57" s="434"/>
      <c r="F57" s="434"/>
      <c r="G57" s="434"/>
      <c r="H57" s="434"/>
      <c r="I57" s="434"/>
      <c r="J57" s="321" t="str">
        <f>VLOOKUP(A57,MATERIALES!A11:D649,2,FALSE)</f>
        <v>u</v>
      </c>
      <c r="K57" s="406">
        <v>1</v>
      </c>
      <c r="L57" s="430"/>
      <c r="M57" s="411">
        <f>VLOOKUP(A57,MATERIALES!A8:D401,4,FALSE)</f>
        <v>1889.1558450000002</v>
      </c>
      <c r="N57" s="281">
        <f t="shared" si="0"/>
        <v>1889.1558450000002</v>
      </c>
    </row>
    <row r="58" spans="1:14">
      <c r="A58" s="166" t="s">
        <v>567</v>
      </c>
      <c r="B58" s="48" t="str">
        <f>VLOOKUP(A58,MATERIALES!A9:D373,3,FALSE)</f>
        <v>Mecha Lenta</v>
      </c>
      <c r="C58" s="434"/>
      <c r="D58" s="434"/>
      <c r="E58" s="434"/>
      <c r="F58" s="434"/>
      <c r="G58" s="434"/>
      <c r="H58" s="434"/>
      <c r="I58" s="434"/>
      <c r="J58" s="321" t="str">
        <f>VLOOKUP(A58,MATERIALES!A11:D650,2,FALSE)</f>
        <v>m</v>
      </c>
      <c r="K58" s="406">
        <v>1</v>
      </c>
      <c r="L58" s="430"/>
      <c r="M58" s="411">
        <f>VLOOKUP(A58,MATERIALES!A9:D402,4,FALSE)</f>
        <v>1365.5966899999999</v>
      </c>
      <c r="N58" s="281">
        <f t="shared" si="0"/>
        <v>1365.5966899999999</v>
      </c>
    </row>
    <row r="59" spans="1:14">
      <c r="A59" s="166" t="s">
        <v>918</v>
      </c>
      <c r="B59" s="48"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10385.531717500002</v>
      </c>
      <c r="N59" s="281">
        <f t="shared" si="0"/>
        <v>4756.5735266150014</v>
      </c>
    </row>
    <row r="60" spans="1:14">
      <c r="A60" s="166"/>
      <c r="B60" s="48"/>
      <c r="C60" s="434"/>
      <c r="D60" s="434"/>
      <c r="E60" s="434"/>
      <c r="F60" s="434"/>
      <c r="G60" s="434"/>
      <c r="H60" s="434"/>
      <c r="I60" s="434"/>
      <c r="J60" s="320"/>
      <c r="K60" s="406"/>
      <c r="L60" s="430"/>
      <c r="M60" s="411"/>
      <c r="N60" s="281"/>
    </row>
    <row r="61" spans="1:14">
      <c r="A61" s="166"/>
      <c r="B61" s="48"/>
      <c r="C61" s="434"/>
      <c r="D61" s="434"/>
      <c r="E61" s="434"/>
      <c r="F61" s="434"/>
      <c r="G61" s="434"/>
      <c r="H61" s="434"/>
      <c r="I61" s="434"/>
      <c r="J61" s="320"/>
      <c r="K61" s="406"/>
      <c r="L61" s="430"/>
      <c r="M61" s="411"/>
      <c r="N61" s="281"/>
    </row>
    <row r="62" spans="1:14" ht="15" thickBot="1">
      <c r="B62" s="48"/>
      <c r="C62" s="319"/>
      <c r="D62" s="319"/>
      <c r="E62" s="319"/>
      <c r="F62" s="319"/>
      <c r="G62" s="319"/>
      <c r="H62" s="319"/>
      <c r="I62" s="319"/>
      <c r="J62" s="444"/>
      <c r="K62" s="131"/>
      <c r="L62" s="334"/>
      <c r="M62" s="411"/>
      <c r="N62" s="281"/>
    </row>
    <row r="63" spans="1:14" ht="15" thickBot="1">
      <c r="B63" s="825" t="s">
        <v>1037</v>
      </c>
      <c r="C63" s="826"/>
      <c r="D63" s="826"/>
      <c r="E63" s="826"/>
      <c r="F63" s="826"/>
      <c r="G63" s="826"/>
      <c r="H63" s="826"/>
      <c r="I63" s="826"/>
      <c r="J63" s="826"/>
      <c r="K63" s="826"/>
      <c r="L63" s="826"/>
      <c r="M63" s="827"/>
      <c r="N63" s="403">
        <f>SUM(N52:N62)</f>
        <v>1279133.3122336429</v>
      </c>
    </row>
    <row r="64" spans="1:14">
      <c r="B64" s="38"/>
      <c r="C64" s="39"/>
      <c r="D64" s="39"/>
      <c r="E64" s="39"/>
      <c r="F64" s="39"/>
      <c r="G64" s="39"/>
      <c r="H64" s="39"/>
      <c r="I64" s="39"/>
      <c r="J64" s="39"/>
      <c r="K64" s="39"/>
      <c r="L64" s="39"/>
      <c r="M64" s="39"/>
      <c r="N64" s="40"/>
    </row>
    <row r="65" spans="1:15">
      <c r="B65" s="69" t="s">
        <v>1040</v>
      </c>
      <c r="C65" s="70"/>
      <c r="D65" s="70"/>
      <c r="E65" s="70"/>
      <c r="F65" s="70"/>
      <c r="G65" s="70"/>
      <c r="H65" s="70"/>
      <c r="I65" s="70"/>
      <c r="J65" s="70"/>
      <c r="K65" s="70"/>
      <c r="L65" s="70"/>
      <c r="M65" s="70"/>
      <c r="N65" s="71"/>
    </row>
    <row r="66" spans="1:15" ht="15" thickBot="1">
      <c r="B66" s="73"/>
      <c r="C66" s="66"/>
      <c r="D66" s="66"/>
      <c r="E66" s="66"/>
      <c r="F66" s="66"/>
      <c r="G66" s="66"/>
      <c r="H66" s="66"/>
      <c r="I66" s="66"/>
      <c r="J66" s="66"/>
      <c r="K66" s="66"/>
      <c r="L66" s="66"/>
      <c r="M66" s="66"/>
      <c r="N66" s="68"/>
    </row>
    <row r="67" spans="1:15" ht="26.4">
      <c r="B67" s="322" t="s">
        <v>1041</v>
      </c>
      <c r="C67" s="323"/>
      <c r="D67" s="323"/>
      <c r="E67" s="323"/>
      <c r="F67" s="323"/>
      <c r="G67" s="323"/>
      <c r="H67" s="78" t="s">
        <v>1029</v>
      </c>
      <c r="I67" s="79" t="s">
        <v>1042</v>
      </c>
      <c r="J67" s="80" t="s">
        <v>1043</v>
      </c>
      <c r="K67" s="78" t="s">
        <v>1044</v>
      </c>
      <c r="L67" s="828" t="s">
        <v>1045</v>
      </c>
      <c r="M67" s="801"/>
      <c r="N67" s="81" t="s">
        <v>1035</v>
      </c>
    </row>
    <row r="68" spans="1:15">
      <c r="A68" t="s">
        <v>1340</v>
      </c>
      <c r="B68" s="51" t="str">
        <f>VLOOKUP(A68,TRANSPORTE!A5:D117,3,FALSE)</f>
        <v>Transporte de material de excavación</v>
      </c>
      <c r="C68" s="326"/>
      <c r="D68" s="326"/>
      <c r="E68" s="326"/>
      <c r="F68" s="326"/>
      <c r="G68" s="326"/>
      <c r="H68" s="320" t="s">
        <v>1551</v>
      </c>
      <c r="I68" s="288">
        <v>1.3</v>
      </c>
      <c r="J68" s="295">
        <v>1</v>
      </c>
      <c r="K68" s="288">
        <f>I68*J68</f>
        <v>1.3</v>
      </c>
      <c r="L68" s="829">
        <f>VLOOKUP(A68,TRANSPORTE!A5:D117,4,FALSE)</f>
        <v>1277.40878376</v>
      </c>
      <c r="M68" s="830"/>
      <c r="N68" s="296">
        <f>K68*L68</f>
        <v>1660.6314188880001</v>
      </c>
    </row>
    <row r="69" spans="1:15">
      <c r="A69" t="s">
        <v>1492</v>
      </c>
      <c r="B69" s="51" t="str">
        <f>VLOOKUP(A69,TRANSPORTE!A6:D117,3,FALSE)</f>
        <v>Equipo de Transporte (Camiones Grúas</v>
      </c>
      <c r="C69" s="52"/>
      <c r="D69" s="52"/>
      <c r="E69" s="52"/>
      <c r="F69" s="52"/>
      <c r="G69" s="52"/>
      <c r="H69" s="320" t="s">
        <v>1551</v>
      </c>
      <c r="I69" s="288">
        <v>0.05</v>
      </c>
      <c r="J69" s="295">
        <v>1</v>
      </c>
      <c r="K69" s="288">
        <f>I69*J69</f>
        <v>0.05</v>
      </c>
      <c r="L69" s="829">
        <f>VLOOKUP(A69,TRANSPORTE!A6:D117,4,FALSE)</f>
        <v>64.073848229999996</v>
      </c>
      <c r="M69" s="830"/>
      <c r="N69" s="296">
        <f>K69*L69</f>
        <v>3.2036924115000001</v>
      </c>
    </row>
    <row r="70" spans="1:15">
      <c r="B70" s="51"/>
      <c r="C70" s="52"/>
      <c r="D70" s="52"/>
      <c r="E70" s="52"/>
      <c r="F70" s="52"/>
      <c r="G70" s="52"/>
      <c r="H70" s="320"/>
      <c r="I70" s="288"/>
      <c r="J70" s="295"/>
      <c r="K70" s="288"/>
      <c r="L70" s="829"/>
      <c r="M70" s="830"/>
      <c r="N70" s="296"/>
    </row>
    <row r="71" spans="1:15">
      <c r="B71" s="51"/>
      <c r="C71" s="52"/>
      <c r="D71" s="52"/>
      <c r="E71" s="52"/>
      <c r="F71" s="52"/>
      <c r="G71" s="52"/>
      <c r="H71" s="320"/>
      <c r="I71" s="288"/>
      <c r="J71" s="295"/>
      <c r="K71" s="288"/>
      <c r="L71" s="829"/>
      <c r="M71" s="830"/>
      <c r="N71" s="296"/>
    </row>
    <row r="72" spans="1:15">
      <c r="B72" s="51"/>
      <c r="C72" s="52"/>
      <c r="D72" s="52"/>
      <c r="E72" s="52"/>
      <c r="F72" s="52"/>
      <c r="G72" s="52"/>
      <c r="H72" s="297"/>
      <c r="I72" s="288"/>
      <c r="J72" s="288"/>
      <c r="K72" s="288"/>
      <c r="L72" s="298"/>
      <c r="M72" s="299"/>
      <c r="N72" s="300"/>
    </row>
    <row r="73" spans="1:15" ht="15" thickBot="1">
      <c r="B73" s="456"/>
      <c r="C73" s="457"/>
      <c r="D73" s="457"/>
      <c r="E73" s="457"/>
      <c r="F73" s="457"/>
      <c r="G73" s="457"/>
      <c r="H73" s="53"/>
      <c r="I73" s="131"/>
      <c r="J73" s="131"/>
      <c r="K73" s="131"/>
      <c r="L73" s="814"/>
      <c r="M73" s="815"/>
      <c r="N73" s="132"/>
    </row>
    <row r="74" spans="1:15" ht="15" thickBot="1">
      <c r="B74" s="831" t="s">
        <v>1037</v>
      </c>
      <c r="C74" s="832"/>
      <c r="D74" s="832"/>
      <c r="E74" s="832"/>
      <c r="F74" s="832"/>
      <c r="G74" s="832"/>
      <c r="H74" s="832"/>
      <c r="I74" s="832"/>
      <c r="J74" s="832"/>
      <c r="K74" s="832"/>
      <c r="L74" s="832"/>
      <c r="M74" s="833"/>
      <c r="N74" s="109">
        <f>N68+N69+N70+N71+N72</f>
        <v>1663.8351112995001</v>
      </c>
    </row>
    <row r="75" spans="1:15">
      <c r="B75" s="38"/>
      <c r="C75" s="39"/>
      <c r="D75" s="39"/>
      <c r="E75" s="39"/>
      <c r="F75" s="39"/>
      <c r="G75" s="39"/>
      <c r="H75" s="39"/>
      <c r="I75" s="39"/>
      <c r="J75" s="39"/>
      <c r="K75" s="39"/>
      <c r="L75" s="39"/>
      <c r="M75" s="39"/>
      <c r="N75" s="40"/>
    </row>
    <row r="76" spans="1:15">
      <c r="B76" s="69" t="s">
        <v>1046</v>
      </c>
      <c r="C76" s="70"/>
      <c r="D76" s="70"/>
      <c r="E76" s="70"/>
      <c r="F76" s="70"/>
      <c r="G76" s="70"/>
      <c r="H76" s="70"/>
      <c r="I76" s="70"/>
      <c r="J76" s="70"/>
      <c r="K76" s="70"/>
      <c r="L76" s="70"/>
      <c r="M76" s="70"/>
      <c r="N76" s="71"/>
    </row>
    <row r="77" spans="1:15" ht="15" thickBot="1">
      <c r="B77" s="73"/>
      <c r="C77" s="66"/>
      <c r="D77" s="66"/>
      <c r="E77" s="66"/>
      <c r="F77" s="66"/>
      <c r="G77" s="66"/>
      <c r="H77" s="66"/>
      <c r="I77" s="66"/>
      <c r="J77" s="66"/>
      <c r="K77" s="66"/>
      <c r="L77" s="66"/>
      <c r="M77" s="66"/>
      <c r="N77" s="68"/>
    </row>
    <row r="78" spans="1:15" ht="26.4">
      <c r="B78" s="851" t="s">
        <v>1047</v>
      </c>
      <c r="C78" s="852"/>
      <c r="D78" s="852"/>
      <c r="E78" s="852"/>
      <c r="F78" s="852"/>
      <c r="G78" s="852"/>
      <c r="H78" s="852"/>
      <c r="I78" s="78" t="s">
        <v>1048</v>
      </c>
      <c r="J78" s="80" t="s">
        <v>1493</v>
      </c>
      <c r="K78" s="79" t="s">
        <v>1050</v>
      </c>
      <c r="L78" s="853" t="s">
        <v>1034</v>
      </c>
      <c r="M78" s="977"/>
      <c r="N78" s="103" t="s">
        <v>1035</v>
      </c>
    </row>
    <row r="79" spans="1:15">
      <c r="A79" s="224"/>
      <c r="B79" s="216" t="s">
        <v>2148</v>
      </c>
      <c r="C79" s="217"/>
      <c r="D79" s="217"/>
      <c r="E79" s="217"/>
      <c r="F79" s="217"/>
      <c r="G79" s="217"/>
      <c r="H79" s="217"/>
      <c r="I79" s="218"/>
      <c r="J79" s="219"/>
      <c r="K79" s="220"/>
      <c r="L79" s="221"/>
      <c r="M79" s="222"/>
      <c r="N79" s="223"/>
    </row>
    <row r="80" spans="1:15">
      <c r="A80" s="167" t="s">
        <v>15</v>
      </c>
      <c r="B80" s="54" t="str">
        <f>VLOOKUP(A80,'MANO DE OBRA'!A8:D68,3,FALSE)</f>
        <v>Obrero (6)</v>
      </c>
      <c r="C80" s="52"/>
      <c r="D80" s="52"/>
      <c r="E80" s="52"/>
      <c r="F80" s="52"/>
      <c r="G80" s="52"/>
      <c r="H80" s="52"/>
      <c r="I80" s="301">
        <f>K80/J80*100</f>
        <v>165623.36823599998</v>
      </c>
      <c r="J80" s="302">
        <v>185</v>
      </c>
      <c r="K80" s="303">
        <f>VLOOKUP(A80,'MANO DE OBRA'!A8:D99,4,FALSE)</f>
        <v>306403.23123659997</v>
      </c>
      <c r="L80" s="55"/>
      <c r="M80" s="443">
        <v>1</v>
      </c>
      <c r="N80" s="404">
        <f>K80/M80</f>
        <v>306403.23123659997</v>
      </c>
      <c r="O80" s="111"/>
    </row>
    <row r="81" spans="1:14">
      <c r="A81" s="167" t="s">
        <v>30</v>
      </c>
      <c r="B81" s="54" t="str">
        <f>VLOOKUP(A81,'MANO DE OBRA'!A8:D69,3,FALSE)</f>
        <v>Oficial</v>
      </c>
      <c r="C81" s="52"/>
      <c r="D81" s="52"/>
      <c r="E81" s="52"/>
      <c r="F81" s="52"/>
      <c r="G81" s="52"/>
      <c r="H81" s="52"/>
      <c r="I81" s="301">
        <f>K81/J81*100</f>
        <v>55207.789411999998</v>
      </c>
      <c r="J81" s="302">
        <v>185</v>
      </c>
      <c r="K81" s="303">
        <f>VLOOKUP(A81,'MANO DE OBRA'!A8:D100,4,FALSE)</f>
        <v>102134.4104122</v>
      </c>
      <c r="L81" s="55"/>
      <c r="M81" s="440">
        <v>1</v>
      </c>
      <c r="N81" s="404">
        <f>K81/M81</f>
        <v>102134.4104122</v>
      </c>
    </row>
    <row r="82" spans="1:14">
      <c r="A82" s="167"/>
      <c r="B82" s="170" t="s">
        <v>1734</v>
      </c>
      <c r="C82" s="52"/>
      <c r="D82" s="52"/>
      <c r="E82" s="52"/>
      <c r="F82" s="52"/>
      <c r="G82" s="52"/>
      <c r="H82" s="52"/>
      <c r="I82" s="301"/>
      <c r="J82" s="302"/>
      <c r="K82" s="303"/>
      <c r="L82" s="55"/>
      <c r="M82" s="441"/>
      <c r="N82" s="404"/>
    </row>
    <row r="83" spans="1:14">
      <c r="A83" t="s">
        <v>15</v>
      </c>
      <c r="B83" s="54" t="str">
        <f>VLOOKUP(A83,'MANO DE OBRA'!A9:D70,3,FALSE)</f>
        <v>Obrero (6)</v>
      </c>
      <c r="C83" s="52"/>
      <c r="D83" s="52"/>
      <c r="E83" s="52"/>
      <c r="F83" s="52"/>
      <c r="G83" s="52"/>
      <c r="H83" s="52"/>
      <c r="I83" s="301">
        <f>K83/J83*100</f>
        <v>165623.36823599998</v>
      </c>
      <c r="J83" s="302">
        <v>185</v>
      </c>
      <c r="K83" s="303">
        <f>VLOOKUP(A83,'MANO DE OBRA'!A9:D101,4,FALSE)</f>
        <v>306403.23123659997</v>
      </c>
      <c r="L83" s="55"/>
      <c r="M83" s="309">
        <v>12</v>
      </c>
      <c r="N83" s="404">
        <f>K83/M83</f>
        <v>25533.602603049996</v>
      </c>
    </row>
    <row r="84" spans="1:14">
      <c r="A84" t="s">
        <v>30</v>
      </c>
      <c r="B84" s="54" t="str">
        <f>VLOOKUP(A84,'MANO DE OBRA'!A10:D71,3,FALSE)</f>
        <v>Oficial</v>
      </c>
      <c r="C84" s="52"/>
      <c r="D84" s="52"/>
      <c r="E84" s="52"/>
      <c r="F84" s="52"/>
      <c r="G84" s="52"/>
      <c r="H84" s="52"/>
      <c r="I84" s="301">
        <f>K84/J84*100</f>
        <v>55207.789411999998</v>
      </c>
      <c r="J84" s="302">
        <v>185</v>
      </c>
      <c r="K84" s="303">
        <f>VLOOKUP(A84,'MANO DE OBRA'!A10:D102,4,FALSE)</f>
        <v>102134.4104122</v>
      </c>
      <c r="L84" s="327"/>
      <c r="M84" s="309">
        <v>12</v>
      </c>
      <c r="N84" s="404">
        <f>K84/M84</f>
        <v>8511.2008676833339</v>
      </c>
    </row>
    <row r="85" spans="1:14">
      <c r="B85" s="54"/>
      <c r="C85" s="52"/>
      <c r="D85" s="52"/>
      <c r="E85" s="52"/>
      <c r="F85" s="52"/>
      <c r="G85" s="52"/>
      <c r="H85" s="52"/>
      <c r="I85" s="288"/>
      <c r="J85" s="306"/>
      <c r="K85" s="307"/>
      <c r="L85" s="327"/>
      <c r="M85" s="309"/>
      <c r="N85" s="305"/>
    </row>
    <row r="86" spans="1:14" ht="15" thickBot="1">
      <c r="B86" s="812"/>
      <c r="C86" s="813"/>
      <c r="D86" s="813"/>
      <c r="E86" s="813"/>
      <c r="F86" s="813"/>
      <c r="G86" s="813"/>
      <c r="H86" s="813"/>
      <c r="I86" s="131"/>
      <c r="J86" s="131"/>
      <c r="K86" s="131"/>
      <c r="L86" s="913"/>
      <c r="M86" s="913"/>
      <c r="N86" s="50"/>
    </row>
    <row r="87" spans="1:14" ht="15" thickBot="1">
      <c r="B87" s="831" t="s">
        <v>1037</v>
      </c>
      <c r="C87" s="832"/>
      <c r="D87" s="832"/>
      <c r="E87" s="832"/>
      <c r="F87" s="832"/>
      <c r="G87" s="832"/>
      <c r="H87" s="832"/>
      <c r="I87" s="832"/>
      <c r="J87" s="832"/>
      <c r="K87" s="832"/>
      <c r="L87" s="832"/>
      <c r="M87" s="833"/>
      <c r="N87" s="310">
        <f>SUM(N80:N86)</f>
        <v>442582.44511953334</v>
      </c>
    </row>
    <row r="88" spans="1:14" ht="15" thickBot="1">
      <c r="B88" s="38"/>
      <c r="C88" s="39"/>
      <c r="D88" s="39"/>
      <c r="E88" s="39"/>
      <c r="F88" s="39"/>
      <c r="G88" s="39"/>
      <c r="H88" s="39"/>
      <c r="I88" s="39"/>
      <c r="J88" s="39"/>
      <c r="K88" s="39"/>
      <c r="L88" s="39"/>
      <c r="M88" s="39"/>
      <c r="N88" s="40"/>
    </row>
    <row r="89" spans="1:14" ht="15" thickBot="1">
      <c r="B89" s="825" t="s">
        <v>1051</v>
      </c>
      <c r="C89" s="826"/>
      <c r="D89" s="826"/>
      <c r="E89" s="826"/>
      <c r="F89" s="826"/>
      <c r="G89" s="826"/>
      <c r="H89" s="826"/>
      <c r="I89" s="826"/>
      <c r="J89" s="826"/>
      <c r="K89" s="826"/>
      <c r="L89" s="826"/>
      <c r="M89" s="827"/>
      <c r="N89" s="104">
        <f>N47+N63+N74+N87</f>
        <v>2952842.8628225825</v>
      </c>
    </row>
    <row r="90" spans="1:14">
      <c r="B90" s="38"/>
      <c r="C90" s="39"/>
      <c r="D90" s="39"/>
      <c r="E90" s="39"/>
      <c r="F90" s="39"/>
      <c r="G90" s="39"/>
      <c r="H90" s="39"/>
      <c r="I90" s="39"/>
      <c r="J90" s="39"/>
      <c r="K90" s="39"/>
      <c r="L90" s="39"/>
      <c r="M90" s="39"/>
      <c r="N90" s="40"/>
    </row>
    <row r="91" spans="1:14">
      <c r="B91" s="69" t="s">
        <v>1052</v>
      </c>
      <c r="C91" s="70"/>
      <c r="D91" s="70"/>
      <c r="E91" s="70"/>
      <c r="F91" s="70"/>
      <c r="G91" s="70"/>
      <c r="H91" s="70"/>
      <c r="I91" s="70"/>
      <c r="J91" s="70"/>
      <c r="K91" s="70"/>
      <c r="L91" s="70"/>
      <c r="M91" s="70"/>
      <c r="N91" s="71"/>
    </row>
    <row r="92" spans="1:14" ht="15" thickBot="1">
      <c r="B92" s="73"/>
      <c r="C92" s="66"/>
      <c r="D92" s="66"/>
      <c r="E92" s="66"/>
      <c r="F92" s="66"/>
      <c r="G92" s="66"/>
      <c r="H92" s="66"/>
      <c r="I92" s="66"/>
      <c r="J92" s="66"/>
      <c r="K92" s="66"/>
      <c r="L92" s="66"/>
      <c r="M92" s="66"/>
      <c r="N92" s="68"/>
    </row>
    <row r="93" spans="1:14">
      <c r="B93" s="816" t="s">
        <v>1053</v>
      </c>
      <c r="C93" s="817"/>
      <c r="D93" s="817"/>
      <c r="E93" s="817"/>
      <c r="F93" s="817"/>
      <c r="G93" s="817"/>
      <c r="H93" s="817"/>
      <c r="I93" s="323"/>
      <c r="J93" s="343"/>
      <c r="K93" s="311" t="s">
        <v>1054</v>
      </c>
      <c r="L93" s="855" t="s">
        <v>1055</v>
      </c>
      <c r="M93" s="856"/>
      <c r="N93" s="312"/>
    </row>
    <row r="94" spans="1:14">
      <c r="B94" s="857" t="s">
        <v>1056</v>
      </c>
      <c r="C94" s="858"/>
      <c r="D94" s="858"/>
      <c r="E94" s="858"/>
      <c r="F94" s="858"/>
      <c r="G94" s="858"/>
      <c r="H94" s="858"/>
      <c r="I94" s="92"/>
      <c r="J94" s="93"/>
      <c r="K94" s="313">
        <v>0.2</v>
      </c>
      <c r="L94" s="859">
        <f>N89*K94</f>
        <v>590568.57256451657</v>
      </c>
      <c r="M94" s="860"/>
      <c r="N94" s="56"/>
    </row>
    <row r="95" spans="1:14">
      <c r="B95" s="94" t="s">
        <v>1057</v>
      </c>
      <c r="C95" s="95"/>
      <c r="D95" s="95"/>
      <c r="E95" s="95"/>
      <c r="F95" s="95"/>
      <c r="G95" s="95"/>
      <c r="H95" s="95"/>
      <c r="I95" s="92"/>
      <c r="J95" s="93"/>
      <c r="K95" s="313">
        <v>0.05</v>
      </c>
      <c r="L95" s="859">
        <f>N89*K95</f>
        <v>147642.14314112914</v>
      </c>
      <c r="M95" s="860"/>
      <c r="N95" s="56"/>
    </row>
    <row r="96" spans="1:14" ht="15" thickBot="1">
      <c r="B96" s="96" t="s">
        <v>1058</v>
      </c>
      <c r="C96" s="97"/>
      <c r="D96" s="97"/>
      <c r="E96" s="97"/>
      <c r="F96" s="97"/>
      <c r="G96" s="97"/>
      <c r="H96" s="97"/>
      <c r="I96" s="98"/>
      <c r="J96" s="99"/>
      <c r="K96" s="314">
        <v>0.05</v>
      </c>
      <c r="L96" s="861">
        <f>N89*K96</f>
        <v>147642.14314112914</v>
      </c>
      <c r="M96" s="862"/>
      <c r="N96" s="56"/>
    </row>
    <row r="97" spans="1:14" ht="15" thickBot="1">
      <c r="B97" s="825" t="s">
        <v>1037</v>
      </c>
      <c r="C97" s="826"/>
      <c r="D97" s="826"/>
      <c r="E97" s="826"/>
      <c r="F97" s="826"/>
      <c r="G97" s="826"/>
      <c r="H97" s="826"/>
      <c r="I97" s="826"/>
      <c r="J97" s="826"/>
      <c r="K97" s="826"/>
      <c r="L97" s="826"/>
      <c r="M97" s="827"/>
      <c r="N97" s="57">
        <f>L94+L95+L96</f>
        <v>885852.85884677491</v>
      </c>
    </row>
    <row r="98" spans="1:14" ht="15" thickBot="1">
      <c r="B98" s="38"/>
      <c r="C98" s="39"/>
      <c r="D98" s="39"/>
      <c r="E98" s="39"/>
      <c r="F98" s="39"/>
      <c r="G98" s="39"/>
      <c r="H98" s="39"/>
      <c r="I98" s="39"/>
      <c r="J98" s="39"/>
      <c r="K98" s="39"/>
      <c r="L98" s="39"/>
      <c r="M98" s="39"/>
      <c r="N98" s="40"/>
    </row>
    <row r="99" spans="1:14" ht="15" thickBot="1">
      <c r="A99" t="s">
        <v>2121</v>
      </c>
      <c r="B99" s="825" t="s">
        <v>1059</v>
      </c>
      <c r="C99" s="826"/>
      <c r="D99" s="826"/>
      <c r="E99" s="826"/>
      <c r="F99" s="826"/>
      <c r="G99" s="826"/>
      <c r="H99" s="826"/>
      <c r="I99" s="826"/>
      <c r="J99" s="826"/>
      <c r="K99" s="826"/>
      <c r="L99" s="826"/>
      <c r="M99" s="827"/>
      <c r="N99" s="196">
        <f>N89+N97</f>
        <v>3838695.7216693573</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2321</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2322</v>
      </c>
      <c r="C115" s="264"/>
      <c r="D115" s="264"/>
      <c r="E115" s="264"/>
      <c r="F115" s="264"/>
      <c r="G115" s="264"/>
      <c r="H115" s="264"/>
      <c r="I115" s="264"/>
      <c r="J115" s="264"/>
      <c r="K115" s="264"/>
      <c r="L115" s="264"/>
      <c r="M115" s="264"/>
      <c r="N115" s="265"/>
    </row>
    <row r="116" spans="2:14" ht="15" customHeight="1">
      <c r="B116" s="967" t="s">
        <v>2323</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2324</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2325</v>
      </c>
      <c r="C129" s="266"/>
      <c r="D129" s="266"/>
      <c r="E129" s="252"/>
      <c r="F129" s="252"/>
      <c r="G129" s="252"/>
      <c r="H129" s="252"/>
      <c r="I129" s="252"/>
      <c r="J129" s="973"/>
      <c r="K129" s="973"/>
      <c r="L129" s="973"/>
      <c r="M129" s="973"/>
      <c r="N129" s="974"/>
    </row>
    <row r="130" spans="2:14" ht="15" thickBot="1">
      <c r="B130" s="428" t="s">
        <v>2326</v>
      </c>
      <c r="C130" s="429"/>
      <c r="D130" s="429"/>
      <c r="E130" s="268"/>
      <c r="F130" s="268"/>
      <c r="G130" s="268"/>
      <c r="H130" s="268"/>
      <c r="I130" s="268"/>
      <c r="J130" s="975"/>
      <c r="K130" s="975"/>
      <c r="L130" s="975"/>
      <c r="M130" s="975"/>
      <c r="N130"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4"/>
      <c r="C1" s="926"/>
      <c r="D1" s="927"/>
      <c r="E1" s="927"/>
      <c r="F1" s="927"/>
      <c r="G1" s="927"/>
      <c r="H1" s="927"/>
      <c r="I1" s="927"/>
      <c r="J1" s="928"/>
      <c r="K1" s="929" t="s">
        <v>1017</v>
      </c>
      <c r="L1" s="931" t="s">
        <v>2303</v>
      </c>
      <c r="M1" s="932"/>
      <c r="N1" s="933"/>
    </row>
    <row r="2" spans="2:14" ht="40.5" customHeight="1">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2" hidden="1" customHeight="1" thickBot="1">
      <c r="B30" s="76" t="s">
        <v>1027</v>
      </c>
      <c r="C30" s="834" t="s">
        <v>1028</v>
      </c>
      <c r="D30" s="835"/>
      <c r="E30" s="835"/>
      <c r="F30" s="835"/>
      <c r="G30" s="835"/>
      <c r="H30" s="835"/>
      <c r="I30" s="835"/>
      <c r="J30" s="77"/>
      <c r="K30" s="316"/>
      <c r="L30" s="836" t="s">
        <v>1029</v>
      </c>
      <c r="M30" s="837"/>
      <c r="N30" s="76" t="s">
        <v>1030</v>
      </c>
    </row>
    <row r="31" spans="1:14" ht="18.75" customHeight="1" thickBot="1">
      <c r="A31" t="s">
        <v>1928</v>
      </c>
      <c r="B31" s="85" t="s">
        <v>1184</v>
      </c>
      <c r="C31" s="86" t="s">
        <v>1736</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180</v>
      </c>
      <c r="B36" s="838" t="str">
        <f>VLOOKUP(A36,EQUIPOS!A6:D154,3,FALSE)</f>
        <v>Compresor 120 HP, con martillo.</v>
      </c>
      <c r="C36" s="839"/>
      <c r="D36" s="839"/>
      <c r="E36" s="839"/>
      <c r="F36" s="839"/>
      <c r="G36" s="839"/>
      <c r="H36" s="840"/>
      <c r="I36" s="276"/>
      <c r="J36" s="277"/>
      <c r="K36" s="278">
        <f>VLOOKUP(A36,EQUIPOS!A6:D163,4,FALSE)</f>
        <v>91909</v>
      </c>
      <c r="L36" s="279"/>
      <c r="M36" s="280">
        <v>0.16</v>
      </c>
      <c r="N36" s="281">
        <f>K36/M36</f>
        <v>574431.25</v>
      </c>
    </row>
    <row r="37" spans="1:14">
      <c r="A37" s="118" t="s">
        <v>261</v>
      </c>
      <c r="B37" s="838" t="str">
        <f>VLOOKUP(A37,EQUIPOS!A7:D154,3,FALSE)</f>
        <v xml:space="preserve">Motobomba 3 PULGADAS (incluye operario)
</v>
      </c>
      <c r="C37" s="839"/>
      <c r="D37" s="839"/>
      <c r="E37" s="839"/>
      <c r="F37" s="839"/>
      <c r="G37" s="839"/>
      <c r="H37" s="840"/>
      <c r="I37" s="430"/>
      <c r="J37" s="431"/>
      <c r="K37" s="278">
        <f>VLOOKUP(A37,EQUIPOS!A7:D164,4,FALSE)</f>
        <v>5522.333333333333</v>
      </c>
      <c r="L37" s="344"/>
      <c r="M37" s="345">
        <v>0.16</v>
      </c>
      <c r="N37" s="281">
        <f>K37/M37</f>
        <v>34514.583333333328</v>
      </c>
    </row>
    <row r="38" spans="1:14">
      <c r="A38" s="118"/>
      <c r="B38" s="838"/>
      <c r="C38" s="839"/>
      <c r="D38" s="839"/>
      <c r="E38" s="839"/>
      <c r="F38" s="839"/>
      <c r="G38" s="839"/>
      <c r="H38" s="840"/>
      <c r="I38" s="430"/>
      <c r="J38" s="431"/>
      <c r="K38" s="447"/>
      <c r="L38" s="344"/>
      <c r="M38" s="345"/>
      <c r="N38" s="281"/>
    </row>
    <row r="39" spans="1:14">
      <c r="A39" s="118"/>
      <c r="B39" s="838"/>
      <c r="C39" s="839"/>
      <c r="D39" s="839"/>
      <c r="E39" s="839"/>
      <c r="F39" s="839"/>
      <c r="G39" s="839"/>
      <c r="H39" s="840"/>
      <c r="I39" s="430"/>
      <c r="J39" s="431"/>
      <c r="K39" s="447"/>
      <c r="L39" s="344"/>
      <c r="M39" s="345"/>
      <c r="N39" s="281"/>
    </row>
    <row r="40" spans="1:14">
      <c r="A40" s="118"/>
      <c r="B40" s="838"/>
      <c r="C40" s="839"/>
      <c r="D40" s="839"/>
      <c r="E40" s="839"/>
      <c r="F40" s="839"/>
      <c r="G40" s="839"/>
      <c r="H40" s="840"/>
      <c r="I40" s="337"/>
      <c r="J40" s="339"/>
      <c r="K40" s="447"/>
      <c r="L40" s="432"/>
      <c r="M40" s="433"/>
      <c r="N40" s="281"/>
    </row>
    <row r="41" spans="1:14">
      <c r="B41" s="838"/>
      <c r="C41" s="839"/>
      <c r="D41" s="839"/>
      <c r="E41" s="839"/>
      <c r="F41" s="839"/>
      <c r="G41" s="839"/>
      <c r="H41" s="840"/>
      <c r="I41" s="41"/>
      <c r="J41" s="42"/>
      <c r="K41" s="447"/>
      <c r="L41" s="285"/>
      <c r="M41" s="286"/>
      <c r="N41" s="281"/>
    </row>
    <row r="42" spans="1:14">
      <c r="B42" s="329"/>
      <c r="C42" s="330"/>
      <c r="D42" s="330"/>
      <c r="E42" s="330"/>
      <c r="F42" s="332"/>
      <c r="G42" s="332"/>
      <c r="H42" s="130"/>
      <c r="I42" s="41"/>
      <c r="J42" s="42"/>
      <c r="K42" s="447"/>
      <c r="L42" s="285"/>
      <c r="M42" s="286"/>
      <c r="N42" s="282"/>
    </row>
    <row r="43" spans="1:14">
      <c r="B43" s="845" t="s">
        <v>1036</v>
      </c>
      <c r="C43" s="846"/>
      <c r="D43" s="846"/>
      <c r="E43" s="43"/>
      <c r="F43" s="44"/>
      <c r="G43" s="44"/>
      <c r="H43" s="45"/>
      <c r="I43" s="41"/>
      <c r="J43" s="42"/>
      <c r="K43" s="288"/>
      <c r="L43" s="285"/>
      <c r="M43" s="410">
        <v>0.05</v>
      </c>
      <c r="N43" s="353">
        <f>N77*M43</f>
        <v>11968.876220179687</v>
      </c>
    </row>
    <row r="44" spans="1:14" ht="15" thickBot="1">
      <c r="B44" s="838"/>
      <c r="C44" s="839"/>
      <c r="D44" s="839"/>
      <c r="E44" s="839"/>
      <c r="F44" s="839"/>
      <c r="G44" s="839"/>
      <c r="H44" s="840"/>
      <c r="I44" s="847"/>
      <c r="J44" s="848"/>
      <c r="K44" s="46"/>
      <c r="L44" s="849"/>
      <c r="M44" s="850"/>
      <c r="N44" s="110"/>
    </row>
    <row r="45" spans="1:14" ht="15" thickBot="1">
      <c r="B45" s="825" t="s">
        <v>1037</v>
      </c>
      <c r="C45" s="826"/>
      <c r="D45" s="826"/>
      <c r="E45" s="826"/>
      <c r="F45" s="826"/>
      <c r="G45" s="826"/>
      <c r="H45" s="826"/>
      <c r="I45" s="826"/>
      <c r="J45" s="826"/>
      <c r="K45" s="826"/>
      <c r="L45" s="826"/>
      <c r="M45" s="827"/>
      <c r="N45" s="403">
        <f>SUM(N36:N44)</f>
        <v>620914.70955351309</v>
      </c>
    </row>
    <row r="46" spans="1:14">
      <c r="B46" s="289"/>
      <c r="C46" s="39"/>
      <c r="D46" s="39"/>
      <c r="E46" s="39"/>
      <c r="F46" s="39"/>
      <c r="G46" s="39"/>
      <c r="H46" s="39"/>
      <c r="I46" s="39"/>
      <c r="J46" s="39"/>
      <c r="K46" s="39"/>
      <c r="L46" s="39"/>
      <c r="M46" s="39"/>
      <c r="N46" s="40"/>
    </row>
    <row r="47" spans="1:14">
      <c r="B47" s="69" t="s">
        <v>1038</v>
      </c>
      <c r="C47" s="70"/>
      <c r="D47" s="70"/>
      <c r="E47" s="70"/>
      <c r="F47" s="70"/>
      <c r="G47" s="70"/>
      <c r="H47" s="70"/>
      <c r="I47" s="70"/>
      <c r="J47" s="70"/>
      <c r="K47" s="70"/>
      <c r="L47" s="70"/>
      <c r="M47" s="70"/>
      <c r="N47" s="71"/>
    </row>
    <row r="48" spans="1:14" ht="15" thickBot="1">
      <c r="B48" s="72"/>
      <c r="C48" s="67"/>
      <c r="D48" s="67"/>
      <c r="E48" s="67"/>
      <c r="F48" s="67"/>
      <c r="G48" s="67"/>
      <c r="H48" s="67"/>
      <c r="I48" s="67"/>
      <c r="J48" s="66"/>
      <c r="K48" s="66"/>
      <c r="L48" s="66"/>
      <c r="M48" s="66"/>
      <c r="N48" s="68"/>
    </row>
    <row r="49" spans="1:14">
      <c r="B49" s="816" t="s">
        <v>1028</v>
      </c>
      <c r="C49" s="817"/>
      <c r="D49" s="817"/>
      <c r="E49" s="817"/>
      <c r="F49" s="817"/>
      <c r="G49" s="817"/>
      <c r="H49" s="817"/>
      <c r="I49" s="818"/>
      <c r="J49" s="324" t="s">
        <v>1029</v>
      </c>
      <c r="K49" s="90" t="s">
        <v>1030</v>
      </c>
      <c r="L49" s="819" t="s">
        <v>1039</v>
      </c>
      <c r="M49" s="818"/>
      <c r="N49" s="91" t="s">
        <v>1035</v>
      </c>
    </row>
    <row r="50" spans="1:14">
      <c r="A50" s="166" t="s">
        <v>462</v>
      </c>
      <c r="B50" s="48"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11585.85743</v>
      </c>
      <c r="N50" s="281">
        <f>K50*M50</f>
        <v>2317.1714860000002</v>
      </c>
    </row>
    <row r="51" spans="1:14">
      <c r="A51" s="166" t="s">
        <v>467</v>
      </c>
      <c r="B51" s="48" t="str">
        <f>VLOOKUP(A51,MATERIALES!A6:D373,3,FALSE)</f>
        <v>Fulminantes</v>
      </c>
      <c r="C51" s="434"/>
      <c r="D51" s="434"/>
      <c r="E51" s="434"/>
      <c r="F51" s="434"/>
      <c r="G51" s="434"/>
      <c r="H51" s="434"/>
      <c r="I51" s="434"/>
      <c r="J51" s="321" t="str">
        <f>VLOOKUP(A51,MATERIALES!A6:D643,2,FALSE)</f>
        <v>u</v>
      </c>
      <c r="K51" s="406">
        <v>1</v>
      </c>
      <c r="L51" s="430"/>
      <c r="M51" s="411">
        <f>VLOOKUP(A51,MATERIALES!A6:D397,4,FALSE)</f>
        <v>1889.1558450000002</v>
      </c>
      <c r="N51" s="281">
        <f>K51*M51</f>
        <v>1889.1558450000002</v>
      </c>
    </row>
    <row r="52" spans="1:14">
      <c r="A52" s="166" t="s">
        <v>567</v>
      </c>
      <c r="B52" s="48" t="str">
        <f>VLOOKUP(A52,MATERIALES!A6:D373,3,FALSE)</f>
        <v>Mecha Lenta</v>
      </c>
      <c r="C52" s="434"/>
      <c r="D52" s="434"/>
      <c r="E52" s="434"/>
      <c r="F52" s="434"/>
      <c r="G52" s="434"/>
      <c r="H52" s="434"/>
      <c r="I52" s="434"/>
      <c r="J52" s="321" t="str">
        <f>VLOOKUP(A52,MATERIALES!A6:D644,2,FALSE)</f>
        <v>m</v>
      </c>
      <c r="K52" s="406">
        <v>0.5</v>
      </c>
      <c r="L52" s="430"/>
      <c r="M52" s="411">
        <f>VLOOKUP(A52,MATERIALES!A6:D398,4,FALSE)</f>
        <v>1365.5966899999999</v>
      </c>
      <c r="N52" s="281">
        <f>K52*M52</f>
        <v>682.79834499999993</v>
      </c>
    </row>
    <row r="53" spans="1:14">
      <c r="A53" s="166" t="s">
        <v>814</v>
      </c>
      <c r="B53" s="48" t="str">
        <f>VLOOKUP(A53,MATERIALES!A6:D373,3,FALSE)</f>
        <v>Acero A-37</v>
      </c>
      <c r="C53" s="434"/>
      <c r="D53" s="434"/>
      <c r="E53" s="434"/>
      <c r="F53" s="434"/>
      <c r="G53" s="434"/>
      <c r="H53" s="434"/>
      <c r="I53" s="434"/>
      <c r="J53" s="321" t="str">
        <f>VLOOKUP(A53,MATERIALES!A7:D645,2,FALSE)</f>
        <v>kg</v>
      </c>
      <c r="K53" s="406">
        <v>150</v>
      </c>
      <c r="L53" s="430"/>
      <c r="M53" s="411">
        <f>VLOOKUP(A53,MATERIALES!A6:D399,4,FALSE)</f>
        <v>3562.3736974999997</v>
      </c>
      <c r="N53" s="281">
        <f>K53*M53</f>
        <v>534356.05462499999</v>
      </c>
    </row>
    <row r="54" spans="1:14">
      <c r="A54" s="166" t="s">
        <v>903</v>
      </c>
      <c r="B54" s="48"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574226.17000000004</v>
      </c>
      <c r="N54" s="281">
        <f>K54*M54</f>
        <v>574226.17000000004</v>
      </c>
    </row>
    <row r="55" spans="1:14">
      <c r="A55" s="166"/>
      <c r="B55" s="48"/>
      <c r="C55" s="434"/>
      <c r="D55" s="434"/>
      <c r="E55" s="434"/>
      <c r="F55" s="434"/>
      <c r="G55" s="434"/>
      <c r="H55" s="434"/>
      <c r="I55" s="434"/>
      <c r="J55" s="320"/>
      <c r="K55" s="406"/>
      <c r="L55" s="430"/>
      <c r="M55" s="411"/>
      <c r="N55" s="281"/>
    </row>
    <row r="56" spans="1:14">
      <c r="A56" s="166"/>
      <c r="B56" s="48"/>
      <c r="C56" s="434"/>
      <c r="D56" s="434"/>
      <c r="E56" s="434"/>
      <c r="F56" s="434"/>
      <c r="G56" s="434"/>
      <c r="H56" s="434"/>
      <c r="I56" s="434"/>
      <c r="J56" s="320"/>
      <c r="K56" s="406"/>
      <c r="L56" s="430"/>
      <c r="M56" s="411"/>
      <c r="N56" s="281"/>
    </row>
    <row r="57" spans="1:14" ht="15" thickBot="1">
      <c r="B57" s="48"/>
      <c r="C57" s="319"/>
      <c r="D57" s="319"/>
      <c r="E57" s="319"/>
      <c r="F57" s="319"/>
      <c r="G57" s="319"/>
      <c r="H57" s="319"/>
      <c r="I57" s="319"/>
      <c r="J57" s="444"/>
      <c r="K57" s="131"/>
      <c r="L57" s="334"/>
      <c r="M57" s="411"/>
      <c r="N57" s="281"/>
    </row>
    <row r="58" spans="1:14" ht="15" thickBot="1">
      <c r="B58" s="825" t="s">
        <v>1037</v>
      </c>
      <c r="C58" s="826"/>
      <c r="D58" s="826"/>
      <c r="E58" s="826"/>
      <c r="F58" s="826"/>
      <c r="G58" s="826"/>
      <c r="H58" s="826"/>
      <c r="I58" s="826"/>
      <c r="J58" s="826"/>
      <c r="K58" s="826"/>
      <c r="L58" s="826"/>
      <c r="M58" s="827"/>
      <c r="N58" s="403">
        <f>SUM(N50:N57)</f>
        <v>1113471.3503010001</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1356</v>
      </c>
      <c r="B63" s="51" t="str">
        <f>VLOOKUP(A63,TRANSPORTE!A5:D117,3,FALSE)</f>
        <v>Transporte de material de excavación</v>
      </c>
      <c r="C63" s="326"/>
      <c r="D63" s="326"/>
      <c r="E63" s="326"/>
      <c r="F63" s="326"/>
      <c r="G63" s="326"/>
      <c r="H63" s="320" t="s">
        <v>1551</v>
      </c>
      <c r="I63" s="288">
        <v>1</v>
      </c>
      <c r="J63" s="295">
        <v>1</v>
      </c>
      <c r="K63" s="288">
        <f>I63*J63</f>
        <v>1</v>
      </c>
      <c r="L63" s="829">
        <f>VLOOKUP(A63,TRANSPORTE!A5:D117,4,FALSE)</f>
        <v>1277.40878376</v>
      </c>
      <c r="M63" s="830"/>
      <c r="N63" s="296">
        <f>K63*L63</f>
        <v>1277.40878376</v>
      </c>
    </row>
    <row r="64" spans="1:14">
      <c r="B64" s="51"/>
      <c r="C64" s="52"/>
      <c r="D64" s="52"/>
      <c r="E64" s="52"/>
      <c r="F64" s="52"/>
      <c r="G64" s="52"/>
      <c r="H64" s="320"/>
      <c r="I64" s="288"/>
      <c r="J64" s="295"/>
      <c r="K64" s="288"/>
      <c r="L64" s="829"/>
      <c r="M64" s="830"/>
      <c r="N64" s="296"/>
    </row>
    <row r="65" spans="1:15">
      <c r="B65" s="51"/>
      <c r="C65" s="52"/>
      <c r="D65" s="52"/>
      <c r="E65" s="52"/>
      <c r="F65" s="52"/>
      <c r="G65" s="52"/>
      <c r="H65" s="320"/>
      <c r="I65" s="288"/>
      <c r="J65" s="295"/>
      <c r="K65" s="288"/>
      <c r="L65" s="829"/>
      <c r="M65" s="830"/>
      <c r="N65" s="296"/>
    </row>
    <row r="66" spans="1:15">
      <c r="B66" s="51"/>
      <c r="C66" s="52"/>
      <c r="D66" s="52"/>
      <c r="E66" s="52"/>
      <c r="F66" s="52"/>
      <c r="G66" s="52"/>
      <c r="H66" s="297"/>
      <c r="I66" s="288"/>
      <c r="J66" s="288"/>
      <c r="K66" s="288"/>
      <c r="L66" s="298"/>
      <c r="M66" s="299"/>
      <c r="N66" s="300"/>
    </row>
    <row r="67" spans="1:15" ht="15" thickBot="1">
      <c r="B67" s="456"/>
      <c r="C67" s="457"/>
      <c r="D67" s="457"/>
      <c r="E67" s="457"/>
      <c r="F67" s="457"/>
      <c r="G67" s="457"/>
      <c r="H67" s="53"/>
      <c r="I67" s="131"/>
      <c r="J67" s="131"/>
      <c r="K67" s="131"/>
      <c r="L67" s="814"/>
      <c r="M67" s="815"/>
      <c r="N67" s="132"/>
    </row>
    <row r="68" spans="1:15" ht="15" thickBot="1">
      <c r="B68" s="831" t="s">
        <v>1037</v>
      </c>
      <c r="C68" s="832"/>
      <c r="D68" s="832"/>
      <c r="E68" s="832"/>
      <c r="F68" s="832"/>
      <c r="G68" s="832"/>
      <c r="H68" s="832"/>
      <c r="I68" s="832"/>
      <c r="J68" s="832"/>
      <c r="K68" s="832"/>
      <c r="L68" s="832"/>
      <c r="M68" s="833"/>
      <c r="N68" s="109">
        <f>SUM(N63:N67)</f>
        <v>1277.40878376</v>
      </c>
    </row>
    <row r="69" spans="1:15">
      <c r="B69" s="38"/>
      <c r="C69" s="39"/>
      <c r="D69" s="39"/>
      <c r="E69" s="39"/>
      <c r="F69" s="39"/>
      <c r="G69" s="39"/>
      <c r="H69" s="39"/>
      <c r="I69" s="39"/>
      <c r="J69" s="39"/>
      <c r="K69" s="39"/>
      <c r="L69" s="39"/>
      <c r="M69" s="39"/>
      <c r="N69" s="40"/>
    </row>
    <row r="70" spans="1:15">
      <c r="B70" s="69" t="s">
        <v>1046</v>
      </c>
      <c r="C70" s="70"/>
      <c r="D70" s="70"/>
      <c r="E70" s="70"/>
      <c r="F70" s="70"/>
      <c r="G70" s="70"/>
      <c r="H70" s="70"/>
      <c r="I70" s="70"/>
      <c r="J70" s="70"/>
      <c r="K70" s="70"/>
      <c r="L70" s="70"/>
      <c r="M70" s="70"/>
      <c r="N70" s="71"/>
    </row>
    <row r="71" spans="1:15" ht="15" thickBot="1">
      <c r="B71" s="73"/>
      <c r="C71" s="66"/>
      <c r="D71" s="66"/>
      <c r="E71" s="66"/>
      <c r="F71" s="66"/>
      <c r="G71" s="66"/>
      <c r="H71" s="66"/>
      <c r="I71" s="66"/>
      <c r="J71" s="66"/>
      <c r="K71" s="66"/>
      <c r="L71" s="66"/>
      <c r="M71" s="66"/>
      <c r="N71" s="68"/>
    </row>
    <row r="72" spans="1:15" ht="26.4">
      <c r="B72" s="851" t="s">
        <v>1047</v>
      </c>
      <c r="C72" s="852"/>
      <c r="D72" s="852"/>
      <c r="E72" s="852"/>
      <c r="F72" s="852"/>
      <c r="G72" s="852"/>
      <c r="H72" s="852"/>
      <c r="I72" s="78" t="s">
        <v>1048</v>
      </c>
      <c r="J72" s="80" t="s">
        <v>1493</v>
      </c>
      <c r="K72" s="79" t="s">
        <v>1050</v>
      </c>
      <c r="L72" s="853" t="s">
        <v>1034</v>
      </c>
      <c r="M72" s="854"/>
      <c r="N72" s="103" t="s">
        <v>1035</v>
      </c>
    </row>
    <row r="73" spans="1:15">
      <c r="A73" s="167" t="s">
        <v>11</v>
      </c>
      <c r="B73" s="54" t="str">
        <f>VLOOKUP(A73,'MANO DE OBRA'!A8:D68,3,FALSE)</f>
        <v>Obrero (4)</v>
      </c>
      <c r="C73" s="52"/>
      <c r="D73" s="52"/>
      <c r="E73" s="52"/>
      <c r="F73" s="52"/>
      <c r="G73" s="52"/>
      <c r="H73" s="52"/>
      <c r="I73" s="301">
        <f>K73/J73*100</f>
        <v>110415.578824</v>
      </c>
      <c r="J73" s="302">
        <v>185</v>
      </c>
      <c r="K73" s="303">
        <f>VLOOKUP(A73,'MANO DE OBRA'!A8:D99,4,FALSE)</f>
        <v>204268.8208244</v>
      </c>
      <c r="L73" s="55"/>
      <c r="M73" s="443">
        <v>1.28</v>
      </c>
      <c r="N73" s="404">
        <f>K73/M73</f>
        <v>159585.0162690625</v>
      </c>
      <c r="O73" s="111"/>
    </row>
    <row r="74" spans="1:15">
      <c r="A74" s="167" t="s">
        <v>30</v>
      </c>
      <c r="B74" s="54" t="str">
        <f>VLOOKUP(A74,'MANO DE OBRA'!A8:D69,3,FALSE)</f>
        <v>Oficial</v>
      </c>
      <c r="C74" s="52"/>
      <c r="D74" s="52"/>
      <c r="E74" s="52"/>
      <c r="F74" s="52"/>
      <c r="G74" s="52"/>
      <c r="H74" s="52"/>
      <c r="I74" s="301">
        <f>K74/J74*100</f>
        <v>55207.789411999998</v>
      </c>
      <c r="J74" s="302">
        <v>185</v>
      </c>
      <c r="K74" s="303">
        <f>VLOOKUP(A74,'MANO DE OBRA'!A8:D100,4,FALSE)</f>
        <v>102134.4104122</v>
      </c>
      <c r="L74" s="55"/>
      <c r="M74" s="440">
        <v>1.28</v>
      </c>
      <c r="N74" s="404">
        <f>K74/M74</f>
        <v>79792.50813453125</v>
      </c>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SUM(N73:N76)</f>
        <v>239377.52440359374</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N45+N58+N68+N77</f>
        <v>1975040.9930418667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395008.19860837335</v>
      </c>
      <c r="M84" s="860"/>
      <c r="N84" s="56"/>
    </row>
    <row r="85" spans="1:14">
      <c r="B85" s="94" t="s">
        <v>1057</v>
      </c>
      <c r="C85" s="95"/>
      <c r="D85" s="95"/>
      <c r="E85" s="95"/>
      <c r="F85" s="95"/>
      <c r="G85" s="95"/>
      <c r="H85" s="95"/>
      <c r="I85" s="92"/>
      <c r="J85" s="93"/>
      <c r="K85" s="313">
        <v>0.05</v>
      </c>
      <c r="L85" s="859">
        <f>N79*K85</f>
        <v>98752.049652093337</v>
      </c>
      <c r="M85" s="860"/>
      <c r="N85" s="56"/>
    </row>
    <row r="86" spans="1:14" ht="15" thickBot="1">
      <c r="B86" s="96" t="s">
        <v>1058</v>
      </c>
      <c r="C86" s="97"/>
      <c r="D86" s="97"/>
      <c r="E86" s="97"/>
      <c r="F86" s="97"/>
      <c r="G86" s="97"/>
      <c r="H86" s="97"/>
      <c r="I86" s="98"/>
      <c r="J86" s="99"/>
      <c r="K86" s="314">
        <v>0.05</v>
      </c>
      <c r="L86" s="861">
        <f>N79*K86</f>
        <v>98752.049652093337</v>
      </c>
      <c r="M86" s="862"/>
      <c r="N86" s="56"/>
    </row>
    <row r="87" spans="1:14" ht="15" thickBot="1">
      <c r="B87" s="825" t="s">
        <v>1037</v>
      </c>
      <c r="C87" s="826"/>
      <c r="D87" s="826"/>
      <c r="E87" s="826"/>
      <c r="F87" s="826"/>
      <c r="G87" s="826"/>
      <c r="H87" s="826"/>
      <c r="I87" s="826"/>
      <c r="J87" s="826"/>
      <c r="K87" s="826"/>
      <c r="L87" s="826"/>
      <c r="M87" s="827"/>
      <c r="N87" s="57">
        <f>L84+L85+L86</f>
        <v>592512.29791256005</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2567553.2909544269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4"/>
      <c r="C1" s="926"/>
      <c r="D1" s="927"/>
      <c r="E1" s="927"/>
      <c r="F1" s="927"/>
      <c r="G1" s="927"/>
      <c r="H1" s="927"/>
      <c r="I1" s="927"/>
      <c r="J1" s="928"/>
      <c r="K1" s="929" t="s">
        <v>1017</v>
      </c>
      <c r="L1" s="931" t="s">
        <v>2303</v>
      </c>
      <c r="M1" s="932"/>
      <c r="N1" s="933"/>
    </row>
    <row r="2" spans="2:14" ht="38.25" customHeight="1">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461"/>
      <c r="L30" s="836" t="s">
        <v>1029</v>
      </c>
      <c r="M30" s="837"/>
      <c r="N30" s="76" t="s">
        <v>1030</v>
      </c>
    </row>
    <row r="31" spans="1:14" ht="15.75" customHeight="1" thickBot="1">
      <c r="A31" t="s">
        <v>1928</v>
      </c>
      <c r="B31" s="85" t="s">
        <v>1185</v>
      </c>
      <c r="C31" s="86" t="s">
        <v>1737</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121</v>
      </c>
      <c r="B36" s="838" t="str">
        <f>VLOOKUP(A36,EQUIPOS!A6:D154,3,FALSE)</f>
        <v>Bomba eléctrica para accionar la celda</v>
      </c>
      <c r="C36" s="839"/>
      <c r="D36" s="839"/>
      <c r="E36" s="839"/>
      <c r="F36" s="839"/>
      <c r="G36" s="839"/>
      <c r="H36" s="840"/>
      <c r="I36" s="276"/>
      <c r="J36" s="277"/>
      <c r="K36" s="278">
        <f>VLOOKUP(A36,EQUIPOS!A6:D163,4,FALSE)</f>
        <v>73788.851999999999</v>
      </c>
      <c r="L36" s="279"/>
      <c r="M36" s="280">
        <v>0.01</v>
      </c>
      <c r="N36" s="281">
        <f t="shared" ref="N36:N41" si="0">K36/M36</f>
        <v>7378885.2000000002</v>
      </c>
    </row>
    <row r="37" spans="1:14">
      <c r="A37" s="118" t="s">
        <v>192</v>
      </c>
      <c r="B37" s="838" t="str">
        <f>VLOOKUP(A37,EQUIPOS!A7:D154,3,FALSE)</f>
        <v>Equipo de acarreo interno</v>
      </c>
      <c r="C37" s="839"/>
      <c r="D37" s="839"/>
      <c r="E37" s="839"/>
      <c r="F37" s="839"/>
      <c r="G37" s="839"/>
      <c r="H37" s="840"/>
      <c r="I37" s="430"/>
      <c r="J37" s="431"/>
      <c r="K37" s="278">
        <f>VLOOKUP(A37,EQUIPOS!A7:D164,4,FALSE)</f>
        <v>61164.144</v>
      </c>
      <c r="L37" s="344"/>
      <c r="M37" s="345">
        <v>0.05</v>
      </c>
      <c r="N37" s="281">
        <f t="shared" si="0"/>
        <v>1223282.8799999999</v>
      </c>
    </row>
    <row r="38" spans="1:14">
      <c r="A38" s="118" t="s">
        <v>217</v>
      </c>
      <c r="B38" s="838" t="str">
        <f>VLOOKUP(A38,EQUIPOS!A8:D154,3,FALSE)</f>
        <v>Equipo de soldadura y de acetileno (incluye soldadura)</v>
      </c>
      <c r="C38" s="839"/>
      <c r="D38" s="839"/>
      <c r="E38" s="839"/>
      <c r="F38" s="839"/>
      <c r="G38" s="839"/>
      <c r="H38" s="840"/>
      <c r="I38" s="430"/>
      <c r="J38" s="431"/>
      <c r="K38" s="278">
        <f>VLOOKUP(A38,EQUIPOS!A8:D165,4,FALSE)</f>
        <v>25804.632000000001</v>
      </c>
      <c r="L38" s="344"/>
      <c r="M38" s="345">
        <v>0.01</v>
      </c>
      <c r="N38" s="281">
        <f t="shared" si="0"/>
        <v>2580463.2000000002</v>
      </c>
    </row>
    <row r="39" spans="1:14">
      <c r="A39" s="118" t="s">
        <v>242</v>
      </c>
      <c r="B39" s="838" t="str">
        <f>VLOOKUP(A39,EQUIPOS!A9:D154,3,FALSE)</f>
        <v>Grúa con torre capacidad 1 ton en la punta.</v>
      </c>
      <c r="C39" s="839"/>
      <c r="D39" s="839"/>
      <c r="E39" s="839"/>
      <c r="F39" s="839"/>
      <c r="G39" s="839"/>
      <c r="H39" s="840"/>
      <c r="I39" s="430"/>
      <c r="J39" s="431"/>
      <c r="K39" s="278">
        <f>VLOOKUP(A39,EQUIPOS!A9:D166,4,FALSE)</f>
        <v>148547.18</v>
      </c>
      <c r="L39" s="344"/>
      <c r="M39" s="345">
        <v>0.04</v>
      </c>
      <c r="N39" s="281">
        <f t="shared" si="0"/>
        <v>3713679.4999999995</v>
      </c>
    </row>
    <row r="40" spans="1:14">
      <c r="A40" s="118" t="s">
        <v>255</v>
      </c>
      <c r="B40" s="838" t="str">
        <f>VLOOKUP(A40,EQUIPOS!A10:D154,3,FALSE)</f>
        <v>Manómetro cable de acero para bajar la celda</v>
      </c>
      <c r="C40" s="839"/>
      <c r="D40" s="839"/>
      <c r="E40" s="839"/>
      <c r="F40" s="839"/>
      <c r="G40" s="839"/>
      <c r="H40" s="840"/>
      <c r="I40" s="337"/>
      <c r="J40" s="339"/>
      <c r="K40" s="278">
        <f>VLOOKUP(A40,EQUIPOS!A10:D167,4,FALSE)</f>
        <v>2030658.4040000001</v>
      </c>
      <c r="L40" s="432"/>
      <c r="M40" s="433">
        <v>1</v>
      </c>
      <c r="N40" s="281">
        <f t="shared" si="0"/>
        <v>2030658.4040000001</v>
      </c>
    </row>
    <row r="41" spans="1:14">
      <c r="A41" t="s">
        <v>320</v>
      </c>
      <c r="B41" s="838" t="str">
        <f>VLOOKUP(A41,EQUIPOS!A11:D155,3,FALSE)</f>
        <v>Retroexcavadora sobre llantas, motor 62HP, Profundidad de excavación de 5.41 metros.</v>
      </c>
      <c r="C41" s="839"/>
      <c r="D41" s="839"/>
      <c r="E41" s="839"/>
      <c r="F41" s="839"/>
      <c r="G41" s="839"/>
      <c r="H41" s="840"/>
      <c r="I41" s="41"/>
      <c r="J41" s="42"/>
      <c r="K41" s="278">
        <f>VLOOKUP(A41,EQUIPOS!A11:D168,4,FALSE)</f>
        <v>122328.288</v>
      </c>
      <c r="L41" s="285"/>
      <c r="M41" s="286">
        <v>0.2</v>
      </c>
      <c r="N41" s="281">
        <f t="shared" si="0"/>
        <v>611641.43999999994</v>
      </c>
    </row>
    <row r="42" spans="1:14">
      <c r="B42" s="329"/>
      <c r="C42" s="330"/>
      <c r="D42" s="330"/>
      <c r="E42" s="330"/>
      <c r="F42" s="332"/>
      <c r="G42" s="332"/>
      <c r="H42" s="130"/>
      <c r="I42" s="41"/>
      <c r="J42" s="42"/>
      <c r="K42" s="447"/>
      <c r="L42" s="285"/>
      <c r="M42" s="286"/>
      <c r="N42" s="282"/>
    </row>
    <row r="43" spans="1:14">
      <c r="B43" s="845" t="s">
        <v>1036</v>
      </c>
      <c r="C43" s="846"/>
      <c r="D43" s="846"/>
      <c r="E43" s="43"/>
      <c r="F43" s="44"/>
      <c r="G43" s="44"/>
      <c r="H43" s="45"/>
      <c r="I43" s="41"/>
      <c r="J43" s="42"/>
      <c r="K43" s="288"/>
      <c r="L43" s="285"/>
      <c r="M43" s="410">
        <v>0.01</v>
      </c>
      <c r="N43" s="353">
        <f>N81*M43</f>
        <v>40222.408211598995</v>
      </c>
    </row>
    <row r="44" spans="1:14" ht="15" thickBot="1">
      <c r="B44" s="838"/>
      <c r="C44" s="839"/>
      <c r="D44" s="839"/>
      <c r="E44" s="839"/>
      <c r="F44" s="839"/>
      <c r="G44" s="839"/>
      <c r="H44" s="840"/>
      <c r="I44" s="847"/>
      <c r="J44" s="848"/>
      <c r="K44" s="46"/>
      <c r="L44" s="849"/>
      <c r="M44" s="850"/>
      <c r="N44" s="110"/>
    </row>
    <row r="45" spans="1:14" ht="15" thickBot="1">
      <c r="B45" s="825" t="s">
        <v>1037</v>
      </c>
      <c r="C45" s="826"/>
      <c r="D45" s="826"/>
      <c r="E45" s="826"/>
      <c r="F45" s="826"/>
      <c r="G45" s="826"/>
      <c r="H45" s="826"/>
      <c r="I45" s="826"/>
      <c r="J45" s="826"/>
      <c r="K45" s="826"/>
      <c r="L45" s="826"/>
      <c r="M45" s="827"/>
      <c r="N45" s="403">
        <f>SUM(N36:N44)</f>
        <v>17578833.032211602</v>
      </c>
    </row>
    <row r="46" spans="1:14">
      <c r="B46" s="289"/>
      <c r="C46" s="39"/>
      <c r="D46" s="39"/>
      <c r="E46" s="39"/>
      <c r="F46" s="39"/>
      <c r="G46" s="39"/>
      <c r="H46" s="39"/>
      <c r="I46" s="39"/>
      <c r="J46" s="39"/>
      <c r="K46" s="39"/>
      <c r="L46" s="39"/>
      <c r="M46" s="39"/>
      <c r="N46" s="40"/>
    </row>
    <row r="47" spans="1:14">
      <c r="B47" s="69" t="s">
        <v>1038</v>
      </c>
      <c r="C47" s="70"/>
      <c r="D47" s="70"/>
      <c r="E47" s="70"/>
      <c r="F47" s="70"/>
      <c r="G47" s="70"/>
      <c r="H47" s="70"/>
      <c r="I47" s="70"/>
      <c r="J47" s="70"/>
      <c r="K47" s="70"/>
      <c r="L47" s="70"/>
      <c r="M47" s="70"/>
      <c r="N47" s="71"/>
    </row>
    <row r="48" spans="1:14" ht="15" thickBot="1">
      <c r="B48" s="72"/>
      <c r="C48" s="67"/>
      <c r="D48" s="67"/>
      <c r="E48" s="67"/>
      <c r="F48" s="67"/>
      <c r="G48" s="67"/>
      <c r="H48" s="67"/>
      <c r="I48" s="67"/>
      <c r="J48" s="66"/>
      <c r="K48" s="66"/>
      <c r="L48" s="66"/>
      <c r="M48" s="66"/>
      <c r="N48" s="68"/>
    </row>
    <row r="49" spans="1:14">
      <c r="B49" s="816" t="s">
        <v>1028</v>
      </c>
      <c r="C49" s="817"/>
      <c r="D49" s="817"/>
      <c r="E49" s="817"/>
      <c r="F49" s="817"/>
      <c r="G49" s="817"/>
      <c r="H49" s="817"/>
      <c r="I49" s="818"/>
      <c r="J49" s="324" t="s">
        <v>1029</v>
      </c>
      <c r="K49" s="90" t="s">
        <v>1030</v>
      </c>
      <c r="L49" s="819" t="s">
        <v>1039</v>
      </c>
      <c r="M49" s="818"/>
      <c r="N49" s="91" t="s">
        <v>1035</v>
      </c>
    </row>
    <row r="50" spans="1:14">
      <c r="A50" s="166" t="s">
        <v>412</v>
      </c>
      <c r="B50" s="48"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22819585.137537498</v>
      </c>
      <c r="N50" s="281">
        <f t="shared" ref="N50:N55" si="1">K50*M50</f>
        <v>22819585.137537498</v>
      </c>
    </row>
    <row r="51" spans="1:14">
      <c r="A51" s="166" t="s">
        <v>515</v>
      </c>
      <c r="B51" s="48"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116157.75096</v>
      </c>
      <c r="N51" s="281">
        <f t="shared" si="1"/>
        <v>3484732.5288</v>
      </c>
    </row>
    <row r="52" spans="1:14">
      <c r="A52" s="166" t="s">
        <v>755</v>
      </c>
      <c r="B52" s="48"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2249070.1924100001</v>
      </c>
      <c r="N52" s="281">
        <f t="shared" si="1"/>
        <v>4498140.3848200003</v>
      </c>
    </row>
    <row r="53" spans="1:14">
      <c r="A53" s="166" t="s">
        <v>757</v>
      </c>
      <c r="B53" s="48"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1386169.910805</v>
      </c>
      <c r="N53" s="281">
        <f t="shared" si="1"/>
        <v>6930849.554025</v>
      </c>
    </row>
    <row r="54" spans="1:14">
      <c r="A54" s="166" t="s">
        <v>792</v>
      </c>
      <c r="B54" s="48"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88062.891142499997</v>
      </c>
      <c r="N54" s="281">
        <f t="shared" si="1"/>
        <v>5283773.4685499994</v>
      </c>
    </row>
    <row r="55" spans="1:14">
      <c r="A55" s="166" t="s">
        <v>799</v>
      </c>
      <c r="B55" s="48"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46376.001372499995</v>
      </c>
      <c r="N55" s="281">
        <f t="shared" si="1"/>
        <v>556512.01646999991</v>
      </c>
    </row>
    <row r="56" spans="1:14">
      <c r="A56" s="166"/>
      <c r="B56" s="48"/>
      <c r="C56" s="434"/>
      <c r="D56" s="434"/>
      <c r="E56" s="434"/>
      <c r="F56" s="434"/>
      <c r="G56" s="434"/>
      <c r="H56" s="434"/>
      <c r="I56" s="434"/>
      <c r="J56" s="320"/>
      <c r="K56" s="406"/>
      <c r="L56" s="430"/>
      <c r="M56" s="411"/>
      <c r="N56" s="281"/>
    </row>
    <row r="57" spans="1:14" ht="15" thickBot="1">
      <c r="B57" s="48"/>
      <c r="C57" s="319"/>
      <c r="D57" s="319"/>
      <c r="E57" s="319"/>
      <c r="F57" s="319"/>
      <c r="G57" s="319"/>
      <c r="H57" s="319"/>
      <c r="I57" s="319"/>
      <c r="J57" s="444"/>
      <c r="K57" s="131"/>
      <c r="L57" s="334"/>
      <c r="M57" s="411"/>
      <c r="N57" s="281"/>
    </row>
    <row r="58" spans="1:14" ht="15" thickBot="1">
      <c r="B58" s="825" t="s">
        <v>1037</v>
      </c>
      <c r="C58" s="826"/>
      <c r="D58" s="826"/>
      <c r="E58" s="826"/>
      <c r="F58" s="826"/>
      <c r="G58" s="826"/>
      <c r="H58" s="826"/>
      <c r="I58" s="826"/>
      <c r="J58" s="826"/>
      <c r="K58" s="826"/>
      <c r="L58" s="826"/>
      <c r="M58" s="827"/>
      <c r="N58" s="403">
        <f>SUM(N50:N57)</f>
        <v>43573593.090202495</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1484</v>
      </c>
      <c r="B63" s="51" t="str">
        <f>VLOOKUP(A63,TRANSPORTE!A5:D117,3,FALSE)</f>
        <v>Transporte de tubos. celdas, etc.</v>
      </c>
      <c r="C63" s="326"/>
      <c r="D63" s="326"/>
      <c r="E63" s="326"/>
      <c r="F63" s="326"/>
      <c r="G63" s="326"/>
      <c r="H63" s="320" t="s">
        <v>1551</v>
      </c>
      <c r="I63" s="288">
        <v>1</v>
      </c>
      <c r="J63" s="295">
        <v>1</v>
      </c>
      <c r="K63" s="288">
        <f>I63*J63</f>
        <v>1</v>
      </c>
      <c r="L63" s="829">
        <f>VLOOKUP(A63,TRANSPORTE!A5:D117,4,FALSE)</f>
        <v>1175626.9673240401</v>
      </c>
      <c r="M63" s="830"/>
      <c r="N63" s="296">
        <f>K63*L63</f>
        <v>1175626.9673240401</v>
      </c>
    </row>
    <row r="64" spans="1:14">
      <c r="A64" t="s">
        <v>1486</v>
      </c>
      <c r="B64" s="51" t="str">
        <f>VLOOKUP(A64,TRANSPORTE!A6:D117,3,FALSE)</f>
        <v>Transporte de personal de montaje</v>
      </c>
      <c r="C64" s="52"/>
      <c r="D64" s="52"/>
      <c r="E64" s="52"/>
      <c r="F64" s="52"/>
      <c r="G64" s="52"/>
      <c r="H64" s="320" t="s">
        <v>1551</v>
      </c>
      <c r="I64" s="288">
        <v>8</v>
      </c>
      <c r="J64" s="295">
        <v>1</v>
      </c>
      <c r="K64" s="288">
        <f>I64*J64</f>
        <v>8</v>
      </c>
      <c r="L64" s="829">
        <f>VLOOKUP(A64,TRANSPORTE!A6:D117,4,FALSE)</f>
        <v>194190.54421656003</v>
      </c>
      <c r="M64" s="830"/>
      <c r="N64" s="296">
        <f>K64*L64</f>
        <v>1553524.3537324802</v>
      </c>
    </row>
    <row r="65" spans="1:15">
      <c r="A65" t="s">
        <v>1483</v>
      </c>
      <c r="B65" s="51" t="str">
        <f>VLOOKUP(A65,TRANSPORTE!A6:D117,3,FALSE)</f>
        <v>Pasajes aéreos</v>
      </c>
      <c r="C65" s="52"/>
      <c r="D65" s="52"/>
      <c r="E65" s="52"/>
      <c r="F65" s="52"/>
      <c r="G65" s="52"/>
      <c r="H65" s="320" t="s">
        <v>1029</v>
      </c>
      <c r="I65" s="288">
        <v>3</v>
      </c>
      <c r="J65" s="295">
        <v>1</v>
      </c>
      <c r="K65" s="288">
        <f>I65*J65</f>
        <v>3</v>
      </c>
      <c r="L65" s="829">
        <f>VLOOKUP(A65,TRANSPORTE!A6:D117,4,FALSE)</f>
        <v>487806.41111751</v>
      </c>
      <c r="M65" s="830"/>
      <c r="N65" s="296">
        <f>K65*L65</f>
        <v>1463419.23335253</v>
      </c>
    </row>
    <row r="66" spans="1:15">
      <c r="B66" s="51"/>
      <c r="C66" s="52"/>
      <c r="D66" s="52"/>
      <c r="E66" s="52"/>
      <c r="F66" s="52"/>
      <c r="G66" s="52"/>
      <c r="H66" s="297"/>
      <c r="I66" s="288"/>
      <c r="J66" s="288"/>
      <c r="K66" s="288"/>
      <c r="L66" s="298"/>
      <c r="M66" s="299"/>
      <c r="N66" s="300"/>
    </row>
    <row r="67" spans="1:15" ht="15" thickBot="1">
      <c r="B67" s="456"/>
      <c r="C67" s="457"/>
      <c r="D67" s="457"/>
      <c r="E67" s="457"/>
      <c r="F67" s="457"/>
      <c r="G67" s="457"/>
      <c r="H67" s="53"/>
      <c r="I67" s="131"/>
      <c r="J67" s="131"/>
      <c r="K67" s="131"/>
      <c r="L67" s="814"/>
      <c r="M67" s="815"/>
      <c r="N67" s="132"/>
    </row>
    <row r="68" spans="1:15" ht="15" thickBot="1">
      <c r="B68" s="831" t="s">
        <v>1037</v>
      </c>
      <c r="C68" s="832"/>
      <c r="D68" s="832"/>
      <c r="E68" s="832"/>
      <c r="F68" s="832"/>
      <c r="G68" s="832"/>
      <c r="H68" s="832"/>
      <c r="I68" s="832"/>
      <c r="J68" s="832"/>
      <c r="K68" s="832"/>
      <c r="L68" s="832"/>
      <c r="M68" s="833"/>
      <c r="N68" s="109">
        <f>SUM(N63:N67)</f>
        <v>4192570.5544090504</v>
      </c>
    </row>
    <row r="69" spans="1:15">
      <c r="B69" s="38"/>
      <c r="C69" s="39"/>
      <c r="D69" s="39"/>
      <c r="E69" s="39"/>
      <c r="F69" s="39"/>
      <c r="G69" s="39"/>
      <c r="H69" s="39"/>
      <c r="I69" s="39"/>
      <c r="J69" s="39"/>
      <c r="K69" s="39"/>
      <c r="L69" s="39"/>
      <c r="M69" s="39"/>
      <c r="N69" s="40"/>
    </row>
    <row r="70" spans="1:15">
      <c r="B70" s="69" t="s">
        <v>1046</v>
      </c>
      <c r="C70" s="70"/>
      <c r="D70" s="70"/>
      <c r="E70" s="70"/>
      <c r="F70" s="70"/>
      <c r="G70" s="70"/>
      <c r="H70" s="70"/>
      <c r="I70" s="70"/>
      <c r="J70" s="70"/>
      <c r="K70" s="70"/>
      <c r="L70" s="70"/>
      <c r="M70" s="70"/>
      <c r="N70" s="71"/>
    </row>
    <row r="71" spans="1:15" ht="15" thickBot="1">
      <c r="B71" s="73"/>
      <c r="C71" s="66"/>
      <c r="D71" s="66"/>
      <c r="E71" s="66"/>
      <c r="F71" s="66"/>
      <c r="G71" s="66"/>
      <c r="H71" s="66"/>
      <c r="I71" s="66"/>
      <c r="J71" s="66"/>
      <c r="K71" s="66"/>
      <c r="L71" s="66"/>
      <c r="M71" s="66"/>
      <c r="N71" s="68"/>
    </row>
    <row r="72" spans="1:15" ht="26.4">
      <c r="B72" s="851" t="s">
        <v>1047</v>
      </c>
      <c r="C72" s="852"/>
      <c r="D72" s="852"/>
      <c r="E72" s="852"/>
      <c r="F72" s="852"/>
      <c r="G72" s="852"/>
      <c r="H72" s="852"/>
      <c r="I72" s="78" t="s">
        <v>1048</v>
      </c>
      <c r="J72" s="80" t="s">
        <v>1493</v>
      </c>
      <c r="K72" s="79" t="s">
        <v>1050</v>
      </c>
      <c r="L72" s="853" t="s">
        <v>1034</v>
      </c>
      <c r="M72" s="854"/>
      <c r="N72" s="103" t="s">
        <v>1035</v>
      </c>
    </row>
    <row r="73" spans="1:15">
      <c r="A73" s="167" t="s">
        <v>6</v>
      </c>
      <c r="B73" s="54" t="str">
        <f>VLOOKUP(A73,'MANO DE OBRA'!A8:D68,3,FALSE)</f>
        <v xml:space="preserve">Obrero </v>
      </c>
      <c r="C73" s="52"/>
      <c r="D73" s="52"/>
      <c r="E73" s="52"/>
      <c r="F73" s="52"/>
      <c r="G73" s="52"/>
      <c r="H73" s="52"/>
      <c r="I73" s="301">
        <f t="shared" ref="I73:I76" si="2">K73/J73*100</f>
        <v>27603.894705999999</v>
      </c>
      <c r="J73" s="302">
        <v>185</v>
      </c>
      <c r="K73" s="303">
        <f>VLOOKUP(A73,'MANO DE OBRA'!A8:D99,4,FALSE)</f>
        <v>51067.205206099999</v>
      </c>
      <c r="L73" s="55"/>
      <c r="M73" s="443">
        <v>1</v>
      </c>
      <c r="N73" s="404">
        <f t="shared" ref="N73:N79" si="3">K73/M73</f>
        <v>51067.205206099999</v>
      </c>
      <c r="O73" s="111"/>
    </row>
    <row r="74" spans="1:15">
      <c r="A74" s="167" t="s">
        <v>74</v>
      </c>
      <c r="B74" s="54" t="str">
        <f>VLOOKUP(A74,'MANO DE OBRA'!A8:D69,3,FALSE)</f>
        <v>Ingeniero de Montaje y Prueba Pilote (1)</v>
      </c>
      <c r="C74" s="52"/>
      <c r="D74" s="52"/>
      <c r="E74" s="52"/>
      <c r="F74" s="52"/>
      <c r="G74" s="52"/>
      <c r="H74" s="52"/>
      <c r="I74" s="301">
        <f t="shared" si="2"/>
        <v>246958.80000000002</v>
      </c>
      <c r="J74" s="302">
        <v>185</v>
      </c>
      <c r="K74" s="303">
        <f>VLOOKUP(A74,'MANO DE OBRA'!A8:D100,4,FALSE)</f>
        <v>456873.78</v>
      </c>
      <c r="L74" s="55"/>
      <c r="M74" s="440">
        <v>1</v>
      </c>
      <c r="N74" s="404">
        <f t="shared" si="3"/>
        <v>456873.78</v>
      </c>
    </row>
    <row r="75" spans="1:15">
      <c r="A75" s="167" t="s">
        <v>82</v>
      </c>
      <c r="B75" s="54" t="str">
        <f>VLOOKUP(A75,'MANO DE OBRA'!A9:D70,3,FALSE)</f>
        <v>Ingeniero Supervisor y Director de Prueba Pilote</v>
      </c>
      <c r="C75" s="52"/>
      <c r="D75" s="52"/>
      <c r="E75" s="52"/>
      <c r="F75" s="52"/>
      <c r="G75" s="52"/>
      <c r="H75" s="52"/>
      <c r="I75" s="301">
        <f t="shared" si="2"/>
        <v>298595.64</v>
      </c>
      <c r="J75" s="302">
        <v>185</v>
      </c>
      <c r="K75" s="303">
        <f>VLOOKUP(A75,'MANO DE OBRA'!A9:D101,4,FALSE)</f>
        <v>552401.93400000001</v>
      </c>
      <c r="L75" s="55"/>
      <c r="M75" s="448">
        <v>1</v>
      </c>
      <c r="N75" s="404">
        <f t="shared" si="3"/>
        <v>552401.93400000001</v>
      </c>
    </row>
    <row r="76" spans="1:15">
      <c r="A76" s="167" t="s">
        <v>88</v>
      </c>
      <c r="B76" s="54" t="str">
        <f>VLOOKUP(A76,'MANO DE OBRA'!A10:D71,3,FALSE)</f>
        <v>Soldador experto en montaje y pruebas</v>
      </c>
      <c r="C76" s="52"/>
      <c r="D76" s="52"/>
      <c r="E76" s="52"/>
      <c r="F76" s="52"/>
      <c r="G76" s="52"/>
      <c r="H76" s="52"/>
      <c r="I76" s="301">
        <f t="shared" si="2"/>
        <v>82811.68411799999</v>
      </c>
      <c r="J76" s="302">
        <v>185</v>
      </c>
      <c r="K76" s="303">
        <f>VLOOKUP(A76,'MANO DE OBRA'!A10:D102,4,FALSE)</f>
        <v>153201.61561829998</v>
      </c>
      <c r="L76" s="55"/>
      <c r="M76" s="448">
        <v>1</v>
      </c>
      <c r="N76" s="404">
        <f t="shared" si="3"/>
        <v>153201.61561829998</v>
      </c>
    </row>
    <row r="77" spans="1:15">
      <c r="A77" s="167" t="s">
        <v>91</v>
      </c>
      <c r="B77" s="54" t="str">
        <f>VLOOKUP(A77,'MANO DE OBRA'!A11:D72,3,FALSE)</f>
        <v>Viáticos ingeniero y director</v>
      </c>
      <c r="C77" s="52"/>
      <c r="D77" s="52"/>
      <c r="E77" s="52"/>
      <c r="F77" s="52"/>
      <c r="G77" s="52"/>
      <c r="H77" s="52"/>
      <c r="I77" s="301"/>
      <c r="J77" s="302"/>
      <c r="K77" s="303">
        <f>VLOOKUP(A77,'MANO DE OBRA'!A11:D103,4,FALSE)</f>
        <v>510672.05206099997</v>
      </c>
      <c r="L77" s="55"/>
      <c r="M77" s="448">
        <v>1</v>
      </c>
      <c r="N77" s="404">
        <f t="shared" si="3"/>
        <v>510672.05206099997</v>
      </c>
    </row>
    <row r="78" spans="1:15">
      <c r="A78" s="167" t="s">
        <v>94</v>
      </c>
      <c r="B78" s="54" t="str">
        <f>VLOOKUP(A78,'MANO DE OBRA'!A12:D73,3,FALSE)</f>
        <v>Viáticos soldadores</v>
      </c>
      <c r="C78" s="52"/>
      <c r="D78" s="52"/>
      <c r="E78" s="52"/>
      <c r="F78" s="52"/>
      <c r="G78" s="52"/>
      <c r="H78" s="52"/>
      <c r="I78" s="301"/>
      <c r="J78" s="302"/>
      <c r="K78" s="303">
        <f>VLOOKUP(A78,'MANO DE OBRA'!A12:D104,4,FALSE)</f>
        <v>255336.02603049998</v>
      </c>
      <c r="L78" s="55"/>
      <c r="M78" s="448">
        <v>1</v>
      </c>
      <c r="N78" s="404">
        <f t="shared" si="3"/>
        <v>255336.02603049998</v>
      </c>
    </row>
    <row r="79" spans="1:15">
      <c r="A79" t="s">
        <v>96</v>
      </c>
      <c r="B79" s="54" t="str">
        <f>VLOOKUP(A79,'MANO DE OBRA'!A13:D74,3,FALSE)</f>
        <v>Estudios, análisis e informes</v>
      </c>
      <c r="C79" s="52"/>
      <c r="D79" s="52"/>
      <c r="E79" s="52"/>
      <c r="F79" s="52"/>
      <c r="G79" s="52"/>
      <c r="H79" s="52"/>
      <c r="I79" s="301"/>
      <c r="J79" s="302"/>
      <c r="K79" s="303">
        <f>VLOOKUP(A79,'MANO DE OBRA'!A13:D105,4,FALSE)</f>
        <v>2042688.2082439999</v>
      </c>
      <c r="L79" s="327"/>
      <c r="M79" s="309">
        <v>1</v>
      </c>
      <c r="N79" s="404">
        <f t="shared" si="3"/>
        <v>2042688.2082439999</v>
      </c>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SUM(N73:N80)</f>
        <v>4022240.8211598997</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N45+N58+N68+N81</f>
        <v>69367237.497983053</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13873447.499596611</v>
      </c>
      <c r="M88" s="860"/>
      <c r="N88" s="56"/>
    </row>
    <row r="89" spans="1:14">
      <c r="B89" s="94" t="s">
        <v>1057</v>
      </c>
      <c r="C89" s="95"/>
      <c r="D89" s="95"/>
      <c r="E89" s="95"/>
      <c r="F89" s="95"/>
      <c r="G89" s="95"/>
      <c r="H89" s="95"/>
      <c r="I89" s="92"/>
      <c r="J89" s="93"/>
      <c r="K89" s="313">
        <v>0.05</v>
      </c>
      <c r="L89" s="859">
        <f>N83*K89</f>
        <v>3468361.8748991527</v>
      </c>
      <c r="M89" s="860"/>
      <c r="N89" s="56"/>
    </row>
    <row r="90" spans="1:14" ht="15" thickBot="1">
      <c r="B90" s="96" t="s">
        <v>1058</v>
      </c>
      <c r="C90" s="97"/>
      <c r="D90" s="97"/>
      <c r="E90" s="97"/>
      <c r="F90" s="97"/>
      <c r="G90" s="97"/>
      <c r="H90" s="97"/>
      <c r="I90" s="98"/>
      <c r="J90" s="99"/>
      <c r="K90" s="314">
        <v>0.05</v>
      </c>
      <c r="L90" s="861">
        <f>N83*K90</f>
        <v>3468361.8748991527</v>
      </c>
      <c r="M90" s="862"/>
      <c r="N90" s="56"/>
    </row>
    <row r="91" spans="1:14" ht="15" thickBot="1">
      <c r="B91" s="825" t="s">
        <v>1037</v>
      </c>
      <c r="C91" s="826"/>
      <c r="D91" s="826"/>
      <c r="E91" s="826"/>
      <c r="F91" s="826"/>
      <c r="G91" s="826"/>
      <c r="H91" s="826"/>
      <c r="I91" s="826"/>
      <c r="J91" s="826"/>
      <c r="K91" s="826"/>
      <c r="L91" s="826"/>
      <c r="M91" s="827"/>
      <c r="N91" s="57">
        <f>L88+L89+L90</f>
        <v>20810171.249394916</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90177408.747377962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2321</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2322</v>
      </c>
      <c r="C109" s="264"/>
      <c r="D109" s="264"/>
      <c r="E109" s="264"/>
      <c r="F109" s="264"/>
      <c r="G109" s="264"/>
      <c r="H109" s="264"/>
      <c r="I109" s="264"/>
      <c r="J109" s="264"/>
      <c r="K109" s="264"/>
      <c r="L109" s="264"/>
      <c r="M109" s="264"/>
      <c r="N109" s="265"/>
    </row>
    <row r="110" spans="2:14" ht="15" customHeight="1">
      <c r="B110" s="967" t="s">
        <v>2323</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2324</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2325</v>
      </c>
      <c r="C123" s="266"/>
      <c r="D123" s="266"/>
      <c r="E123" s="252"/>
      <c r="F123" s="252"/>
      <c r="G123" s="252"/>
      <c r="H123" s="252"/>
      <c r="I123" s="252"/>
      <c r="J123" s="973"/>
      <c r="K123" s="973"/>
      <c r="L123" s="973"/>
      <c r="M123" s="973"/>
      <c r="N123" s="974"/>
    </row>
    <row r="124" spans="2:14" ht="15" thickBot="1">
      <c r="B124" s="428" t="s">
        <v>2326</v>
      </c>
      <c r="C124" s="429"/>
      <c r="D124" s="429"/>
      <c r="E124" s="268"/>
      <c r="F124" s="268"/>
      <c r="G124" s="268"/>
      <c r="H124" s="268"/>
      <c r="I124" s="268"/>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4"/>
      <c r="C1" s="926"/>
      <c r="D1" s="927"/>
      <c r="E1" s="927"/>
      <c r="F1" s="927"/>
      <c r="G1" s="927"/>
      <c r="H1" s="927"/>
      <c r="I1" s="927"/>
      <c r="J1" s="928"/>
      <c r="K1" s="929" t="s">
        <v>1017</v>
      </c>
      <c r="L1" s="931" t="s">
        <v>2303</v>
      </c>
      <c r="M1" s="932"/>
      <c r="N1" s="933"/>
    </row>
    <row r="2" spans="2:14" ht="27" customHeight="1">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 customHeight="1" thickBot="1">
      <c r="A31" t="s">
        <v>1928</v>
      </c>
      <c r="B31" s="85" t="s">
        <v>1186</v>
      </c>
      <c r="C31" s="86" t="s">
        <v>1738</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6">
      <c r="B33" s="63" t="s">
        <v>1031</v>
      </c>
      <c r="C33" s="64"/>
      <c r="D33" s="64"/>
      <c r="E33" s="64"/>
      <c r="F33" s="64"/>
      <c r="G33" s="64"/>
      <c r="H33" s="64"/>
      <c r="I33" s="64"/>
      <c r="J33" s="64"/>
      <c r="K33" s="64"/>
      <c r="L33" s="64"/>
      <c r="M33" s="64"/>
      <c r="N33" s="65"/>
    </row>
    <row r="34" spans="1:16" ht="15" thickBot="1">
      <c r="B34" s="275"/>
      <c r="C34" s="66"/>
      <c r="D34" s="66"/>
      <c r="E34" s="66"/>
      <c r="F34" s="66"/>
      <c r="G34" s="66"/>
      <c r="H34" s="66"/>
      <c r="I34" s="67"/>
      <c r="J34" s="67"/>
      <c r="K34" s="66"/>
      <c r="L34" s="66"/>
      <c r="M34" s="66"/>
      <c r="N34" s="68"/>
    </row>
    <row r="35" spans="1:16">
      <c r="B35" s="806" t="s">
        <v>1028</v>
      </c>
      <c r="C35" s="807"/>
      <c r="D35" s="807"/>
      <c r="E35" s="807"/>
      <c r="F35" s="807"/>
      <c r="G35" s="807"/>
      <c r="H35" s="808"/>
      <c r="I35" s="809" t="s">
        <v>1032</v>
      </c>
      <c r="J35" s="810"/>
      <c r="K35" s="74" t="s">
        <v>1033</v>
      </c>
      <c r="L35" s="811" t="s">
        <v>1034</v>
      </c>
      <c r="M35" s="808"/>
      <c r="N35" s="75" t="s">
        <v>1035</v>
      </c>
    </row>
    <row r="36" spans="1:16">
      <c r="A36" s="118" t="s">
        <v>121</v>
      </c>
      <c r="B36" s="838" t="str">
        <f>VLOOKUP(A36,EQUIPOS!A6:D154,3,FALSE)</f>
        <v>Bomba eléctrica para accionar la celda</v>
      </c>
      <c r="C36" s="839"/>
      <c r="D36" s="839"/>
      <c r="E36" s="839"/>
      <c r="F36" s="839"/>
      <c r="G36" s="839"/>
      <c r="H36" s="840"/>
      <c r="I36" s="276"/>
      <c r="J36" s="277"/>
      <c r="K36" s="278">
        <f>VLOOKUP(A36,EQUIPOS!A6:D163,4,FALSE)</f>
        <v>73788.851999999999</v>
      </c>
      <c r="L36" s="279"/>
      <c r="M36" s="280">
        <v>0.01</v>
      </c>
      <c r="N36" s="281">
        <f>K36/M36</f>
        <v>7378885.2000000002</v>
      </c>
    </row>
    <row r="37" spans="1:16">
      <c r="A37" s="118" t="s">
        <v>217</v>
      </c>
      <c r="B37" s="838" t="str">
        <f>VLOOKUP(A37,EQUIPOS!A7:D154,3,FALSE)</f>
        <v>Equipo de soldadura y de acetileno (incluye soldadura)</v>
      </c>
      <c r="C37" s="839"/>
      <c r="D37" s="839"/>
      <c r="E37" s="839"/>
      <c r="F37" s="839"/>
      <c r="G37" s="839"/>
      <c r="H37" s="840"/>
      <c r="I37" s="430"/>
      <c r="J37" s="431"/>
      <c r="K37" s="278">
        <f>VLOOKUP(A37,EQUIPOS!A7:D164,4,FALSE)</f>
        <v>25804.632000000001</v>
      </c>
      <c r="L37" s="344"/>
      <c r="M37" s="345">
        <v>0.01</v>
      </c>
      <c r="N37" s="281">
        <f>K37/M37</f>
        <v>2580463.2000000002</v>
      </c>
    </row>
    <row r="38" spans="1:16">
      <c r="A38" s="118" t="s">
        <v>255</v>
      </c>
      <c r="B38" s="838" t="str">
        <f>VLOOKUP(A38,EQUIPOS!A8:D154,3,FALSE)</f>
        <v>Manómetro cable de acero para bajar la celda</v>
      </c>
      <c r="C38" s="839"/>
      <c r="D38" s="839"/>
      <c r="E38" s="839"/>
      <c r="F38" s="839"/>
      <c r="G38" s="839"/>
      <c r="H38" s="840"/>
      <c r="I38" s="430"/>
      <c r="J38" s="431"/>
      <c r="K38" s="278">
        <f>VLOOKUP(A38,EQUIPOS!A8:D165,4,FALSE)</f>
        <v>2030658.4040000001</v>
      </c>
      <c r="L38" s="344"/>
      <c r="M38" s="345">
        <v>1</v>
      </c>
      <c r="N38" s="281">
        <f>K38/M38</f>
        <v>2030658.4040000001</v>
      </c>
    </row>
    <row r="39" spans="1:16">
      <c r="A39" s="118"/>
      <c r="B39" s="838"/>
      <c r="C39" s="839"/>
      <c r="D39" s="839"/>
      <c r="E39" s="839"/>
      <c r="F39" s="839"/>
      <c r="G39" s="839"/>
      <c r="H39" s="840"/>
      <c r="I39" s="430"/>
      <c r="J39" s="431"/>
      <c r="K39" s="278"/>
      <c r="L39" s="344"/>
      <c r="M39" s="345"/>
      <c r="N39" s="281"/>
    </row>
    <row r="40" spans="1:16">
      <c r="A40" s="118"/>
      <c r="B40" s="838"/>
      <c r="C40" s="839"/>
      <c r="D40" s="839"/>
      <c r="E40" s="839"/>
      <c r="F40" s="839"/>
      <c r="G40" s="839"/>
      <c r="H40" s="840"/>
      <c r="I40" s="337"/>
      <c r="J40" s="339"/>
      <c r="K40" s="278"/>
      <c r="L40" s="432"/>
      <c r="M40" s="433"/>
      <c r="N40" s="281"/>
    </row>
    <row r="41" spans="1:16">
      <c r="B41" s="838"/>
      <c r="C41" s="839"/>
      <c r="D41" s="839"/>
      <c r="E41" s="839"/>
      <c r="F41" s="839"/>
      <c r="G41" s="839"/>
      <c r="H41" s="840"/>
      <c r="I41" s="41"/>
      <c r="J41" s="42"/>
      <c r="K41" s="278"/>
      <c r="L41" s="285"/>
      <c r="M41" s="286"/>
      <c r="N41" s="281"/>
    </row>
    <row r="42" spans="1:16">
      <c r="B42" s="329"/>
      <c r="C42" s="330"/>
      <c r="D42" s="330"/>
      <c r="E42" s="330"/>
      <c r="F42" s="332"/>
      <c r="G42" s="332"/>
      <c r="H42" s="130"/>
      <c r="I42" s="41"/>
      <c r="J42" s="42"/>
      <c r="K42" s="447"/>
      <c r="L42" s="285"/>
      <c r="M42" s="286"/>
      <c r="N42" s="282"/>
    </row>
    <row r="43" spans="1:16">
      <c r="B43" s="845" t="s">
        <v>1036</v>
      </c>
      <c r="C43" s="846"/>
      <c r="D43" s="846"/>
      <c r="E43" s="43"/>
      <c r="F43" s="44"/>
      <c r="G43" s="44"/>
      <c r="H43" s="45"/>
      <c r="I43" s="41"/>
      <c r="J43" s="42"/>
      <c r="K43" s="288"/>
      <c r="L43" s="285"/>
      <c r="M43" s="410">
        <v>0.01</v>
      </c>
      <c r="N43" s="353">
        <f>N81*M43</f>
        <v>40222.408211598995</v>
      </c>
    </row>
    <row r="44" spans="1:16" ht="15" thickBot="1">
      <c r="B44" s="838"/>
      <c r="C44" s="839"/>
      <c r="D44" s="839"/>
      <c r="E44" s="839"/>
      <c r="F44" s="839"/>
      <c r="G44" s="839"/>
      <c r="H44" s="840"/>
      <c r="I44" s="847"/>
      <c r="J44" s="848"/>
      <c r="K44" s="46"/>
      <c r="L44" s="849"/>
      <c r="M44" s="850"/>
      <c r="N44" s="110"/>
    </row>
    <row r="45" spans="1:16" ht="15" thickBot="1">
      <c r="B45" s="825" t="s">
        <v>1037</v>
      </c>
      <c r="C45" s="826"/>
      <c r="D45" s="826"/>
      <c r="E45" s="826"/>
      <c r="F45" s="826"/>
      <c r="G45" s="826"/>
      <c r="H45" s="826"/>
      <c r="I45" s="826"/>
      <c r="J45" s="826"/>
      <c r="K45" s="826"/>
      <c r="L45" s="826"/>
      <c r="M45" s="827"/>
      <c r="N45" s="403">
        <f>SUM(N36:N44)</f>
        <v>12030229.2122116</v>
      </c>
      <c r="P45" s="119"/>
    </row>
    <row r="46" spans="1:16">
      <c r="B46" s="289"/>
      <c r="C46" s="39"/>
      <c r="D46" s="39"/>
      <c r="E46" s="39"/>
      <c r="F46" s="39"/>
      <c r="G46" s="39"/>
      <c r="H46" s="39"/>
      <c r="I46" s="39"/>
      <c r="J46" s="39"/>
      <c r="K46" s="39"/>
      <c r="L46" s="39"/>
      <c r="M46" s="39"/>
      <c r="N46" s="40"/>
    </row>
    <row r="47" spans="1:16">
      <c r="B47" s="69" t="s">
        <v>1038</v>
      </c>
      <c r="C47" s="70"/>
      <c r="D47" s="70"/>
      <c r="E47" s="70"/>
      <c r="F47" s="70"/>
      <c r="G47" s="70"/>
      <c r="H47" s="70"/>
      <c r="I47" s="70"/>
      <c r="J47" s="70"/>
      <c r="K47" s="70"/>
      <c r="L47" s="70"/>
      <c r="M47" s="70"/>
      <c r="N47" s="71"/>
    </row>
    <row r="48" spans="1:16" ht="15" thickBot="1">
      <c r="B48" s="72"/>
      <c r="C48" s="67"/>
      <c r="D48" s="67"/>
      <c r="E48" s="67"/>
      <c r="F48" s="67"/>
      <c r="G48" s="67"/>
      <c r="H48" s="67"/>
      <c r="I48" s="67"/>
      <c r="J48" s="66"/>
      <c r="K48" s="66"/>
      <c r="L48" s="66"/>
      <c r="M48" s="66"/>
      <c r="N48" s="68"/>
    </row>
    <row r="49" spans="1:14">
      <c r="B49" s="816" t="s">
        <v>1028</v>
      </c>
      <c r="C49" s="817"/>
      <c r="D49" s="817"/>
      <c r="E49" s="817"/>
      <c r="F49" s="817"/>
      <c r="G49" s="817"/>
      <c r="H49" s="817"/>
      <c r="I49" s="818"/>
      <c r="J49" s="324" t="s">
        <v>1029</v>
      </c>
      <c r="K49" s="90" t="s">
        <v>1030</v>
      </c>
      <c r="L49" s="819" t="s">
        <v>1039</v>
      </c>
      <c r="M49" s="818"/>
      <c r="N49" s="91" t="s">
        <v>1035</v>
      </c>
    </row>
    <row r="50" spans="1:14">
      <c r="A50" s="166" t="s">
        <v>412</v>
      </c>
      <c r="B50" s="48"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22819585.137537498</v>
      </c>
      <c r="N50" s="281">
        <f t="shared" ref="N50:N55" si="0">K50*M50</f>
        <v>22819585.137537498</v>
      </c>
    </row>
    <row r="51" spans="1:14">
      <c r="A51" s="166" t="s">
        <v>515</v>
      </c>
      <c r="B51" s="48"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116157.75096</v>
      </c>
      <c r="N51" s="281">
        <f t="shared" si="0"/>
        <v>3484732.5288</v>
      </c>
    </row>
    <row r="52" spans="1:14">
      <c r="A52" s="166" t="s">
        <v>755</v>
      </c>
      <c r="B52" s="48"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2249070.1924100001</v>
      </c>
      <c r="N52" s="281">
        <f t="shared" si="0"/>
        <v>4498140.3848200003</v>
      </c>
    </row>
    <row r="53" spans="1:14">
      <c r="A53" s="166" t="s">
        <v>757</v>
      </c>
      <c r="B53" s="48"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1386169.910805</v>
      </c>
      <c r="N53" s="281">
        <f t="shared" si="0"/>
        <v>6930849.554025</v>
      </c>
    </row>
    <row r="54" spans="1:14">
      <c r="A54" s="166" t="s">
        <v>792</v>
      </c>
      <c r="B54" s="48"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88062.891142499997</v>
      </c>
      <c r="N54" s="281">
        <f t="shared" si="0"/>
        <v>5283773.4685499994</v>
      </c>
    </row>
    <row r="55" spans="1:14">
      <c r="A55" s="166" t="s">
        <v>799</v>
      </c>
      <c r="B55" s="48"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46376.001372499995</v>
      </c>
      <c r="N55" s="281">
        <f t="shared" si="0"/>
        <v>556512.01646999991</v>
      </c>
    </row>
    <row r="56" spans="1:14">
      <c r="A56" s="166"/>
      <c r="B56" s="48"/>
      <c r="C56" s="434"/>
      <c r="D56" s="434"/>
      <c r="E56" s="434"/>
      <c r="F56" s="434"/>
      <c r="G56" s="434"/>
      <c r="H56" s="434"/>
      <c r="I56" s="434"/>
      <c r="J56" s="320"/>
      <c r="K56" s="406"/>
      <c r="L56" s="430"/>
      <c r="M56" s="411"/>
      <c r="N56" s="281"/>
    </row>
    <row r="57" spans="1:14" ht="15" thickBot="1">
      <c r="B57" s="48"/>
      <c r="C57" s="319"/>
      <c r="D57" s="319"/>
      <c r="E57" s="319"/>
      <c r="F57" s="319"/>
      <c r="G57" s="319"/>
      <c r="H57" s="319"/>
      <c r="I57" s="319"/>
      <c r="J57" s="444"/>
      <c r="K57" s="131"/>
      <c r="L57" s="334"/>
      <c r="M57" s="411"/>
      <c r="N57" s="281"/>
    </row>
    <row r="58" spans="1:14" ht="15" thickBot="1">
      <c r="B58" s="825" t="s">
        <v>1037</v>
      </c>
      <c r="C58" s="826"/>
      <c r="D58" s="826"/>
      <c r="E58" s="826"/>
      <c r="F58" s="826"/>
      <c r="G58" s="826"/>
      <c r="H58" s="826"/>
      <c r="I58" s="826"/>
      <c r="J58" s="826"/>
      <c r="K58" s="826"/>
      <c r="L58" s="826"/>
      <c r="M58" s="827"/>
      <c r="N58" s="403">
        <f>SUM(N50:N57)</f>
        <v>43573593.090202495</v>
      </c>
    </row>
    <row r="59" spans="1:14">
      <c r="B59" s="38"/>
      <c r="C59" s="39"/>
      <c r="D59" s="39"/>
      <c r="E59" s="39"/>
      <c r="F59" s="39"/>
      <c r="G59" s="39"/>
      <c r="H59" s="39"/>
      <c r="I59" s="39"/>
      <c r="J59" s="39"/>
      <c r="K59" s="39"/>
      <c r="L59" s="39"/>
      <c r="M59" s="39"/>
      <c r="N59" s="40"/>
    </row>
    <row r="60" spans="1:14">
      <c r="B60" s="69" t="s">
        <v>1040</v>
      </c>
      <c r="C60" s="70"/>
      <c r="D60" s="70"/>
      <c r="E60" s="70"/>
      <c r="F60" s="70"/>
      <c r="G60" s="70"/>
      <c r="H60" s="70"/>
      <c r="I60" s="70"/>
      <c r="J60" s="70"/>
      <c r="K60" s="70"/>
      <c r="L60" s="70"/>
      <c r="M60" s="70"/>
      <c r="N60" s="71"/>
    </row>
    <row r="61" spans="1:14" ht="15" thickBot="1">
      <c r="B61" s="73"/>
      <c r="C61" s="66"/>
      <c r="D61" s="66"/>
      <c r="E61" s="66"/>
      <c r="F61" s="66"/>
      <c r="G61" s="66"/>
      <c r="H61" s="66"/>
      <c r="I61" s="66"/>
      <c r="J61" s="66"/>
      <c r="K61" s="66"/>
      <c r="L61" s="66"/>
      <c r="M61" s="66"/>
      <c r="N61" s="68"/>
    </row>
    <row r="62" spans="1:14" ht="26.4">
      <c r="B62" s="322" t="s">
        <v>1041</v>
      </c>
      <c r="C62" s="323"/>
      <c r="D62" s="323"/>
      <c r="E62" s="323"/>
      <c r="F62" s="323"/>
      <c r="G62" s="323"/>
      <c r="H62" s="78" t="s">
        <v>1029</v>
      </c>
      <c r="I62" s="79" t="s">
        <v>1042</v>
      </c>
      <c r="J62" s="80" t="s">
        <v>1043</v>
      </c>
      <c r="K62" s="78" t="s">
        <v>1044</v>
      </c>
      <c r="L62" s="828" t="s">
        <v>1045</v>
      </c>
      <c r="M62" s="801"/>
      <c r="N62" s="81" t="s">
        <v>1035</v>
      </c>
    </row>
    <row r="63" spans="1:14">
      <c r="A63" t="s">
        <v>1483</v>
      </c>
      <c r="B63" s="51" t="str">
        <f>VLOOKUP(A63,TRANSPORTE!A5:D117,3,FALSE)</f>
        <v>Pasajes aéreos</v>
      </c>
      <c r="C63" s="326"/>
      <c r="D63" s="326"/>
      <c r="E63" s="326"/>
      <c r="F63" s="326"/>
      <c r="G63" s="326"/>
      <c r="H63" s="320" t="s">
        <v>1029</v>
      </c>
      <c r="I63" s="288">
        <v>3</v>
      </c>
      <c r="J63" s="295">
        <v>1</v>
      </c>
      <c r="K63" s="288">
        <f>I63*J63</f>
        <v>3</v>
      </c>
      <c r="L63" s="829">
        <f>VLOOKUP(A63,TRANSPORTE!A5:D117,4,FALSE)</f>
        <v>487806.41111751</v>
      </c>
      <c r="M63" s="830"/>
      <c r="N63" s="296">
        <f>K63*L63</f>
        <v>1463419.23335253</v>
      </c>
    </row>
    <row r="64" spans="1:14">
      <c r="A64" t="s">
        <v>1484</v>
      </c>
      <c r="B64" s="51" t="str">
        <f>VLOOKUP(A64,TRANSPORTE!A6:D117,3,FALSE)</f>
        <v>Transporte de tubos. celdas, etc.</v>
      </c>
      <c r="C64" s="52"/>
      <c r="D64" s="52"/>
      <c r="E64" s="52"/>
      <c r="F64" s="52"/>
      <c r="G64" s="52"/>
      <c r="H64" s="320" t="s">
        <v>1551</v>
      </c>
      <c r="I64" s="288">
        <v>1</v>
      </c>
      <c r="J64" s="295">
        <v>1</v>
      </c>
      <c r="K64" s="288">
        <f>I64*J64</f>
        <v>1</v>
      </c>
      <c r="L64" s="829">
        <f>VLOOKUP(A64,TRANSPORTE!A6:D117,4,FALSE)</f>
        <v>1175626.9673240401</v>
      </c>
      <c r="M64" s="830"/>
      <c r="N64" s="296">
        <f>K64*L64</f>
        <v>1175626.9673240401</v>
      </c>
    </row>
    <row r="65" spans="1:15">
      <c r="A65" t="s">
        <v>1486</v>
      </c>
      <c r="B65" s="51" t="str">
        <f>VLOOKUP(A65,TRANSPORTE!A6:D117,3,FALSE)</f>
        <v>Transporte de personal de montaje</v>
      </c>
      <c r="C65" s="52"/>
      <c r="D65" s="52"/>
      <c r="E65" s="52"/>
      <c r="F65" s="52"/>
      <c r="G65" s="52"/>
      <c r="H65" s="320" t="s">
        <v>1551</v>
      </c>
      <c r="I65" s="288">
        <v>8</v>
      </c>
      <c r="J65" s="295">
        <v>1</v>
      </c>
      <c r="K65" s="288">
        <f>I65*J65</f>
        <v>8</v>
      </c>
      <c r="L65" s="829">
        <f>VLOOKUP(A65,TRANSPORTE!A6:D118,4,FALSE)</f>
        <v>194190.54421656003</v>
      </c>
      <c r="M65" s="830"/>
      <c r="N65" s="296">
        <f>K65*L65</f>
        <v>1553524.3537324802</v>
      </c>
    </row>
    <row r="66" spans="1:15">
      <c r="B66" s="51"/>
      <c r="C66" s="52"/>
      <c r="D66" s="52"/>
      <c r="E66" s="52"/>
      <c r="F66" s="52"/>
      <c r="G66" s="52"/>
      <c r="H66" s="297"/>
      <c r="I66" s="288"/>
      <c r="J66" s="288"/>
      <c r="K66" s="288"/>
      <c r="L66" s="298"/>
      <c r="M66" s="299"/>
      <c r="N66" s="300"/>
    </row>
    <row r="67" spans="1:15" ht="15" thickBot="1">
      <c r="B67" s="456"/>
      <c r="C67" s="457"/>
      <c r="D67" s="457"/>
      <c r="E67" s="457"/>
      <c r="F67" s="457"/>
      <c r="G67" s="457"/>
      <c r="H67" s="53"/>
      <c r="I67" s="131"/>
      <c r="J67" s="131"/>
      <c r="K67" s="131"/>
      <c r="L67" s="814"/>
      <c r="M67" s="815"/>
      <c r="N67" s="132"/>
    </row>
    <row r="68" spans="1:15" ht="15" thickBot="1">
      <c r="B68" s="831" t="s">
        <v>1037</v>
      </c>
      <c r="C68" s="832"/>
      <c r="D68" s="832"/>
      <c r="E68" s="832"/>
      <c r="F68" s="832"/>
      <c r="G68" s="832"/>
      <c r="H68" s="832"/>
      <c r="I68" s="832"/>
      <c r="J68" s="832"/>
      <c r="K68" s="832"/>
      <c r="L68" s="832"/>
      <c r="M68" s="833"/>
      <c r="N68" s="109">
        <f>SUM(N63:N67)</f>
        <v>4192570.5544090504</v>
      </c>
    </row>
    <row r="69" spans="1:15">
      <c r="B69" s="38"/>
      <c r="C69" s="39"/>
      <c r="D69" s="39"/>
      <c r="E69" s="39"/>
      <c r="F69" s="39"/>
      <c r="G69" s="39"/>
      <c r="H69" s="39"/>
      <c r="I69" s="39"/>
      <c r="J69" s="39"/>
      <c r="K69" s="39"/>
      <c r="L69" s="39"/>
      <c r="M69" s="39"/>
      <c r="N69" s="40"/>
    </row>
    <row r="70" spans="1:15">
      <c r="B70" s="69" t="s">
        <v>1046</v>
      </c>
      <c r="C70" s="70"/>
      <c r="D70" s="70"/>
      <c r="E70" s="70"/>
      <c r="F70" s="70"/>
      <c r="G70" s="70"/>
      <c r="H70" s="70"/>
      <c r="I70" s="70"/>
      <c r="J70" s="70"/>
      <c r="K70" s="70"/>
      <c r="L70" s="70"/>
      <c r="M70" s="70"/>
      <c r="N70" s="71"/>
    </row>
    <row r="71" spans="1:15" ht="15" thickBot="1">
      <c r="B71" s="73"/>
      <c r="C71" s="66"/>
      <c r="D71" s="66"/>
      <c r="E71" s="66"/>
      <c r="F71" s="66"/>
      <c r="G71" s="66"/>
      <c r="H71" s="66"/>
      <c r="I71" s="66"/>
      <c r="J71" s="66"/>
      <c r="K71" s="66"/>
      <c r="L71" s="66"/>
      <c r="M71" s="66"/>
      <c r="N71" s="68"/>
    </row>
    <row r="72" spans="1:15" ht="26.4">
      <c r="B72" s="851" t="s">
        <v>1047</v>
      </c>
      <c r="C72" s="852"/>
      <c r="D72" s="852"/>
      <c r="E72" s="852"/>
      <c r="F72" s="852"/>
      <c r="G72" s="852"/>
      <c r="H72" s="852"/>
      <c r="I72" s="78" t="s">
        <v>1048</v>
      </c>
      <c r="J72" s="80" t="s">
        <v>1493</v>
      </c>
      <c r="K72" s="79" t="s">
        <v>1050</v>
      </c>
      <c r="L72" s="853" t="s">
        <v>1034</v>
      </c>
      <c r="M72" s="854"/>
      <c r="N72" s="103" t="s">
        <v>1035</v>
      </c>
    </row>
    <row r="73" spans="1:15">
      <c r="A73" s="167" t="s">
        <v>6</v>
      </c>
      <c r="B73" s="54" t="str">
        <f>VLOOKUP(A73,'MANO DE OBRA'!A8:D68,3,FALSE)</f>
        <v xml:space="preserve">Obrero </v>
      </c>
      <c r="C73" s="52"/>
      <c r="D73" s="52"/>
      <c r="E73" s="52"/>
      <c r="F73" s="52"/>
      <c r="G73" s="52"/>
      <c r="H73" s="52"/>
      <c r="I73" s="301">
        <f t="shared" ref="I73:I76" si="1">K73/J73*100</f>
        <v>27603.894705999999</v>
      </c>
      <c r="J73" s="302">
        <v>185</v>
      </c>
      <c r="K73" s="303">
        <f>VLOOKUP(A73,'MANO DE OBRA'!A8:D99,4,FALSE)</f>
        <v>51067.205206099999</v>
      </c>
      <c r="L73" s="55"/>
      <c r="M73" s="443">
        <v>1</v>
      </c>
      <c r="N73" s="404">
        <f t="shared" ref="N73:N79" si="2">K73/M73</f>
        <v>51067.205206099999</v>
      </c>
      <c r="O73" s="111"/>
    </row>
    <row r="74" spans="1:15">
      <c r="A74" s="167" t="s">
        <v>74</v>
      </c>
      <c r="B74" s="54" t="str">
        <f>VLOOKUP(A74,'MANO DE OBRA'!A8:D69,3,FALSE)</f>
        <v>Ingeniero de Montaje y Prueba Pilote (1)</v>
      </c>
      <c r="C74" s="52"/>
      <c r="D74" s="52"/>
      <c r="E74" s="52"/>
      <c r="F74" s="52"/>
      <c r="G74" s="52"/>
      <c r="H74" s="52"/>
      <c r="I74" s="301">
        <f t="shared" si="1"/>
        <v>246958.80000000002</v>
      </c>
      <c r="J74" s="302">
        <v>185</v>
      </c>
      <c r="K74" s="303">
        <f>VLOOKUP(A74,'MANO DE OBRA'!A8:D100,4,FALSE)</f>
        <v>456873.78</v>
      </c>
      <c r="L74" s="55"/>
      <c r="M74" s="440">
        <v>1</v>
      </c>
      <c r="N74" s="404">
        <f t="shared" si="2"/>
        <v>456873.78</v>
      </c>
    </row>
    <row r="75" spans="1:15">
      <c r="A75" s="167" t="s">
        <v>82</v>
      </c>
      <c r="B75" s="54" t="str">
        <f>VLOOKUP(A75,'MANO DE OBRA'!A9:D70,3,FALSE)</f>
        <v>Ingeniero Supervisor y Director de Prueba Pilote</v>
      </c>
      <c r="C75" s="52"/>
      <c r="D75" s="52"/>
      <c r="E75" s="52"/>
      <c r="F75" s="52"/>
      <c r="G75" s="52"/>
      <c r="H75" s="52"/>
      <c r="I75" s="301">
        <f t="shared" si="1"/>
        <v>298595.64</v>
      </c>
      <c r="J75" s="302">
        <v>185</v>
      </c>
      <c r="K75" s="303">
        <f>VLOOKUP(A75,'MANO DE OBRA'!A9:D101,4,FALSE)</f>
        <v>552401.93400000001</v>
      </c>
      <c r="L75" s="55"/>
      <c r="M75" s="448">
        <v>1</v>
      </c>
      <c r="N75" s="404">
        <f t="shared" si="2"/>
        <v>552401.93400000001</v>
      </c>
    </row>
    <row r="76" spans="1:15">
      <c r="A76" s="167" t="s">
        <v>88</v>
      </c>
      <c r="B76" s="54" t="str">
        <f>VLOOKUP(A76,'MANO DE OBRA'!A10:D71,3,FALSE)</f>
        <v>Soldador experto en montaje y pruebas</v>
      </c>
      <c r="C76" s="52"/>
      <c r="D76" s="52"/>
      <c r="E76" s="52"/>
      <c r="F76" s="52"/>
      <c r="G76" s="52"/>
      <c r="H76" s="52"/>
      <c r="I76" s="301">
        <f t="shared" si="1"/>
        <v>82811.68411799999</v>
      </c>
      <c r="J76" s="302">
        <v>185</v>
      </c>
      <c r="K76" s="303">
        <f>VLOOKUP(A76,'MANO DE OBRA'!A10:D102,4,FALSE)</f>
        <v>153201.61561829998</v>
      </c>
      <c r="L76" s="55"/>
      <c r="M76" s="448">
        <v>1</v>
      </c>
      <c r="N76" s="404">
        <f t="shared" si="2"/>
        <v>153201.61561829998</v>
      </c>
    </row>
    <row r="77" spans="1:15">
      <c r="A77" s="167" t="s">
        <v>91</v>
      </c>
      <c r="B77" s="54" t="str">
        <f>VLOOKUP(A77,'MANO DE OBRA'!A11:D72,3,FALSE)</f>
        <v>Viáticos ingeniero y director</v>
      </c>
      <c r="C77" s="52"/>
      <c r="D77" s="52"/>
      <c r="E77" s="52"/>
      <c r="F77" s="52"/>
      <c r="G77" s="52"/>
      <c r="H77" s="52"/>
      <c r="I77" s="301"/>
      <c r="J77" s="302"/>
      <c r="K77" s="303">
        <f>VLOOKUP(A77,'MANO DE OBRA'!A11:D103,4,FALSE)</f>
        <v>510672.05206099997</v>
      </c>
      <c r="L77" s="55"/>
      <c r="M77" s="448">
        <v>1</v>
      </c>
      <c r="N77" s="404">
        <f t="shared" si="2"/>
        <v>510672.05206099997</v>
      </c>
    </row>
    <row r="78" spans="1:15">
      <c r="A78" s="167" t="s">
        <v>94</v>
      </c>
      <c r="B78" s="54" t="str">
        <f>VLOOKUP(A78,'MANO DE OBRA'!A12:D73,3,FALSE)</f>
        <v>Viáticos soldadores</v>
      </c>
      <c r="C78" s="52"/>
      <c r="D78" s="52"/>
      <c r="E78" s="52"/>
      <c r="F78" s="52"/>
      <c r="G78" s="52"/>
      <c r="H78" s="52"/>
      <c r="I78" s="301"/>
      <c r="J78" s="302"/>
      <c r="K78" s="303">
        <f>VLOOKUP(A78,'MANO DE OBRA'!A12:D104,4,FALSE)</f>
        <v>255336.02603049998</v>
      </c>
      <c r="L78" s="55"/>
      <c r="M78" s="448">
        <v>1</v>
      </c>
      <c r="N78" s="404">
        <f t="shared" si="2"/>
        <v>255336.02603049998</v>
      </c>
    </row>
    <row r="79" spans="1:15">
      <c r="A79" t="s">
        <v>96</v>
      </c>
      <c r="B79" s="54" t="str">
        <f>VLOOKUP(A79,'MANO DE OBRA'!A13:D74,3,FALSE)</f>
        <v>Estudios, análisis e informes</v>
      </c>
      <c r="C79" s="52"/>
      <c r="D79" s="52"/>
      <c r="E79" s="52"/>
      <c r="F79" s="52"/>
      <c r="G79" s="52"/>
      <c r="H79" s="52"/>
      <c r="I79" s="301"/>
      <c r="J79" s="302"/>
      <c r="K79" s="303">
        <f>VLOOKUP(A79,'MANO DE OBRA'!A13:D105,4,FALSE)</f>
        <v>2042688.2082439999</v>
      </c>
      <c r="L79" s="327"/>
      <c r="M79" s="309">
        <v>1</v>
      </c>
      <c r="N79" s="404">
        <f t="shared" si="2"/>
        <v>2042688.2082439999</v>
      </c>
    </row>
    <row r="80" spans="1:15" ht="15" thickBot="1">
      <c r="B80" s="812"/>
      <c r="C80" s="813"/>
      <c r="D80" s="813"/>
      <c r="E80" s="813"/>
      <c r="F80" s="813"/>
      <c r="G80" s="813"/>
      <c r="H80" s="813"/>
      <c r="I80" s="49"/>
      <c r="J80" s="49"/>
      <c r="K80" s="49"/>
      <c r="L80" s="978"/>
      <c r="M80" s="979"/>
      <c r="N80" s="50"/>
    </row>
    <row r="81" spans="1:14" ht="15" thickBot="1">
      <c r="B81" s="825" t="s">
        <v>1037</v>
      </c>
      <c r="C81" s="826"/>
      <c r="D81" s="826"/>
      <c r="E81" s="826"/>
      <c r="F81" s="826"/>
      <c r="G81" s="826"/>
      <c r="H81" s="826"/>
      <c r="I81" s="832"/>
      <c r="J81" s="832"/>
      <c r="K81" s="832"/>
      <c r="L81" s="832"/>
      <c r="M81" s="833"/>
      <c r="N81" s="310">
        <f>SUM(N73:N80)</f>
        <v>4022240.8211598997</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N45+N58+N68+N81</f>
        <v>63818633.677983046</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12763726.73559661</v>
      </c>
      <c r="M88" s="860"/>
      <c r="N88" s="56"/>
    </row>
    <row r="89" spans="1:14">
      <c r="B89" s="94" t="s">
        <v>1057</v>
      </c>
      <c r="C89" s="95"/>
      <c r="D89" s="95"/>
      <c r="E89" s="95"/>
      <c r="F89" s="95"/>
      <c r="G89" s="95"/>
      <c r="H89" s="95"/>
      <c r="I89" s="92"/>
      <c r="J89" s="93"/>
      <c r="K89" s="313">
        <v>0.05</v>
      </c>
      <c r="L89" s="859">
        <f>N83*K89</f>
        <v>3190931.6838991526</v>
      </c>
      <c r="M89" s="860"/>
      <c r="N89" s="56"/>
    </row>
    <row r="90" spans="1:14" ht="15" thickBot="1">
      <c r="B90" s="96" t="s">
        <v>1058</v>
      </c>
      <c r="C90" s="97"/>
      <c r="D90" s="97"/>
      <c r="E90" s="97"/>
      <c r="F90" s="97"/>
      <c r="G90" s="97"/>
      <c r="H90" s="97"/>
      <c r="I90" s="98"/>
      <c r="J90" s="99"/>
      <c r="K90" s="314">
        <v>0.05</v>
      </c>
      <c r="L90" s="861">
        <f>N83*K90</f>
        <v>3190931.6838991526</v>
      </c>
      <c r="M90" s="862"/>
      <c r="N90" s="56"/>
    </row>
    <row r="91" spans="1:14" ht="15" thickBot="1">
      <c r="B91" s="825" t="s">
        <v>1037</v>
      </c>
      <c r="C91" s="826"/>
      <c r="D91" s="826"/>
      <c r="E91" s="826"/>
      <c r="F91" s="826"/>
      <c r="G91" s="826"/>
      <c r="H91" s="826"/>
      <c r="I91" s="826"/>
      <c r="J91" s="826"/>
      <c r="K91" s="826"/>
      <c r="L91" s="826"/>
      <c r="M91" s="827"/>
      <c r="N91" s="57">
        <f>L88+L89+L90</f>
        <v>19145590.103394914</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82964223.781377956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2321</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2322</v>
      </c>
      <c r="C109" s="264"/>
      <c r="D109" s="264"/>
      <c r="E109" s="264"/>
      <c r="F109" s="264"/>
      <c r="G109" s="264"/>
      <c r="H109" s="264"/>
      <c r="I109" s="264"/>
      <c r="J109" s="264"/>
      <c r="K109" s="264"/>
      <c r="L109" s="264"/>
      <c r="M109" s="264"/>
      <c r="N109" s="265"/>
    </row>
    <row r="110" spans="2:14" ht="15" customHeight="1">
      <c r="B110" s="967" t="s">
        <v>2323</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2324</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2325</v>
      </c>
      <c r="C123" s="266"/>
      <c r="D123" s="266"/>
      <c r="E123" s="252"/>
      <c r="F123" s="252"/>
      <c r="G123" s="252"/>
      <c r="H123" s="252"/>
      <c r="I123" s="252"/>
      <c r="J123" s="973"/>
      <c r="K123" s="973"/>
      <c r="L123" s="973"/>
      <c r="M123" s="973"/>
      <c r="N123" s="974"/>
    </row>
    <row r="124" spans="2:14" ht="15" thickBot="1">
      <c r="B124" s="428" t="s">
        <v>2326</v>
      </c>
      <c r="C124" s="429"/>
      <c r="D124" s="429"/>
      <c r="E124" s="268"/>
      <c r="F124" s="268"/>
      <c r="G124" s="268"/>
      <c r="H124" s="268"/>
      <c r="I124" s="268"/>
      <c r="J124" s="975"/>
      <c r="K124" s="975"/>
      <c r="L124" s="975"/>
      <c r="M124" s="975"/>
      <c r="N124" s="976"/>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4"/>
      <c r="C1" s="926"/>
      <c r="D1" s="927"/>
      <c r="E1" s="927"/>
      <c r="F1" s="927"/>
      <c r="G1" s="927"/>
      <c r="H1" s="927"/>
      <c r="I1" s="927"/>
      <c r="J1" s="928"/>
      <c r="K1" s="929" t="s">
        <v>1017</v>
      </c>
      <c r="L1" s="931" t="s">
        <v>2303</v>
      </c>
      <c r="M1" s="932"/>
      <c r="N1" s="933"/>
    </row>
    <row r="2" spans="2:14" ht="22.5" customHeight="1">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7.25" customHeight="1" thickBot="1">
      <c r="A31" t="s">
        <v>1928</v>
      </c>
      <c r="B31" s="85" t="s">
        <v>1187</v>
      </c>
      <c r="C31" s="86" t="s">
        <v>2203</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259</v>
      </c>
      <c r="B36" s="838" t="str">
        <f>VLOOKUP(A36,EQUIPOS!A6:D154,3,FALSE)</f>
        <v>Montacargas</v>
      </c>
      <c r="C36" s="839"/>
      <c r="D36" s="839"/>
      <c r="E36" s="839"/>
      <c r="F36" s="839"/>
      <c r="G36" s="839"/>
      <c r="H36" s="840"/>
      <c r="I36" s="276"/>
      <c r="J36" s="277"/>
      <c r="K36" s="278">
        <f>VLOOKUP(A36,EQUIPOS!A6:D163,4,FALSE)</f>
        <v>79514.247999999992</v>
      </c>
      <c r="L36" s="279"/>
      <c r="M36" s="345">
        <v>1.5</v>
      </c>
      <c r="N36" s="281">
        <f>K36/M36</f>
        <v>53009.498666666659</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2553.3602603050003</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55562.858926971661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406</v>
      </c>
      <c r="B48" s="48"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16383.5412075</v>
      </c>
      <c r="N48" s="281">
        <f>K48*M48</f>
        <v>5131342.7938540978</v>
      </c>
    </row>
    <row r="49" spans="1:14">
      <c r="A49" s="166"/>
      <c r="B49" s="48"/>
      <c r="C49" s="434"/>
      <c r="D49" s="434"/>
      <c r="E49" s="434"/>
      <c r="F49" s="434"/>
      <c r="G49" s="434"/>
      <c r="H49" s="434"/>
      <c r="I49" s="434"/>
      <c r="J49" s="320"/>
      <c r="K49" s="406"/>
      <c r="L49" s="430"/>
      <c r="M49" s="411"/>
      <c r="N49" s="281"/>
    </row>
    <row r="50" spans="1:14">
      <c r="A50" s="166"/>
      <c r="B50" s="48"/>
      <c r="C50" s="434"/>
      <c r="D50" s="434"/>
      <c r="E50" s="434"/>
      <c r="F50" s="434"/>
      <c r="G50" s="434"/>
      <c r="H50" s="434"/>
      <c r="I50" s="434"/>
      <c r="J50" s="320"/>
      <c r="K50" s="406"/>
      <c r="L50" s="430"/>
      <c r="M50" s="411"/>
      <c r="N50" s="281"/>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5131342.7938540978</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7" t="s">
        <v>19</v>
      </c>
      <c r="B71" s="54" t="str">
        <f>VLOOKUP(A71,'MANO DE OBRA'!A8:D68,3,FALSE)</f>
        <v>Obrero (8)</v>
      </c>
      <c r="C71" s="52"/>
      <c r="D71" s="52"/>
      <c r="E71" s="52"/>
      <c r="F71" s="52"/>
      <c r="G71" s="52"/>
      <c r="H71" s="52"/>
      <c r="I71" s="301">
        <f>K71/J71*100</f>
        <v>220831.15764799999</v>
      </c>
      <c r="J71" s="302">
        <v>185</v>
      </c>
      <c r="K71" s="303">
        <f>VLOOKUP(A71,'MANO DE OBRA'!A8:D99,4,FALSE)</f>
        <v>408537.6416488</v>
      </c>
      <c r="L71" s="55"/>
      <c r="M71" s="443">
        <v>12</v>
      </c>
      <c r="N71" s="404">
        <f>K71/M71</f>
        <v>34044.803470733335</v>
      </c>
      <c r="O71" s="111"/>
    </row>
    <row r="72" spans="1:15">
      <c r="A72" s="167" t="s">
        <v>32</v>
      </c>
      <c r="B72" s="54" t="str">
        <f>VLOOKUP(A72,'MANO DE OBRA'!A8:D69,3,FALSE)</f>
        <v>Oficial (2)</v>
      </c>
      <c r="C72" s="52"/>
      <c r="D72" s="52"/>
      <c r="E72" s="52"/>
      <c r="F72" s="52"/>
      <c r="G72" s="52"/>
      <c r="H72" s="52"/>
      <c r="I72" s="301">
        <f>K72/J72*100</f>
        <v>110415.578824</v>
      </c>
      <c r="J72" s="302">
        <v>185</v>
      </c>
      <c r="K72" s="303">
        <f>VLOOKUP(A72,'MANO DE OBRA'!A8:D100,4,FALSE)</f>
        <v>204268.8208244</v>
      </c>
      <c r="L72" s="55"/>
      <c r="M72" s="441">
        <v>12</v>
      </c>
      <c r="N72" s="404">
        <f>K72/M72</f>
        <v>17022.401735366668</v>
      </c>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51067.205206099999</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5237972.8579871692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1047594.5715974339</v>
      </c>
      <c r="M84" s="860"/>
      <c r="N84" s="56"/>
    </row>
    <row r="85" spans="1:14">
      <c r="B85" s="94" t="s">
        <v>1057</v>
      </c>
      <c r="C85" s="95"/>
      <c r="D85" s="95"/>
      <c r="E85" s="95"/>
      <c r="F85" s="95"/>
      <c r="G85" s="95"/>
      <c r="H85" s="95"/>
      <c r="I85" s="92"/>
      <c r="J85" s="93"/>
      <c r="K85" s="313">
        <v>0.05</v>
      </c>
      <c r="L85" s="859">
        <f>N79*K85</f>
        <v>261898.64289935847</v>
      </c>
      <c r="M85" s="860"/>
      <c r="N85" s="56"/>
    </row>
    <row r="86" spans="1:14" ht="15" thickBot="1">
      <c r="B86" s="96" t="s">
        <v>1058</v>
      </c>
      <c r="C86" s="97"/>
      <c r="D86" s="97"/>
      <c r="E86" s="97"/>
      <c r="F86" s="97"/>
      <c r="G86" s="97"/>
      <c r="H86" s="97"/>
      <c r="I86" s="98"/>
      <c r="J86" s="99"/>
      <c r="K86" s="314">
        <v>0.05</v>
      </c>
      <c r="L86" s="861">
        <f>N79*K86</f>
        <v>261898.64289935847</v>
      </c>
      <c r="M86" s="862"/>
      <c r="N86" s="56"/>
    </row>
    <row r="87" spans="1:14" ht="15" thickBot="1">
      <c r="B87" s="825" t="s">
        <v>1037</v>
      </c>
      <c r="C87" s="826"/>
      <c r="D87" s="826"/>
      <c r="E87" s="826"/>
      <c r="F87" s="826"/>
      <c r="G87" s="826"/>
      <c r="H87" s="826"/>
      <c r="I87" s="826"/>
      <c r="J87" s="826"/>
      <c r="K87" s="826"/>
      <c r="L87" s="826"/>
      <c r="M87" s="827"/>
      <c r="N87" s="57">
        <f>L84+L85+L86</f>
        <v>1571391.8573961507</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6809364.7153833201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7.25" customHeight="1" thickBot="1">
      <c r="A31" t="s">
        <v>1928</v>
      </c>
      <c r="B31" s="85" t="s">
        <v>1739</v>
      </c>
      <c r="C31" s="86" t="s">
        <v>2204</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267</v>
      </c>
      <c r="B36" s="838" t="str">
        <f>VLOOKUP(A36,EQUIPOS!A6:D154,3,FALSE)</f>
        <v>Motobomba de concreto</v>
      </c>
      <c r="C36" s="839"/>
      <c r="D36" s="839"/>
      <c r="E36" s="839"/>
      <c r="F36" s="839"/>
      <c r="G36" s="839"/>
      <c r="H36" s="840"/>
      <c r="I36" s="276"/>
      <c r="J36" s="277"/>
      <c r="K36" s="278">
        <f>VLOOKUP(A36,EQUIPOS!A6:D163,4,FALSE)</f>
        <v>6694</v>
      </c>
      <c r="L36" s="279"/>
      <c r="M36" s="345">
        <v>2.5</v>
      </c>
      <c r="N36" s="281">
        <f>K36/M36</f>
        <v>2677.6</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2677.6</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812</v>
      </c>
      <c r="B48" s="48"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3842.9609612499999</v>
      </c>
      <c r="N48" s="281">
        <f>K48*M48</f>
        <v>179691.78052477771</v>
      </c>
    </row>
    <row r="49" spans="1:14">
      <c r="A49" s="166" t="s">
        <v>904</v>
      </c>
      <c r="B49" s="48"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426302.625</v>
      </c>
      <c r="N49" s="281">
        <f>K49*M49</f>
        <v>284762.1125668977</v>
      </c>
    </row>
    <row r="50" spans="1:14">
      <c r="A50" s="166"/>
      <c r="B50" s="48"/>
      <c r="C50" s="434"/>
      <c r="D50" s="434"/>
      <c r="E50" s="434"/>
      <c r="F50" s="434"/>
      <c r="G50" s="434"/>
      <c r="H50" s="434"/>
      <c r="I50" s="434"/>
      <c r="J50" s="320"/>
      <c r="K50" s="406"/>
      <c r="L50" s="430"/>
      <c r="M50" s="411"/>
      <c r="N50" s="281"/>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464453.89309167542</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1340</v>
      </c>
      <c r="B60" s="51" t="str">
        <f>VLOOKUP(A60,TRANSPORTE!A2:D117,3,FALSE)</f>
        <v>Transporte de material de excavación</v>
      </c>
      <c r="C60" s="326"/>
      <c r="D60" s="326"/>
      <c r="E60" s="326"/>
      <c r="F60" s="326"/>
      <c r="G60" s="326"/>
      <c r="H60" s="320" t="s">
        <v>339</v>
      </c>
      <c r="I60" s="288">
        <v>0.86837547936038872</v>
      </c>
      <c r="J60" s="295">
        <v>1</v>
      </c>
      <c r="K60" s="288">
        <f>I60*J60</f>
        <v>0.86837547936038872</v>
      </c>
      <c r="L60" s="829">
        <f>VLOOKUP(A60,TRANSPORTE!A2:D117,4,FALSE)</f>
        <v>1277.40878376</v>
      </c>
      <c r="M60" s="830"/>
      <c r="N60" s="296">
        <f>K60*L60</f>
        <v>1109.2704649367611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1109.2704649367611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7"/>
      <c r="B71" s="54"/>
      <c r="C71" s="52"/>
      <c r="D71" s="52"/>
      <c r="E71" s="52"/>
      <c r="F71" s="52"/>
      <c r="G71" s="52"/>
      <c r="H71" s="52"/>
      <c r="I71" s="301"/>
      <c r="J71" s="302"/>
      <c r="K71" s="303"/>
      <c r="L71" s="55"/>
      <c r="M71" s="443"/>
      <c r="N71" s="404"/>
      <c r="O71" s="111"/>
    </row>
    <row r="72" spans="1:15">
      <c r="A72" s="167"/>
      <c r="B72" s="54"/>
      <c r="C72" s="52"/>
      <c r="D72" s="52"/>
      <c r="E72" s="52"/>
      <c r="F72" s="52"/>
      <c r="G72" s="52"/>
      <c r="H72" s="52"/>
      <c r="I72" s="301"/>
      <c r="J72" s="302"/>
      <c r="K72" s="303"/>
      <c r="L72" s="55"/>
      <c r="M72" s="441"/>
      <c r="N72" s="404"/>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468240.76355661213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93648.152711322429</v>
      </c>
      <c r="M84" s="860"/>
      <c r="N84" s="56"/>
    </row>
    <row r="85" spans="1:14">
      <c r="B85" s="94" t="s">
        <v>1057</v>
      </c>
      <c r="C85" s="95"/>
      <c r="D85" s="95"/>
      <c r="E85" s="95"/>
      <c r="F85" s="95"/>
      <c r="G85" s="95"/>
      <c r="H85" s="95"/>
      <c r="I85" s="92"/>
      <c r="J85" s="93"/>
      <c r="K85" s="313">
        <v>0.05</v>
      </c>
      <c r="L85" s="859">
        <f>N79*K85</f>
        <v>23412.038177830607</v>
      </c>
      <c r="M85" s="860"/>
      <c r="N85" s="56"/>
    </row>
    <row r="86" spans="1:14" ht="15" thickBot="1">
      <c r="B86" s="96" t="s">
        <v>1058</v>
      </c>
      <c r="C86" s="97"/>
      <c r="D86" s="97"/>
      <c r="E86" s="97"/>
      <c r="F86" s="97"/>
      <c r="G86" s="97"/>
      <c r="H86" s="97"/>
      <c r="I86" s="98"/>
      <c r="J86" s="99"/>
      <c r="K86" s="314">
        <v>0.05</v>
      </c>
      <c r="L86" s="861">
        <f>N79*K86</f>
        <v>23412.038177830607</v>
      </c>
      <c r="M86" s="862"/>
      <c r="N86" s="56"/>
    </row>
    <row r="87" spans="1:14" ht="15" thickBot="1">
      <c r="B87" s="825" t="s">
        <v>1037</v>
      </c>
      <c r="C87" s="826"/>
      <c r="D87" s="826"/>
      <c r="E87" s="826"/>
      <c r="F87" s="826"/>
      <c r="G87" s="826"/>
      <c r="H87" s="826"/>
      <c r="I87" s="826"/>
      <c r="J87" s="826"/>
      <c r="K87" s="826"/>
      <c r="L87" s="826"/>
      <c r="M87" s="827"/>
      <c r="N87" s="57">
        <f>L84+L85+L86</f>
        <v>140472.22906698365</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608712.99262359575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21.75" customHeight="1" thickBot="1">
      <c r="A31" t="s">
        <v>1928</v>
      </c>
      <c r="B31" s="85" t="s">
        <v>1188</v>
      </c>
      <c r="C31" s="86" t="s">
        <v>2205</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121</v>
      </c>
      <c r="B36" s="838" t="str">
        <f>VLOOKUP(A36,EQUIPOS!A6:D154,3,FALSE)</f>
        <v>Bomba eléctrica para accionar la celda</v>
      </c>
      <c r="C36" s="839"/>
      <c r="D36" s="839"/>
      <c r="E36" s="839"/>
      <c r="F36" s="839"/>
      <c r="G36" s="839"/>
      <c r="H36" s="840"/>
      <c r="I36" s="276"/>
      <c r="J36" s="277"/>
      <c r="K36" s="278">
        <f>VLOOKUP(A36,EQUIPOS!A6:D163,4,FALSE)</f>
        <v>73788.851999999999</v>
      </c>
      <c r="L36" s="279"/>
      <c r="M36" s="280">
        <v>0.01</v>
      </c>
      <c r="N36" s="281">
        <f t="shared" ref="N36:N41" si="0">K36/M36</f>
        <v>7378885.2000000002</v>
      </c>
    </row>
    <row r="37" spans="1:14">
      <c r="A37" s="118" t="s">
        <v>192</v>
      </c>
      <c r="B37" s="838" t="str">
        <f>VLOOKUP(A37,EQUIPOS!A7:D154,3,FALSE)</f>
        <v>Equipo de acarreo interno</v>
      </c>
      <c r="C37" s="839"/>
      <c r="D37" s="839"/>
      <c r="E37" s="839"/>
      <c r="F37" s="839"/>
      <c r="G37" s="839"/>
      <c r="H37" s="840"/>
      <c r="I37" s="430"/>
      <c r="J37" s="431"/>
      <c r="K37" s="278">
        <f>VLOOKUP(A37,EQUIPOS!A7:D164,4,FALSE)</f>
        <v>61164.144</v>
      </c>
      <c r="L37" s="344"/>
      <c r="M37" s="345">
        <v>0.05</v>
      </c>
      <c r="N37" s="281">
        <f t="shared" si="0"/>
        <v>1223282.8799999999</v>
      </c>
    </row>
    <row r="38" spans="1:14">
      <c r="A38" s="118" t="s">
        <v>214</v>
      </c>
      <c r="B38" s="838" t="str">
        <f>VLOOKUP(A38,EQUIPOS!A8:D154,3,FALSE)</f>
        <v>Equipo de oxigeno y soldadura</v>
      </c>
      <c r="C38" s="839"/>
      <c r="D38" s="839"/>
      <c r="E38" s="839"/>
      <c r="F38" s="839"/>
      <c r="G38" s="839"/>
      <c r="H38" s="840"/>
      <c r="I38" s="430"/>
      <c r="J38" s="431"/>
      <c r="K38" s="447">
        <f>VLOOKUP(A38,EQUIPOS!A8:D165,4,FALSE)</f>
        <v>12233.044</v>
      </c>
      <c r="L38" s="344"/>
      <c r="M38" s="345">
        <v>0.01</v>
      </c>
      <c r="N38" s="281">
        <f t="shared" si="0"/>
        <v>1223304.3999999999</v>
      </c>
    </row>
    <row r="39" spans="1:14">
      <c r="A39" s="118" t="s">
        <v>248</v>
      </c>
      <c r="B39" s="838" t="str">
        <f>VLOOKUP(A39,EQUIPOS!A9:D154,3,FALSE)</f>
        <v>Grúa telescópica de 50 Ton.</v>
      </c>
      <c r="C39" s="839"/>
      <c r="D39" s="839"/>
      <c r="E39" s="839"/>
      <c r="F39" s="839"/>
      <c r="G39" s="839"/>
      <c r="H39" s="840"/>
      <c r="I39" s="430"/>
      <c r="J39" s="431"/>
      <c r="K39" s="447">
        <f>VLOOKUP(A39,EQUIPOS!A9:D166,4,FALSE)</f>
        <v>371875</v>
      </c>
      <c r="L39" s="344"/>
      <c r="M39" s="345">
        <v>0.04</v>
      </c>
      <c r="N39" s="281">
        <f t="shared" si="0"/>
        <v>9296875</v>
      </c>
    </row>
    <row r="40" spans="1:14">
      <c r="A40" s="118" t="s">
        <v>255</v>
      </c>
      <c r="B40" s="838" t="str">
        <f>VLOOKUP(A40,EQUIPOS!A10:D154,3,FALSE)</f>
        <v>Manómetro cable de acero para bajar la celda</v>
      </c>
      <c r="C40" s="839"/>
      <c r="D40" s="839"/>
      <c r="E40" s="839"/>
      <c r="F40" s="839"/>
      <c r="G40" s="839"/>
      <c r="H40" s="840"/>
      <c r="I40" s="430"/>
      <c r="J40" s="431"/>
      <c r="K40" s="447">
        <f>VLOOKUP(A40,EQUIPOS!A10:D167,4,FALSE)</f>
        <v>2030658.4040000001</v>
      </c>
      <c r="L40" s="344"/>
      <c r="M40" s="345">
        <v>1</v>
      </c>
      <c r="N40" s="281">
        <f t="shared" si="0"/>
        <v>2030658.4040000001</v>
      </c>
    </row>
    <row r="41" spans="1:14">
      <c r="A41" s="118" t="s">
        <v>322</v>
      </c>
      <c r="B41" s="838" t="str">
        <f>VLOOKUP(A41,EQUIPOS!A11:D155,3,FALSE)</f>
        <v xml:space="preserve">Retroexcavadora sobre llantas JD 410
</v>
      </c>
      <c r="C41" s="839"/>
      <c r="D41" s="839"/>
      <c r="E41" s="839"/>
      <c r="F41" s="839"/>
      <c r="G41" s="839"/>
      <c r="H41" s="840"/>
      <c r="I41" s="430"/>
      <c r="J41" s="431"/>
      <c r="K41" s="447">
        <f>VLOOKUP(A41,EQUIPOS!A11:D168,4,FALSE)</f>
        <v>122328.288</v>
      </c>
      <c r="L41" s="344"/>
      <c r="M41" s="345">
        <v>0.2</v>
      </c>
      <c r="N41" s="281">
        <f t="shared" si="0"/>
        <v>611641.43999999994</v>
      </c>
    </row>
    <row r="42" spans="1:14">
      <c r="A42" s="118"/>
      <c r="B42" s="838"/>
      <c r="C42" s="839"/>
      <c r="D42" s="839"/>
      <c r="E42" s="839"/>
      <c r="F42" s="839"/>
      <c r="G42" s="839"/>
      <c r="H42" s="840"/>
      <c r="I42" s="337"/>
      <c r="J42" s="339"/>
      <c r="K42" s="447"/>
      <c r="L42" s="432"/>
      <c r="M42" s="433"/>
      <c r="N42" s="281"/>
    </row>
    <row r="43" spans="1:14">
      <c r="B43" s="838"/>
      <c r="C43" s="839"/>
      <c r="D43" s="839"/>
      <c r="E43" s="839"/>
      <c r="F43" s="839"/>
      <c r="G43" s="839"/>
      <c r="H43" s="840"/>
      <c r="I43" s="41"/>
      <c r="J43" s="42"/>
      <c r="K43" s="447"/>
      <c r="L43" s="285"/>
      <c r="M43" s="286"/>
      <c r="N43" s="281"/>
    </row>
    <row r="44" spans="1:14">
      <c r="B44" s="329"/>
      <c r="C44" s="330"/>
      <c r="D44" s="330"/>
      <c r="E44" s="330"/>
      <c r="F44" s="332"/>
      <c r="G44" s="332"/>
      <c r="H44" s="130"/>
      <c r="I44" s="41"/>
      <c r="J44" s="42"/>
      <c r="K44" s="447"/>
      <c r="L44" s="285"/>
      <c r="M44" s="286"/>
      <c r="N44" s="282"/>
    </row>
    <row r="45" spans="1:14">
      <c r="B45" s="845" t="s">
        <v>1036</v>
      </c>
      <c r="C45" s="846"/>
      <c r="D45" s="846"/>
      <c r="E45" s="43"/>
      <c r="F45" s="44"/>
      <c r="G45" s="44"/>
      <c r="H45" s="45"/>
      <c r="I45" s="41"/>
      <c r="J45" s="42"/>
      <c r="K45" s="288"/>
      <c r="L45" s="285"/>
      <c r="M45" s="410">
        <v>0.1</v>
      </c>
      <c r="N45" s="353">
        <f>N86*M45</f>
        <v>402224.08211598999</v>
      </c>
    </row>
    <row r="46" spans="1:14" ht="15" thickBot="1">
      <c r="B46" s="838"/>
      <c r="C46" s="839"/>
      <c r="D46" s="839"/>
      <c r="E46" s="839"/>
      <c r="F46" s="839"/>
      <c r="G46" s="839"/>
      <c r="H46" s="840"/>
      <c r="I46" s="847"/>
      <c r="J46" s="848"/>
      <c r="K46" s="46"/>
      <c r="L46" s="849"/>
      <c r="M46" s="850"/>
      <c r="N46" s="110"/>
    </row>
    <row r="47" spans="1:14" ht="15" thickBot="1">
      <c r="B47" s="825" t="s">
        <v>1037</v>
      </c>
      <c r="C47" s="826"/>
      <c r="D47" s="826"/>
      <c r="E47" s="826"/>
      <c r="F47" s="826"/>
      <c r="G47" s="826"/>
      <c r="H47" s="826"/>
      <c r="I47" s="826"/>
      <c r="J47" s="826"/>
      <c r="K47" s="826"/>
      <c r="L47" s="826"/>
      <c r="M47" s="827"/>
      <c r="N47" s="420">
        <f>SUM(N36:N45)</f>
        <v>22166871.40611599</v>
      </c>
    </row>
    <row r="48" spans="1:14">
      <c r="B48" s="289"/>
      <c r="C48" s="39"/>
      <c r="D48" s="39"/>
      <c r="E48" s="39"/>
      <c r="F48" s="39"/>
      <c r="G48" s="39"/>
      <c r="H48" s="39"/>
      <c r="I48" s="39"/>
      <c r="J48" s="39"/>
      <c r="K48" s="39"/>
      <c r="L48" s="39"/>
      <c r="M48" s="39"/>
      <c r="N48" s="40"/>
    </row>
    <row r="49" spans="1:17">
      <c r="B49" s="69" t="s">
        <v>1038</v>
      </c>
      <c r="C49" s="70"/>
      <c r="D49" s="70"/>
      <c r="E49" s="70"/>
      <c r="F49" s="70"/>
      <c r="G49" s="70"/>
      <c r="H49" s="70"/>
      <c r="I49" s="70"/>
      <c r="J49" s="70"/>
      <c r="K49" s="70"/>
      <c r="L49" s="70"/>
      <c r="M49" s="70"/>
      <c r="N49" s="71"/>
    </row>
    <row r="50" spans="1:17" ht="15" thickBot="1">
      <c r="B50" s="72"/>
      <c r="C50" s="67"/>
      <c r="D50" s="67"/>
      <c r="E50" s="67"/>
      <c r="F50" s="67"/>
      <c r="G50" s="67"/>
      <c r="H50" s="67"/>
      <c r="I50" s="67"/>
      <c r="J50" s="66"/>
      <c r="K50" s="66"/>
      <c r="L50" s="66"/>
      <c r="M50" s="66"/>
      <c r="N50" s="68"/>
    </row>
    <row r="51" spans="1:17">
      <c r="B51" s="816" t="s">
        <v>1028</v>
      </c>
      <c r="C51" s="817"/>
      <c r="D51" s="817"/>
      <c r="E51" s="817"/>
      <c r="F51" s="817"/>
      <c r="G51" s="817"/>
      <c r="H51" s="817"/>
      <c r="I51" s="818"/>
      <c r="J51" s="324" t="s">
        <v>1029</v>
      </c>
      <c r="K51" s="90" t="s">
        <v>1030</v>
      </c>
      <c r="L51" s="819" t="s">
        <v>1039</v>
      </c>
      <c r="M51" s="818"/>
      <c r="N51" s="91" t="s">
        <v>1035</v>
      </c>
    </row>
    <row r="52" spans="1:17">
      <c r="A52" s="166" t="s">
        <v>412</v>
      </c>
      <c r="B52" s="48"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22819585.137537498</v>
      </c>
      <c r="N52" s="281">
        <f t="shared" ref="N52:N57" si="1">K52*M52</f>
        <v>22819585.137537498</v>
      </c>
    </row>
    <row r="53" spans="1:17">
      <c r="A53" s="166" t="s">
        <v>515</v>
      </c>
      <c r="B53" s="48"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116157.75096</v>
      </c>
      <c r="N53" s="281">
        <f t="shared" si="1"/>
        <v>3484732.5288</v>
      </c>
    </row>
    <row r="54" spans="1:17">
      <c r="A54" s="166" t="s">
        <v>755</v>
      </c>
      <c r="B54" s="48"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2249070.1924100001</v>
      </c>
      <c r="N54" s="281">
        <f t="shared" si="1"/>
        <v>4498140.3848200003</v>
      </c>
      <c r="Q54" s="111"/>
    </row>
    <row r="55" spans="1:17">
      <c r="A55" s="166" t="s">
        <v>757</v>
      </c>
      <c r="B55" s="48"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1386169.910805</v>
      </c>
      <c r="N55" s="281">
        <f t="shared" si="1"/>
        <v>6930849.554025</v>
      </c>
    </row>
    <row r="56" spans="1:17">
      <c r="A56" s="166" t="s">
        <v>790</v>
      </c>
      <c r="B56" s="48"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88062.891142499997</v>
      </c>
      <c r="N56" s="281">
        <f t="shared" si="1"/>
        <v>5283773.4685499994</v>
      </c>
    </row>
    <row r="57" spans="1:17">
      <c r="A57" s="166" t="s">
        <v>799</v>
      </c>
      <c r="B57" s="48"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46376.001372499995</v>
      </c>
      <c r="N57" s="281">
        <f t="shared" si="1"/>
        <v>556512.01646999991</v>
      </c>
    </row>
    <row r="58" spans="1:17">
      <c r="A58" s="166"/>
      <c r="B58" s="48"/>
      <c r="C58" s="434"/>
      <c r="D58" s="434"/>
      <c r="E58" s="434"/>
      <c r="F58" s="434"/>
      <c r="G58" s="434"/>
      <c r="H58" s="434"/>
      <c r="I58" s="434"/>
      <c r="J58" s="320"/>
      <c r="K58" s="406"/>
      <c r="L58" s="430"/>
      <c r="M58" s="411"/>
      <c r="N58" s="281"/>
    </row>
    <row r="59" spans="1:17">
      <c r="A59" s="166"/>
      <c r="B59" s="48"/>
      <c r="C59" s="434"/>
      <c r="D59" s="434"/>
      <c r="E59" s="434"/>
      <c r="F59" s="434"/>
      <c r="G59" s="434"/>
      <c r="H59" s="434"/>
      <c r="I59" s="434"/>
      <c r="J59" s="320"/>
      <c r="K59" s="406"/>
      <c r="L59" s="430"/>
      <c r="M59" s="411"/>
      <c r="N59" s="281"/>
    </row>
    <row r="60" spans="1:17">
      <c r="A60" s="166"/>
      <c r="B60" s="48"/>
      <c r="C60" s="434"/>
      <c r="D60" s="434"/>
      <c r="E60" s="434"/>
      <c r="F60" s="434"/>
      <c r="G60" s="434"/>
      <c r="H60" s="434"/>
      <c r="I60" s="434"/>
      <c r="J60" s="320"/>
      <c r="K60" s="406"/>
      <c r="L60" s="430"/>
      <c r="M60" s="411"/>
      <c r="N60" s="281"/>
    </row>
    <row r="61" spans="1:17">
      <c r="A61" s="166"/>
      <c r="B61" s="48"/>
      <c r="C61" s="434"/>
      <c r="D61" s="434"/>
      <c r="E61" s="434"/>
      <c r="F61" s="434"/>
      <c r="G61" s="434"/>
      <c r="H61" s="434"/>
      <c r="I61" s="434"/>
      <c r="J61" s="320"/>
      <c r="K61" s="406"/>
      <c r="L61" s="430"/>
      <c r="M61" s="411"/>
      <c r="N61" s="281"/>
    </row>
    <row r="62" spans="1:17" ht="15" thickBot="1">
      <c r="B62" s="48"/>
      <c r="C62" s="319"/>
      <c r="D62" s="319"/>
      <c r="E62" s="319"/>
      <c r="F62" s="319"/>
      <c r="G62" s="319"/>
      <c r="H62" s="319"/>
      <c r="I62" s="319"/>
      <c r="J62" s="444"/>
      <c r="K62" s="131"/>
      <c r="L62" s="334"/>
      <c r="M62" s="411"/>
      <c r="N62" s="281"/>
    </row>
    <row r="63" spans="1:17" ht="15" thickBot="1">
      <c r="B63" s="825" t="s">
        <v>1037</v>
      </c>
      <c r="C63" s="826"/>
      <c r="D63" s="826"/>
      <c r="E63" s="826"/>
      <c r="F63" s="826"/>
      <c r="G63" s="826"/>
      <c r="H63" s="826"/>
      <c r="I63" s="826"/>
      <c r="J63" s="826"/>
      <c r="K63" s="826"/>
      <c r="L63" s="826"/>
      <c r="M63" s="827"/>
      <c r="N63" s="403">
        <f>SUM(N52:N62)</f>
        <v>43573593.090202495</v>
      </c>
    </row>
    <row r="64" spans="1:17">
      <c r="B64" s="38"/>
      <c r="C64" s="39"/>
      <c r="D64" s="39"/>
      <c r="E64" s="39"/>
      <c r="F64" s="39"/>
      <c r="G64" s="39"/>
      <c r="H64" s="39"/>
      <c r="I64" s="39"/>
      <c r="J64" s="39"/>
      <c r="K64" s="39"/>
      <c r="L64" s="39"/>
      <c r="M64" s="39"/>
      <c r="N64" s="40"/>
    </row>
    <row r="65" spans="1:15">
      <c r="B65" s="69" t="s">
        <v>1040</v>
      </c>
      <c r="C65" s="70"/>
      <c r="D65" s="70"/>
      <c r="E65" s="70"/>
      <c r="F65" s="70"/>
      <c r="G65" s="70"/>
      <c r="H65" s="70"/>
      <c r="I65" s="70"/>
      <c r="J65" s="70"/>
      <c r="K65" s="70"/>
      <c r="L65" s="70"/>
      <c r="M65" s="70"/>
      <c r="N65" s="71"/>
    </row>
    <row r="66" spans="1:15" ht="15" thickBot="1">
      <c r="B66" s="73"/>
      <c r="C66" s="66"/>
      <c r="D66" s="66"/>
      <c r="E66" s="66"/>
      <c r="F66" s="66"/>
      <c r="G66" s="66"/>
      <c r="H66" s="66"/>
      <c r="I66" s="66"/>
      <c r="J66" s="66"/>
      <c r="K66" s="66"/>
      <c r="L66" s="66"/>
      <c r="M66" s="66"/>
      <c r="N66" s="68"/>
    </row>
    <row r="67" spans="1:15" ht="26.4">
      <c r="B67" s="322" t="s">
        <v>1041</v>
      </c>
      <c r="C67" s="323"/>
      <c r="D67" s="323"/>
      <c r="E67" s="323"/>
      <c r="F67" s="323"/>
      <c r="G67" s="323"/>
      <c r="H67" s="78" t="s">
        <v>1029</v>
      </c>
      <c r="I67" s="79" t="s">
        <v>1042</v>
      </c>
      <c r="J67" s="80" t="s">
        <v>1043</v>
      </c>
      <c r="K67" s="78" t="s">
        <v>1044</v>
      </c>
      <c r="L67" s="828" t="s">
        <v>1045</v>
      </c>
      <c r="M67" s="801"/>
      <c r="N67" s="81" t="s">
        <v>1035</v>
      </c>
    </row>
    <row r="68" spans="1:15">
      <c r="A68" t="s">
        <v>1484</v>
      </c>
      <c r="B68" s="51" t="str">
        <f>VLOOKUP(A68,TRANSPORTE!A5:D117,3,FALSE)</f>
        <v>Transporte de tubos. celdas, etc.</v>
      </c>
      <c r="C68" s="326"/>
      <c r="D68" s="326"/>
      <c r="E68" s="326"/>
      <c r="F68" s="326"/>
      <c r="G68" s="326"/>
      <c r="H68" s="320" t="s">
        <v>1551</v>
      </c>
      <c r="I68" s="288">
        <v>1</v>
      </c>
      <c r="J68" s="295">
        <v>1</v>
      </c>
      <c r="K68" s="288">
        <f>I68*J68</f>
        <v>1</v>
      </c>
      <c r="L68" s="829">
        <f>VLOOKUP(A68,TRANSPORTE!A5:D117,4,FALSE)</f>
        <v>1175626.9673240401</v>
      </c>
      <c r="M68" s="830"/>
      <c r="N68" s="296">
        <f>K68*L68</f>
        <v>1175626.9673240401</v>
      </c>
    </row>
    <row r="69" spans="1:15">
      <c r="A69" t="s">
        <v>1483</v>
      </c>
      <c r="B69" s="51" t="str">
        <f>VLOOKUP(A69,TRANSPORTE!A5:D117,3,FALSE)</f>
        <v>Pasajes aéreos</v>
      </c>
      <c r="C69" s="52"/>
      <c r="D69" s="52"/>
      <c r="E69" s="52"/>
      <c r="F69" s="52"/>
      <c r="G69" s="52"/>
      <c r="H69" s="320" t="s">
        <v>1029</v>
      </c>
      <c r="I69" s="288">
        <v>3</v>
      </c>
      <c r="J69" s="295">
        <v>1</v>
      </c>
      <c r="K69" s="288">
        <f>I69*J69</f>
        <v>3</v>
      </c>
      <c r="L69" s="829">
        <f>VLOOKUP(A69,TRANSPORTE!A5:D117,4,FALSE)</f>
        <v>487806.41111751</v>
      </c>
      <c r="M69" s="830"/>
      <c r="N69" s="296">
        <f>K69*L69</f>
        <v>1463419.23335253</v>
      </c>
    </row>
    <row r="70" spans="1:15">
      <c r="B70" s="51"/>
      <c r="C70" s="52"/>
      <c r="D70" s="52"/>
      <c r="E70" s="52"/>
      <c r="F70" s="52"/>
      <c r="G70" s="52"/>
      <c r="H70" s="320"/>
      <c r="I70" s="288"/>
      <c r="J70" s="295"/>
      <c r="K70" s="288"/>
      <c r="L70" s="829"/>
      <c r="M70" s="830"/>
      <c r="N70" s="296"/>
    </row>
    <row r="71" spans="1:15">
      <c r="B71" s="51"/>
      <c r="C71" s="52"/>
      <c r="D71" s="52"/>
      <c r="E71" s="52"/>
      <c r="F71" s="52"/>
      <c r="G71" s="52"/>
      <c r="H71" s="320"/>
      <c r="I71" s="288"/>
      <c r="J71" s="295"/>
      <c r="K71" s="288"/>
      <c r="L71" s="829"/>
      <c r="M71" s="830"/>
      <c r="N71" s="296"/>
    </row>
    <row r="72" spans="1:15">
      <c r="B72" s="51"/>
      <c r="C72" s="52"/>
      <c r="D72" s="52"/>
      <c r="E72" s="52"/>
      <c r="F72" s="52"/>
      <c r="G72" s="52"/>
      <c r="H72" s="297"/>
      <c r="I72" s="288"/>
      <c r="J72" s="288"/>
      <c r="K72" s="288"/>
      <c r="L72" s="298"/>
      <c r="M72" s="299"/>
      <c r="N72" s="300"/>
    </row>
    <row r="73" spans="1:15" ht="15" thickBot="1">
      <c r="B73" s="456"/>
      <c r="C73" s="457"/>
      <c r="D73" s="457"/>
      <c r="E73" s="457"/>
      <c r="F73" s="457"/>
      <c r="G73" s="457"/>
      <c r="H73" s="53"/>
      <c r="I73" s="131"/>
      <c r="J73" s="131"/>
      <c r="K73" s="131"/>
      <c r="L73" s="814"/>
      <c r="M73" s="815"/>
      <c r="N73" s="132"/>
    </row>
    <row r="74" spans="1:15" ht="15" thickBot="1">
      <c r="B74" s="831" t="s">
        <v>1037</v>
      </c>
      <c r="C74" s="832"/>
      <c r="D74" s="832"/>
      <c r="E74" s="832"/>
      <c r="F74" s="832"/>
      <c r="G74" s="832"/>
      <c r="H74" s="832"/>
      <c r="I74" s="832"/>
      <c r="J74" s="832"/>
      <c r="K74" s="832"/>
      <c r="L74" s="832"/>
      <c r="M74" s="833"/>
      <c r="N74" s="109">
        <f>N68+N69+N70+N71+N72</f>
        <v>2639046.2006765702</v>
      </c>
    </row>
    <row r="75" spans="1:15">
      <c r="B75" s="38"/>
      <c r="C75" s="39"/>
      <c r="D75" s="39"/>
      <c r="E75" s="39"/>
      <c r="F75" s="39"/>
      <c r="G75" s="39"/>
      <c r="H75" s="39"/>
      <c r="I75" s="39"/>
      <c r="J75" s="39"/>
      <c r="K75" s="39"/>
      <c r="L75" s="39"/>
      <c r="M75" s="39"/>
      <c r="N75" s="40"/>
    </row>
    <row r="76" spans="1:15">
      <c r="B76" s="69" t="s">
        <v>1046</v>
      </c>
      <c r="C76" s="70"/>
      <c r="D76" s="70"/>
      <c r="E76" s="70"/>
      <c r="F76" s="70"/>
      <c r="G76" s="70"/>
      <c r="H76" s="70"/>
      <c r="I76" s="70"/>
      <c r="J76" s="70"/>
      <c r="K76" s="70"/>
      <c r="L76" s="70"/>
      <c r="M76" s="70"/>
      <c r="N76" s="71"/>
    </row>
    <row r="77" spans="1:15" ht="15" thickBot="1">
      <c r="B77" s="73"/>
      <c r="C77" s="66"/>
      <c r="D77" s="66"/>
      <c r="E77" s="66"/>
      <c r="F77" s="66"/>
      <c r="G77" s="66"/>
      <c r="H77" s="66"/>
      <c r="I77" s="66"/>
      <c r="J77" s="66"/>
      <c r="K77" s="66"/>
      <c r="L77" s="66"/>
      <c r="M77" s="66"/>
      <c r="N77" s="68"/>
    </row>
    <row r="78" spans="1:15" ht="26.4">
      <c r="B78" s="851" t="s">
        <v>1047</v>
      </c>
      <c r="C78" s="852"/>
      <c r="D78" s="852"/>
      <c r="E78" s="852"/>
      <c r="F78" s="852"/>
      <c r="G78" s="852"/>
      <c r="H78" s="852"/>
      <c r="I78" s="78" t="s">
        <v>1048</v>
      </c>
      <c r="J78" s="80" t="s">
        <v>1493</v>
      </c>
      <c r="K78" s="79" t="s">
        <v>1050</v>
      </c>
      <c r="L78" s="853" t="s">
        <v>1034</v>
      </c>
      <c r="M78" s="854"/>
      <c r="N78" s="103" t="s">
        <v>1035</v>
      </c>
    </row>
    <row r="79" spans="1:15">
      <c r="A79" s="167" t="s">
        <v>6</v>
      </c>
      <c r="B79" s="54" t="str">
        <f>VLOOKUP(A79,'MANO DE OBRA'!A8:D68,3,FALSE)</f>
        <v xml:space="preserve">Obrero </v>
      </c>
      <c r="C79" s="52"/>
      <c r="D79" s="52"/>
      <c r="E79" s="52"/>
      <c r="F79" s="52"/>
      <c r="G79" s="52"/>
      <c r="H79" s="52"/>
      <c r="I79" s="301">
        <f t="shared" ref="I79:I82" si="2">K79/J79*100</f>
        <v>27603.894705999999</v>
      </c>
      <c r="J79" s="302">
        <v>185</v>
      </c>
      <c r="K79" s="303">
        <f>VLOOKUP(A79,'MANO DE OBRA'!A8:D99,4,FALSE)</f>
        <v>51067.205206099999</v>
      </c>
      <c r="L79" s="55"/>
      <c r="M79" s="443">
        <v>1</v>
      </c>
      <c r="N79" s="404">
        <f t="shared" ref="N79:N84" si="3">K79/M79</f>
        <v>51067.205206099999</v>
      </c>
      <c r="O79" s="111"/>
    </row>
    <row r="80" spans="1:15">
      <c r="A80" s="167" t="s">
        <v>74</v>
      </c>
      <c r="B80" s="54" t="str">
        <f>VLOOKUP(A80,'MANO DE OBRA'!A8:D69,3,FALSE)</f>
        <v>Ingeniero de Montaje y Prueba Pilote (1)</v>
      </c>
      <c r="C80" s="52"/>
      <c r="D80" s="52"/>
      <c r="E80" s="52"/>
      <c r="F80" s="52"/>
      <c r="G80" s="52"/>
      <c r="H80" s="52"/>
      <c r="I80" s="301">
        <f t="shared" si="2"/>
        <v>246958.80000000002</v>
      </c>
      <c r="J80" s="302">
        <v>185</v>
      </c>
      <c r="K80" s="303">
        <f>VLOOKUP(A80,'MANO DE OBRA'!A8:D100,4,FALSE)</f>
        <v>456873.78</v>
      </c>
      <c r="L80" s="55"/>
      <c r="M80" s="443">
        <v>1</v>
      </c>
      <c r="N80" s="404">
        <f t="shared" si="3"/>
        <v>456873.78</v>
      </c>
    </row>
    <row r="81" spans="1:14">
      <c r="A81" s="167" t="s">
        <v>82</v>
      </c>
      <c r="B81" s="54" t="str">
        <f>VLOOKUP(A81,'MANO DE OBRA'!A9:D70,3,FALSE)</f>
        <v>Ingeniero Supervisor y Director de Prueba Pilote</v>
      </c>
      <c r="C81" s="52"/>
      <c r="D81" s="52"/>
      <c r="E81" s="52"/>
      <c r="F81" s="52"/>
      <c r="G81" s="52"/>
      <c r="H81" s="52"/>
      <c r="I81" s="301">
        <f t="shared" si="2"/>
        <v>298595.64</v>
      </c>
      <c r="J81" s="302">
        <v>185</v>
      </c>
      <c r="K81" s="303">
        <f>VLOOKUP(A81,'MANO DE OBRA'!A9:D101,4,FALSE)</f>
        <v>552401.93400000001</v>
      </c>
      <c r="L81" s="55"/>
      <c r="M81" s="443">
        <v>1</v>
      </c>
      <c r="N81" s="404">
        <f t="shared" si="3"/>
        <v>552401.93400000001</v>
      </c>
    </row>
    <row r="82" spans="1:14">
      <c r="A82" t="s">
        <v>88</v>
      </c>
      <c r="B82" s="54" t="str">
        <f>VLOOKUP(A82,'MANO DE OBRA'!A9:D70,3,FALSE)</f>
        <v>Soldador experto en montaje y pruebas</v>
      </c>
      <c r="C82" s="52"/>
      <c r="D82" s="52"/>
      <c r="E82" s="52"/>
      <c r="F82" s="52"/>
      <c r="G82" s="52"/>
      <c r="H82" s="52"/>
      <c r="I82" s="301">
        <f t="shared" si="2"/>
        <v>82811.68411799999</v>
      </c>
      <c r="J82" s="302">
        <v>185</v>
      </c>
      <c r="K82" s="303">
        <f>VLOOKUP(A82,'MANO DE OBRA'!A9:D101,4,FALSE)</f>
        <v>153201.61561829998</v>
      </c>
      <c r="L82" s="55"/>
      <c r="M82" s="443">
        <v>1</v>
      </c>
      <c r="N82" s="404">
        <f t="shared" si="3"/>
        <v>153201.61561829998</v>
      </c>
    </row>
    <row r="83" spans="1:14">
      <c r="A83" t="s">
        <v>91</v>
      </c>
      <c r="B83" s="54" t="str">
        <f>VLOOKUP(A83,'MANO DE OBRA'!A10:D71,3,FALSE)</f>
        <v>Viáticos ingeniero y director</v>
      </c>
      <c r="C83" s="52"/>
      <c r="D83" s="52"/>
      <c r="E83" s="52"/>
      <c r="F83" s="52"/>
      <c r="G83" s="52"/>
      <c r="H83" s="52"/>
      <c r="I83" s="301"/>
      <c r="J83" s="302"/>
      <c r="K83" s="303">
        <f>VLOOKUP(A83,'MANO DE OBRA'!A10:D102,4,FALSE)</f>
        <v>510672.05206099997</v>
      </c>
      <c r="L83" s="327"/>
      <c r="M83" s="443">
        <v>1</v>
      </c>
      <c r="N83" s="404">
        <f t="shared" si="3"/>
        <v>510672.05206099997</v>
      </c>
    </row>
    <row r="84" spans="1:14">
      <c r="A84" t="s">
        <v>94</v>
      </c>
      <c r="B84" s="54" t="str">
        <f>VLOOKUP(A84,'MANO DE OBRA'!A11:D72,3,FALSE)</f>
        <v>Viáticos soldadores</v>
      </c>
      <c r="C84" s="52"/>
      <c r="D84" s="52"/>
      <c r="E84" s="52"/>
      <c r="F84" s="52"/>
      <c r="G84" s="52"/>
      <c r="H84" s="52"/>
      <c r="I84" s="301"/>
      <c r="J84" s="302"/>
      <c r="K84" s="303">
        <f>VLOOKUP(A84,'MANO DE OBRA'!A11:D103,4,FALSE)</f>
        <v>255336.02603049998</v>
      </c>
      <c r="L84" s="327"/>
      <c r="M84" s="309">
        <v>1</v>
      </c>
      <c r="N84" s="305">
        <f t="shared" si="3"/>
        <v>255336.02603049998</v>
      </c>
    </row>
    <row r="85" spans="1:14" ht="15" thickBot="1">
      <c r="A85" t="s">
        <v>96</v>
      </c>
      <c r="B85" s="812" t="str">
        <f>VLOOKUP(A85,'MANO DE OBRA'!A12:D73,3,FALSE)</f>
        <v>Estudios, análisis e informes</v>
      </c>
      <c r="C85" s="813" t="e">
        <f>VLOOKUP(B85,'MANO DE OBRA'!B12:E73,3,FALSE)</f>
        <v>#N/A</v>
      </c>
      <c r="D85" s="813" t="e">
        <f>VLOOKUP(C85,'MANO DE OBRA'!C12:F73,3,FALSE)</f>
        <v>#N/A</v>
      </c>
      <c r="E85" s="813" t="e">
        <f>VLOOKUP(D85,'MANO DE OBRA'!D12:G73,3,FALSE)</f>
        <v>#N/A</v>
      </c>
      <c r="F85" s="813" t="e">
        <f>VLOOKUP(E85,'MANO DE OBRA'!E12:H73,3,FALSE)</f>
        <v>#N/A</v>
      </c>
      <c r="G85" s="813" t="e">
        <f>VLOOKUP(F85,'MANO DE OBRA'!F12:I73,3,FALSE)</f>
        <v>#N/A</v>
      </c>
      <c r="H85" s="813" t="e">
        <f>VLOOKUP(G85,'MANO DE OBRA'!G12:J73,3,FALSE)</f>
        <v>#N/A</v>
      </c>
      <c r="I85" s="479"/>
      <c r="J85" s="480"/>
      <c r="K85" s="481">
        <f>VLOOKUP(A85,'MANO DE OBRA'!A12:D104,4,FALSE)</f>
        <v>2042688.2082439999</v>
      </c>
      <c r="L85" s="980">
        <v>1</v>
      </c>
      <c r="M85" s="980"/>
      <c r="N85" s="482">
        <f>K85*L85</f>
        <v>2042688.2082439999</v>
      </c>
    </row>
    <row r="86" spans="1:14" ht="15" thickBot="1">
      <c r="B86" s="831" t="s">
        <v>1037</v>
      </c>
      <c r="C86" s="832"/>
      <c r="D86" s="832"/>
      <c r="E86" s="832"/>
      <c r="F86" s="832"/>
      <c r="G86" s="832"/>
      <c r="H86" s="832"/>
      <c r="I86" s="832"/>
      <c r="J86" s="832"/>
      <c r="K86" s="832"/>
      <c r="L86" s="832"/>
      <c r="M86" s="833"/>
      <c r="N86" s="469">
        <f>SUM(N79:N85)</f>
        <v>4022240.8211598997</v>
      </c>
    </row>
    <row r="87" spans="1:14" ht="15" thickBot="1">
      <c r="B87" s="38"/>
      <c r="C87" s="39"/>
      <c r="D87" s="39"/>
      <c r="E87" s="39"/>
      <c r="F87" s="39"/>
      <c r="G87" s="39"/>
      <c r="H87" s="39"/>
      <c r="I87" s="39"/>
      <c r="J87" s="39"/>
      <c r="K87" s="39"/>
      <c r="L87" s="39"/>
      <c r="M87" s="39"/>
      <c r="N87" s="40"/>
    </row>
    <row r="88" spans="1:14" ht="15" thickBot="1">
      <c r="B88" s="825" t="s">
        <v>1051</v>
      </c>
      <c r="C88" s="826"/>
      <c r="D88" s="826"/>
      <c r="E88" s="826"/>
      <c r="F88" s="826"/>
      <c r="G88" s="826"/>
      <c r="H88" s="826"/>
      <c r="I88" s="826"/>
      <c r="J88" s="826"/>
      <c r="K88" s="826"/>
      <c r="L88" s="826"/>
      <c r="M88" s="827"/>
      <c r="N88" s="104">
        <f>N86+N74+N63+N47</f>
        <v>72401751.518154949</v>
      </c>
    </row>
    <row r="89" spans="1:14">
      <c r="B89" s="38"/>
      <c r="C89" s="39"/>
      <c r="D89" s="39"/>
      <c r="E89" s="39"/>
      <c r="F89" s="39"/>
      <c r="G89" s="39"/>
      <c r="H89" s="39"/>
      <c r="I89" s="39"/>
      <c r="J89" s="39"/>
      <c r="K89" s="39"/>
      <c r="L89" s="39"/>
      <c r="M89" s="39"/>
      <c r="N89" s="40"/>
    </row>
    <row r="90" spans="1:14">
      <c r="B90" s="69" t="s">
        <v>1052</v>
      </c>
      <c r="C90" s="70"/>
      <c r="D90" s="70"/>
      <c r="E90" s="70"/>
      <c r="F90" s="70"/>
      <c r="G90" s="70"/>
      <c r="H90" s="70"/>
      <c r="I90" s="70"/>
      <c r="J90" s="70"/>
      <c r="K90" s="70"/>
      <c r="L90" s="70"/>
      <c r="M90" s="70"/>
      <c r="N90" s="71"/>
    </row>
    <row r="91" spans="1:14" ht="15" thickBot="1">
      <c r="B91" s="73"/>
      <c r="C91" s="66"/>
      <c r="D91" s="66"/>
      <c r="E91" s="66"/>
      <c r="F91" s="66"/>
      <c r="G91" s="66"/>
      <c r="H91" s="66"/>
      <c r="I91" s="66"/>
      <c r="J91" s="66"/>
      <c r="K91" s="66"/>
      <c r="L91" s="66"/>
      <c r="M91" s="66"/>
      <c r="N91" s="68"/>
    </row>
    <row r="92" spans="1:14">
      <c r="B92" s="816" t="s">
        <v>1053</v>
      </c>
      <c r="C92" s="817"/>
      <c r="D92" s="817"/>
      <c r="E92" s="817"/>
      <c r="F92" s="817"/>
      <c r="G92" s="817"/>
      <c r="H92" s="817"/>
      <c r="I92" s="323"/>
      <c r="J92" s="343"/>
      <c r="K92" s="311" t="s">
        <v>1054</v>
      </c>
      <c r="L92" s="855" t="s">
        <v>1055</v>
      </c>
      <c r="M92" s="856"/>
      <c r="N92" s="312"/>
    </row>
    <row r="93" spans="1:14">
      <c r="B93" s="857" t="s">
        <v>1056</v>
      </c>
      <c r="C93" s="858"/>
      <c r="D93" s="858"/>
      <c r="E93" s="858"/>
      <c r="F93" s="858"/>
      <c r="G93" s="858"/>
      <c r="H93" s="858"/>
      <c r="I93" s="92"/>
      <c r="J93" s="93"/>
      <c r="K93" s="313">
        <v>0.2</v>
      </c>
      <c r="L93" s="859">
        <f>N88*K93</f>
        <v>14480350.303630991</v>
      </c>
      <c r="M93" s="860"/>
      <c r="N93" s="56"/>
    </row>
    <row r="94" spans="1:14">
      <c r="B94" s="94" t="s">
        <v>1057</v>
      </c>
      <c r="C94" s="95"/>
      <c r="D94" s="95"/>
      <c r="E94" s="95"/>
      <c r="F94" s="95"/>
      <c r="G94" s="95"/>
      <c r="H94" s="95"/>
      <c r="I94" s="92"/>
      <c r="J94" s="93"/>
      <c r="K94" s="313">
        <v>0.05</v>
      </c>
      <c r="L94" s="859">
        <f>N88*K94</f>
        <v>3620087.5759077477</v>
      </c>
      <c r="M94" s="860"/>
      <c r="N94" s="56"/>
    </row>
    <row r="95" spans="1:14" ht="15" thickBot="1">
      <c r="B95" s="96" t="s">
        <v>1058</v>
      </c>
      <c r="C95" s="97"/>
      <c r="D95" s="97"/>
      <c r="E95" s="97"/>
      <c r="F95" s="97"/>
      <c r="G95" s="97"/>
      <c r="H95" s="97"/>
      <c r="I95" s="98"/>
      <c r="J95" s="99"/>
      <c r="K95" s="314">
        <v>0.05</v>
      </c>
      <c r="L95" s="861">
        <f>N88*K95</f>
        <v>3620087.5759077477</v>
      </c>
      <c r="M95" s="862"/>
      <c r="N95" s="56"/>
    </row>
    <row r="96" spans="1:14" ht="15" thickBot="1">
      <c r="B96" s="825" t="s">
        <v>1037</v>
      </c>
      <c r="C96" s="826"/>
      <c r="D96" s="826"/>
      <c r="E96" s="826"/>
      <c r="F96" s="826"/>
      <c r="G96" s="826"/>
      <c r="H96" s="826"/>
      <c r="I96" s="826"/>
      <c r="J96" s="826"/>
      <c r="K96" s="826"/>
      <c r="L96" s="826"/>
      <c r="M96" s="827"/>
      <c r="N96" s="57">
        <f>L93+L94+L95</f>
        <v>21720525.455446485</v>
      </c>
    </row>
    <row r="97" spans="1:14" ht="15" thickBot="1">
      <c r="B97" s="38"/>
      <c r="C97" s="39"/>
      <c r="D97" s="39"/>
      <c r="E97" s="39"/>
      <c r="F97" s="39"/>
      <c r="G97" s="39"/>
      <c r="H97" s="39"/>
      <c r="I97" s="39"/>
      <c r="J97" s="39"/>
      <c r="K97" s="39"/>
      <c r="L97" s="39"/>
      <c r="M97" s="39"/>
      <c r="N97" s="40"/>
    </row>
    <row r="98" spans="1:14" ht="15" thickBot="1">
      <c r="A98" t="s">
        <v>2121</v>
      </c>
      <c r="B98" s="825" t="s">
        <v>1059</v>
      </c>
      <c r="C98" s="826"/>
      <c r="D98" s="826"/>
      <c r="E98" s="826"/>
      <c r="F98" s="826"/>
      <c r="G98" s="826"/>
      <c r="H98" s="826"/>
      <c r="I98" s="826"/>
      <c r="J98" s="826"/>
      <c r="K98" s="826"/>
      <c r="L98" s="826"/>
      <c r="M98" s="827"/>
      <c r="N98" s="196">
        <f>N88+N96</f>
        <v>94122276.973601431</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2321</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2322</v>
      </c>
      <c r="C114" s="264"/>
      <c r="D114" s="264"/>
      <c r="E114" s="264"/>
      <c r="F114" s="264"/>
      <c r="G114" s="264"/>
      <c r="H114" s="264"/>
      <c r="I114" s="264"/>
      <c r="J114" s="264"/>
      <c r="K114" s="264"/>
      <c r="L114" s="264"/>
      <c r="M114" s="264"/>
      <c r="N114" s="265"/>
    </row>
    <row r="115" spans="2:14" ht="15" customHeight="1">
      <c r="B115" s="967" t="s">
        <v>2323</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2324</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2325</v>
      </c>
      <c r="C128" s="266"/>
      <c r="D128" s="266"/>
      <c r="E128" s="252"/>
      <c r="F128" s="252"/>
      <c r="G128" s="252"/>
      <c r="H128" s="252"/>
      <c r="I128" s="252"/>
      <c r="J128" s="973"/>
      <c r="K128" s="973"/>
      <c r="L128" s="973"/>
      <c r="M128" s="973"/>
      <c r="N128" s="974"/>
    </row>
    <row r="129" spans="2:14" ht="15" thickBot="1">
      <c r="B129" s="428" t="s">
        <v>2326</v>
      </c>
      <c r="C129" s="429"/>
      <c r="D129" s="429"/>
      <c r="E129" s="268"/>
      <c r="F129" s="268"/>
      <c r="G129" s="268"/>
      <c r="H129" s="268"/>
      <c r="I129" s="268"/>
      <c r="J129" s="975"/>
      <c r="K129" s="975"/>
      <c r="L129" s="975"/>
      <c r="M129" s="975"/>
      <c r="N129" s="976"/>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1814</v>
      </c>
      <c r="C31" s="86" t="s">
        <v>1740</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326</v>
      </c>
      <c r="B36" s="838" t="str">
        <f>VLOOKUP(A36,EQUIPOS!A6:D154,3,FALSE)</f>
        <v>Sensor de Impacto para prueba de integridad tipo</v>
      </c>
      <c r="C36" s="839"/>
      <c r="D36" s="839"/>
      <c r="E36" s="839"/>
      <c r="F36" s="839"/>
      <c r="G36" s="839"/>
      <c r="H36" s="840"/>
      <c r="I36" s="276"/>
      <c r="J36" s="277"/>
      <c r="K36" s="278">
        <f>VLOOKUP(A36,EQUIPOS!A6:D163,4,FALSE)</f>
        <v>130550.004</v>
      </c>
      <c r="L36" s="279"/>
      <c r="M36" s="345">
        <v>1</v>
      </c>
      <c r="N36" s="281">
        <f>K36/M36</f>
        <v>130550.004</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130550.004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c r="B48" s="48"/>
      <c r="C48" s="290"/>
      <c r="D48" s="290"/>
      <c r="E48" s="290"/>
      <c r="F48" s="290"/>
      <c r="G48" s="290"/>
      <c r="H48" s="290"/>
      <c r="I48" s="277"/>
      <c r="J48" s="233"/>
      <c r="K48" s="291"/>
      <c r="L48" s="276"/>
      <c r="M48" s="411"/>
      <c r="N48" s="281"/>
    </row>
    <row r="49" spans="1:14">
      <c r="A49" s="166"/>
      <c r="B49" s="48"/>
      <c r="C49" s="434"/>
      <c r="D49" s="434"/>
      <c r="E49" s="434"/>
      <c r="F49" s="434"/>
      <c r="G49" s="434"/>
      <c r="H49" s="434"/>
      <c r="I49" s="434"/>
      <c r="J49" s="320"/>
      <c r="K49" s="291"/>
      <c r="L49" s="430"/>
      <c r="M49" s="411"/>
      <c r="N49" s="281"/>
    </row>
    <row r="50" spans="1:14">
      <c r="A50" s="166"/>
      <c r="B50" s="48"/>
      <c r="C50" s="434"/>
      <c r="D50" s="434"/>
      <c r="E50" s="434"/>
      <c r="F50" s="434"/>
      <c r="G50" s="434"/>
      <c r="H50" s="434"/>
      <c r="I50" s="434"/>
      <c r="J50" s="320"/>
      <c r="K50" s="406"/>
      <c r="L50" s="430"/>
      <c r="M50" s="411"/>
      <c r="N50" s="281"/>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7" t="s">
        <v>84</v>
      </c>
      <c r="B71" s="54" t="str">
        <f>VLOOKUP(A71,'MANO DE OBRA'!A6:D67,3,FALSE)</f>
        <v>Ingeniero Especialista prueba de  integridad</v>
      </c>
      <c r="C71" s="52"/>
      <c r="D71" s="52"/>
      <c r="E71" s="52"/>
      <c r="F71" s="52"/>
      <c r="G71" s="52"/>
      <c r="H71" s="52"/>
      <c r="I71" s="301">
        <f>K71/J71*100</f>
        <v>281757.53999999998</v>
      </c>
      <c r="J71" s="302">
        <v>185</v>
      </c>
      <c r="K71" s="303">
        <f>VLOOKUP(A71,'MANO DE OBRA'!A6:D97,4,FALSE)</f>
        <v>521251.44899999996</v>
      </c>
      <c r="L71" s="55"/>
      <c r="M71" s="443">
        <v>0.33333332999999998</v>
      </c>
      <c r="N71" s="404">
        <f>K71/M71</f>
        <v>1563754.3626375436</v>
      </c>
      <c r="O71" s="111"/>
    </row>
    <row r="72" spans="1:15">
      <c r="A72" s="167" t="s">
        <v>89</v>
      </c>
      <c r="B72" s="54" t="str">
        <f>VLOOKUP(A72,'MANO DE OBRA'!A7:D67,3,FALSE)</f>
        <v>Operador prueba de integridad</v>
      </c>
      <c r="C72" s="52"/>
      <c r="D72" s="52"/>
      <c r="E72" s="52"/>
      <c r="F72" s="52"/>
      <c r="G72" s="52"/>
      <c r="H72" s="52"/>
      <c r="I72" s="301">
        <f>K72/J72*100</f>
        <v>69009.736764999994</v>
      </c>
      <c r="J72" s="302">
        <v>185</v>
      </c>
      <c r="K72" s="303">
        <f>VLOOKUP(A72,'MANO DE OBRA'!A7:D98,4,FALSE)</f>
        <v>127668.01301524999</v>
      </c>
      <c r="L72" s="55"/>
      <c r="M72" s="441">
        <v>0.33333332999999998</v>
      </c>
      <c r="N72" s="404">
        <f>K72/M72</f>
        <v>383004.04287579044</v>
      </c>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1946758.4055133341</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2077308.409513334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415461.68190266681</v>
      </c>
      <c r="M84" s="860"/>
      <c r="N84" s="56"/>
    </row>
    <row r="85" spans="1:14">
      <c r="B85" s="94" t="s">
        <v>1057</v>
      </c>
      <c r="C85" s="95"/>
      <c r="D85" s="95"/>
      <c r="E85" s="95"/>
      <c r="F85" s="95"/>
      <c r="G85" s="95"/>
      <c r="H85" s="95"/>
      <c r="I85" s="92"/>
      <c r="J85" s="93"/>
      <c r="K85" s="313">
        <v>0.05</v>
      </c>
      <c r="L85" s="859">
        <f>N79*K85</f>
        <v>103865.4204756667</v>
      </c>
      <c r="M85" s="860"/>
      <c r="N85" s="56"/>
    </row>
    <row r="86" spans="1:14" ht="15" thickBot="1">
      <c r="B86" s="96" t="s">
        <v>1058</v>
      </c>
      <c r="C86" s="97"/>
      <c r="D86" s="97"/>
      <c r="E86" s="97"/>
      <c r="F86" s="97"/>
      <c r="G86" s="97"/>
      <c r="H86" s="97"/>
      <c r="I86" s="98"/>
      <c r="J86" s="99"/>
      <c r="K86" s="314">
        <v>0.05</v>
      </c>
      <c r="L86" s="861">
        <f>N79*K86</f>
        <v>103865.4204756667</v>
      </c>
      <c r="M86" s="862"/>
      <c r="N86" s="56"/>
    </row>
    <row r="87" spans="1:14" ht="15" thickBot="1">
      <c r="B87" s="825" t="s">
        <v>1037</v>
      </c>
      <c r="C87" s="826"/>
      <c r="D87" s="826"/>
      <c r="E87" s="826"/>
      <c r="F87" s="826"/>
      <c r="G87" s="826"/>
      <c r="H87" s="826"/>
      <c r="I87" s="826"/>
      <c r="J87" s="826"/>
      <c r="K87" s="826"/>
      <c r="L87" s="826"/>
      <c r="M87" s="827"/>
      <c r="N87" s="57">
        <f>L84+L85+L86</f>
        <v>623192.52285400021</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2700500.9323673341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1189</v>
      </c>
      <c r="C31" s="86" t="s">
        <v>2206</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320</v>
      </c>
      <c r="B36" s="838" t="str">
        <f>VLOOKUP(A36,EQUIPOS!A6:D154,3,FALSE)</f>
        <v>Retroexcavadora sobre llantas, motor 62HP, Profundidad de excavación de 5.41 metros.</v>
      </c>
      <c r="C36" s="839"/>
      <c r="D36" s="839"/>
      <c r="E36" s="839"/>
      <c r="F36" s="839"/>
      <c r="G36" s="839"/>
      <c r="H36" s="840"/>
      <c r="I36" s="276"/>
      <c r="J36" s="277"/>
      <c r="K36" s="278">
        <f>VLOOKUP(A36,EQUIPOS!A6:D163,4,FALSE)</f>
        <v>122328.288</v>
      </c>
      <c r="L36" s="279"/>
      <c r="M36" s="345">
        <v>10</v>
      </c>
      <c r="N36" s="281">
        <f>K36/M36</f>
        <v>12232.828799999999</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319.17003253812504</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12551.998832538124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617</v>
      </c>
      <c r="B48" s="48"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30476.209522500001</v>
      </c>
      <c r="N48" s="281">
        <f>K48*M48</f>
        <v>14899.480211000002</v>
      </c>
    </row>
    <row r="49" spans="1:14">
      <c r="A49" s="166" t="s">
        <v>718</v>
      </c>
      <c r="B49" s="48"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10361.4045675</v>
      </c>
      <c r="N49" s="281">
        <f>K49*M49</f>
        <v>13815.20609</v>
      </c>
    </row>
    <row r="50" spans="1:14">
      <c r="A50" s="166" t="s">
        <v>976</v>
      </c>
      <c r="B50" s="48"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6515.8450000000003</v>
      </c>
      <c r="N50" s="281">
        <f>K50*M50</f>
        <v>9773.7674999999999</v>
      </c>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38488.453801000003</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7"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80</v>
      </c>
      <c r="N71" s="404">
        <f>K71/M71</f>
        <v>1915.0201952287498</v>
      </c>
      <c r="O71" s="111"/>
    </row>
    <row r="72" spans="1:15">
      <c r="A72" s="167"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1">
        <v>80</v>
      </c>
      <c r="N72" s="404">
        <f>K72/M72</f>
        <v>1276.6801301524999</v>
      </c>
    </row>
    <row r="73" spans="1:15">
      <c r="B73" s="54"/>
      <c r="C73" s="52"/>
      <c r="D73" s="52"/>
      <c r="E73" s="52"/>
      <c r="F73" s="52"/>
      <c r="G73" s="52"/>
      <c r="H73" s="52"/>
      <c r="I73" s="288"/>
      <c r="J73" s="306"/>
      <c r="K73" s="307"/>
      <c r="L73" s="55"/>
      <c r="M73" s="309"/>
      <c r="N73" s="305"/>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3191.70032538125</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54232.152958919374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10846.430591783876</v>
      </c>
      <c r="M84" s="860"/>
      <c r="N84" s="56"/>
    </row>
    <row r="85" spans="1:14">
      <c r="B85" s="94" t="s">
        <v>1057</v>
      </c>
      <c r="C85" s="95"/>
      <c r="D85" s="95"/>
      <c r="E85" s="95"/>
      <c r="F85" s="95"/>
      <c r="G85" s="95"/>
      <c r="H85" s="95"/>
      <c r="I85" s="92"/>
      <c r="J85" s="93"/>
      <c r="K85" s="313">
        <v>0.05</v>
      </c>
      <c r="L85" s="859">
        <f>N79*K85</f>
        <v>2711.6076479459689</v>
      </c>
      <c r="M85" s="860"/>
      <c r="N85" s="56"/>
    </row>
    <row r="86" spans="1:14" ht="15" thickBot="1">
      <c r="B86" s="96" t="s">
        <v>1058</v>
      </c>
      <c r="C86" s="97"/>
      <c r="D86" s="97"/>
      <c r="E86" s="97"/>
      <c r="F86" s="97"/>
      <c r="G86" s="97"/>
      <c r="H86" s="97"/>
      <c r="I86" s="98"/>
      <c r="J86" s="99"/>
      <c r="K86" s="314">
        <v>0.05</v>
      </c>
      <c r="L86" s="861">
        <f>N79*K86</f>
        <v>2711.6076479459689</v>
      </c>
      <c r="M86" s="862"/>
      <c r="N86" s="56"/>
    </row>
    <row r="87" spans="1:14" ht="15" thickBot="1">
      <c r="B87" s="825" t="s">
        <v>1037</v>
      </c>
      <c r="C87" s="826"/>
      <c r="D87" s="826"/>
      <c r="E87" s="826"/>
      <c r="F87" s="826"/>
      <c r="G87" s="826"/>
      <c r="H87" s="826"/>
      <c r="I87" s="826"/>
      <c r="J87" s="826"/>
      <c r="K87" s="826"/>
      <c r="L87" s="826"/>
      <c r="M87" s="827"/>
      <c r="N87" s="57">
        <f>L84+L85+L86</f>
        <v>16269.645887675815</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70501.798846595193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ht="27" customHeight="1">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1190</v>
      </c>
      <c r="C31" s="86" t="s">
        <v>2207</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204</v>
      </c>
      <c r="B36" s="838" t="str">
        <f>VLOOKUP(A36,EQUIPOS!A6:D154,3,FALSE)</f>
        <v xml:space="preserve">Equipo de soldadura 250 AMP
</v>
      </c>
      <c r="C36" s="839"/>
      <c r="D36" s="839"/>
      <c r="E36" s="839"/>
      <c r="F36" s="839"/>
      <c r="G36" s="839"/>
      <c r="H36" s="840"/>
      <c r="I36" s="276"/>
      <c r="J36" s="277"/>
      <c r="K36" s="278">
        <f>VLOOKUP(A36,EQUIPOS!A6:D163,4,FALSE)</f>
        <v>4717.1840000000002</v>
      </c>
      <c r="L36" s="279"/>
      <c r="M36" s="345">
        <v>10</v>
      </c>
      <c r="N36" s="281">
        <f>K36/M36</f>
        <v>471.71840000000003</v>
      </c>
    </row>
    <row r="37" spans="1:14">
      <c r="A37" s="118" t="s">
        <v>320</v>
      </c>
      <c r="B37" s="838" t="str">
        <f>VLOOKUP(A37,EQUIPOS!A7:D154,3,FALSE)</f>
        <v>Retroexcavadora sobre llantas, motor 62HP, Profundidad de excavación de 5.41 metros.</v>
      </c>
      <c r="C37" s="839"/>
      <c r="D37" s="839"/>
      <c r="E37" s="839"/>
      <c r="F37" s="839"/>
      <c r="G37" s="839"/>
      <c r="H37" s="840"/>
      <c r="I37" s="430"/>
      <c r="J37" s="431"/>
      <c r="K37" s="278">
        <f>VLOOKUP(A37,EQUIPOS!A7:D164,4,FALSE)</f>
        <v>122328.288</v>
      </c>
      <c r="L37" s="344"/>
      <c r="M37" s="345">
        <v>10</v>
      </c>
      <c r="N37" s="281">
        <f>K37/M37</f>
        <v>12232.828799999999</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383.00403904575001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13087.55123904575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706</v>
      </c>
      <c r="B48" s="48"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10900</v>
      </c>
      <c r="N48" s="281">
        <f>K48*M48</f>
        <v>359.7</v>
      </c>
    </row>
    <row r="49" spans="1:14">
      <c r="A49" s="166" t="s">
        <v>734</v>
      </c>
      <c r="B49" s="48"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201748.815585</v>
      </c>
      <c r="N49" s="281">
        <f>K49*M49</f>
        <v>605246.44675500004</v>
      </c>
    </row>
    <row r="50" spans="1:14">
      <c r="A50" s="166" t="s">
        <v>747</v>
      </c>
      <c r="B50" s="48"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1365.5966899999999</v>
      </c>
      <c r="N50" s="281">
        <f>K50*M50</f>
        <v>13655.966899999999</v>
      </c>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619262.11365499999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67"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0">
        <v>80</v>
      </c>
      <c r="N71" s="404">
        <f>K71/M71</f>
        <v>1276.6801301524999</v>
      </c>
      <c r="O71" s="111"/>
    </row>
    <row r="72" spans="1:15">
      <c r="A72" s="167" t="s">
        <v>56</v>
      </c>
      <c r="B72" s="54" t="str">
        <f>VLOOKUP(A72,'MANO DE OBRA'!A8:D69,3,FALSE)</f>
        <v>Soldador</v>
      </c>
      <c r="C72" s="52"/>
      <c r="D72" s="52"/>
      <c r="E72" s="52"/>
      <c r="F72" s="52"/>
      <c r="G72" s="52"/>
      <c r="H72" s="52"/>
      <c r="I72" s="301">
        <f>K72/J72*100</f>
        <v>55207.789411999998</v>
      </c>
      <c r="J72" s="302">
        <v>185</v>
      </c>
      <c r="K72" s="303">
        <f>VLOOKUP(A72,'MANO DE OBRA'!A8:D100,4,FALSE)</f>
        <v>102134.4104122</v>
      </c>
      <c r="L72" s="55"/>
      <c r="M72" s="440">
        <v>80</v>
      </c>
      <c r="N72" s="404">
        <f>K72/M72</f>
        <v>1276.6801301524999</v>
      </c>
    </row>
    <row r="73" spans="1:15">
      <c r="A73" t="s">
        <v>30</v>
      </c>
      <c r="B73" s="54" t="str">
        <f>VLOOKUP(A73,'MANO DE OBRA'!A9:D70,3,FALSE)</f>
        <v>Oficial</v>
      </c>
      <c r="C73" s="52"/>
      <c r="D73" s="52"/>
      <c r="E73" s="52"/>
      <c r="F73" s="52"/>
      <c r="G73" s="52"/>
      <c r="H73" s="52"/>
      <c r="I73" s="301">
        <f>K73/J73*100</f>
        <v>55207.789411999998</v>
      </c>
      <c r="J73" s="302">
        <v>185</v>
      </c>
      <c r="K73" s="303">
        <f>VLOOKUP(A73,'MANO DE OBRA'!A9:D101,4,FALSE)</f>
        <v>102134.4104122</v>
      </c>
      <c r="L73" s="55"/>
      <c r="M73" s="441">
        <v>80</v>
      </c>
      <c r="N73" s="404">
        <f>K73/M73</f>
        <v>1276.6801301524999</v>
      </c>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3830.0403904574996</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636179.70528450329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127235.94105690066</v>
      </c>
      <c r="M84" s="860"/>
      <c r="N84" s="56"/>
    </row>
    <row r="85" spans="1:14">
      <c r="B85" s="94" t="s">
        <v>1057</v>
      </c>
      <c r="C85" s="95"/>
      <c r="D85" s="95"/>
      <c r="E85" s="95"/>
      <c r="F85" s="95"/>
      <c r="G85" s="95"/>
      <c r="H85" s="95"/>
      <c r="I85" s="92"/>
      <c r="J85" s="93"/>
      <c r="K85" s="313">
        <v>0.05</v>
      </c>
      <c r="L85" s="859">
        <f>N79*K85</f>
        <v>31808.985264225164</v>
      </c>
      <c r="M85" s="860"/>
      <c r="N85" s="56"/>
    </row>
    <row r="86" spans="1:14" ht="15" thickBot="1">
      <c r="B86" s="96" t="s">
        <v>1058</v>
      </c>
      <c r="C86" s="97"/>
      <c r="D86" s="97"/>
      <c r="E86" s="97"/>
      <c r="F86" s="97"/>
      <c r="G86" s="97"/>
      <c r="H86" s="97"/>
      <c r="I86" s="98"/>
      <c r="J86" s="99"/>
      <c r="K86" s="314">
        <v>0.05</v>
      </c>
      <c r="L86" s="861">
        <f>N79*K86</f>
        <v>31808.985264225164</v>
      </c>
      <c r="M86" s="862"/>
      <c r="N86" s="56"/>
    </row>
    <row r="87" spans="1:14" ht="15" thickBot="1">
      <c r="B87" s="825" t="s">
        <v>1037</v>
      </c>
      <c r="C87" s="826"/>
      <c r="D87" s="826"/>
      <c r="E87" s="826"/>
      <c r="F87" s="826"/>
      <c r="G87" s="826"/>
      <c r="H87" s="826"/>
      <c r="I87" s="826"/>
      <c r="J87" s="826"/>
      <c r="K87" s="826"/>
      <c r="L87" s="826"/>
      <c r="M87" s="827"/>
      <c r="N87" s="57">
        <f>L84+L85+L86</f>
        <v>190853.91158535099</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827033.61686985428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2303</v>
      </c>
      <c r="M1" s="932"/>
      <c r="N1" s="933"/>
    </row>
    <row r="2" spans="2:14" ht="22.5" customHeight="1">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1191</v>
      </c>
      <c r="C31" s="86" t="s">
        <v>2208</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282</v>
      </c>
      <c r="B36" s="838" t="str">
        <f>VLOOKUP(A36,EQUIPOS!A6:D154,3,FALSE)</f>
        <v>Piloteadora potencia 250KW, RPM 1800, fuerza elevadora 200KN</v>
      </c>
      <c r="C36" s="839"/>
      <c r="D36" s="839"/>
      <c r="E36" s="839"/>
      <c r="F36" s="839"/>
      <c r="G36" s="839"/>
      <c r="H36" s="840"/>
      <c r="I36" s="276"/>
      <c r="J36" s="277"/>
      <c r="K36" s="278">
        <f>VLOOKUP(A36,EQUIPOS!A6:D163,4,FALSE)</f>
        <v>697273.82400000002</v>
      </c>
      <c r="L36" s="279"/>
      <c r="M36" s="345">
        <v>2</v>
      </c>
      <c r="N36" s="281">
        <f>K36/M36</f>
        <v>348636.91200000001</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4468.3804555337501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353105.29245553375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812</v>
      </c>
      <c r="B48" s="48"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3842.9609612499999</v>
      </c>
      <c r="N48" s="281">
        <f>K48*M48</f>
        <v>107602.906915</v>
      </c>
    </row>
    <row r="49" spans="1:14">
      <c r="A49" s="166" t="s">
        <v>901</v>
      </c>
      <c r="B49" s="48"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480914.41737500002</v>
      </c>
      <c r="N49" s="281">
        <f>K49*M49</f>
        <v>168320.04608125001</v>
      </c>
    </row>
    <row r="50" spans="1:14">
      <c r="A50" s="166" t="s">
        <v>943</v>
      </c>
      <c r="B50" s="48"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349.5</v>
      </c>
      <c r="N50" s="281">
        <f>K50*M50</f>
        <v>1048.5</v>
      </c>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276971.45299625001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1323</v>
      </c>
      <c r="B60" s="51" t="str">
        <f>VLOOKUP(A60,TRANSPORTE!A2:D117,3,FALSE)</f>
        <v>Transporte de concreto</v>
      </c>
      <c r="C60" s="326"/>
      <c r="D60" s="326"/>
      <c r="E60" s="326"/>
      <c r="F60" s="326"/>
      <c r="G60" s="326"/>
      <c r="H60" s="320" t="s">
        <v>339</v>
      </c>
      <c r="I60" s="288">
        <v>0.35</v>
      </c>
      <c r="J60" s="295">
        <v>1</v>
      </c>
      <c r="K60" s="288">
        <f>I60*J60</f>
        <v>0.35</v>
      </c>
      <c r="L60" s="829">
        <f>VLOOKUP(A60,TRANSPORTE!A2:D117,4,FALSE)</f>
        <v>1626.2552907900001</v>
      </c>
      <c r="M60" s="830"/>
      <c r="N60" s="296">
        <f>K60*L60</f>
        <v>569.18935177649996</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569.18935177649996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67" t="s">
        <v>13</v>
      </c>
      <c r="B71" s="54" t="str">
        <f>VLOOKUP(A71,'MANO DE OBRA'!A8:D68,3,FALSE)</f>
        <v>Obrero (5)</v>
      </c>
      <c r="C71" s="52"/>
      <c r="D71" s="52"/>
      <c r="E71" s="52"/>
      <c r="F71" s="52"/>
      <c r="G71" s="52"/>
      <c r="H71" s="52"/>
      <c r="I71" s="301">
        <f>K71/J71*100</f>
        <v>138019.47352999999</v>
      </c>
      <c r="J71" s="302">
        <v>185</v>
      </c>
      <c r="K71" s="303">
        <f>VLOOKUP(A71,'MANO DE OBRA'!A8:D99,4,FALSE)</f>
        <v>255336.02603049998</v>
      </c>
      <c r="L71" s="55"/>
      <c r="M71" s="443">
        <v>8</v>
      </c>
      <c r="N71" s="404">
        <f>K71/M71</f>
        <v>31917.003253812498</v>
      </c>
      <c r="O71" s="111"/>
    </row>
    <row r="72" spans="1:15">
      <c r="A72" s="167"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0">
        <v>8</v>
      </c>
      <c r="N72" s="404">
        <f>K72/M72</f>
        <v>12766.801301525</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44683.804555337498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675329.73935889779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135065.94787177956</v>
      </c>
      <c r="M84" s="860"/>
      <c r="N84" s="56"/>
    </row>
    <row r="85" spans="1:14">
      <c r="B85" s="94" t="s">
        <v>1057</v>
      </c>
      <c r="C85" s="95"/>
      <c r="D85" s="95"/>
      <c r="E85" s="95"/>
      <c r="F85" s="95"/>
      <c r="G85" s="95"/>
      <c r="H85" s="95"/>
      <c r="I85" s="92"/>
      <c r="J85" s="93"/>
      <c r="K85" s="313">
        <v>0.05</v>
      </c>
      <c r="L85" s="859">
        <f>N79*K85</f>
        <v>33766.486967944889</v>
      </c>
      <c r="M85" s="860"/>
      <c r="N85" s="56"/>
    </row>
    <row r="86" spans="1:14" ht="15" thickBot="1">
      <c r="B86" s="96" t="s">
        <v>1058</v>
      </c>
      <c r="C86" s="97"/>
      <c r="D86" s="97"/>
      <c r="E86" s="97"/>
      <c r="F86" s="97"/>
      <c r="G86" s="97"/>
      <c r="H86" s="97"/>
      <c r="I86" s="98"/>
      <c r="J86" s="99"/>
      <c r="K86" s="314">
        <v>0.05</v>
      </c>
      <c r="L86" s="861">
        <f>N79*K86</f>
        <v>33766.486967944889</v>
      </c>
      <c r="M86" s="862"/>
      <c r="N86" s="56"/>
    </row>
    <row r="87" spans="1:14" ht="15" thickBot="1">
      <c r="B87" s="825" t="s">
        <v>1037</v>
      </c>
      <c r="C87" s="826"/>
      <c r="D87" s="826"/>
      <c r="E87" s="826"/>
      <c r="F87" s="826"/>
      <c r="G87" s="826"/>
      <c r="H87" s="826"/>
      <c r="I87" s="826"/>
      <c r="J87" s="826"/>
      <c r="K87" s="826"/>
      <c r="L87" s="826"/>
      <c r="M87" s="827"/>
      <c r="N87" s="57">
        <f>L84+L85+L86</f>
        <v>202598.92180766934</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877928.66116656712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1192</v>
      </c>
      <c r="C31" s="86" t="s">
        <v>2209</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282</v>
      </c>
      <c r="B36" s="838" t="str">
        <f>VLOOKUP(A36,EQUIPOS!A6:D154,3,FALSE)</f>
        <v>Piloteadora potencia 250KW, RPM 1800, fuerza elevadora 200KN</v>
      </c>
      <c r="C36" s="839"/>
      <c r="D36" s="839"/>
      <c r="E36" s="839"/>
      <c r="F36" s="839"/>
      <c r="G36" s="839"/>
      <c r="H36" s="840"/>
      <c r="I36" s="276"/>
      <c r="J36" s="277"/>
      <c r="K36" s="278">
        <f>VLOOKUP(A36,EQUIPOS!A6:D163,4,FALSE)</f>
        <v>697273.82400000002</v>
      </c>
      <c r="L36" s="279"/>
      <c r="M36" s="345">
        <v>2</v>
      </c>
      <c r="N36" s="281">
        <f>K36/M36</f>
        <v>348636.91200000001</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4468.3804555337501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353105.29245553375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812</v>
      </c>
      <c r="B48" s="48"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3842.9609612499999</v>
      </c>
      <c r="N48" s="281">
        <f>K48*M48</f>
        <v>107602.906915</v>
      </c>
    </row>
    <row r="49" spans="1:14">
      <c r="A49" s="166" t="s">
        <v>902</v>
      </c>
      <c r="B49" s="48"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574226.17000000004</v>
      </c>
      <c r="N49" s="281">
        <f>K49*M49</f>
        <v>200979.15950000001</v>
      </c>
    </row>
    <row r="50" spans="1:14">
      <c r="A50" s="166" t="s">
        <v>943</v>
      </c>
      <c r="B50" s="48"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349.5</v>
      </c>
      <c r="N50" s="281">
        <f>K50*M50</f>
        <v>699</v>
      </c>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309281.06641500001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1323</v>
      </c>
      <c r="B60" s="51" t="str">
        <f>VLOOKUP(A60,TRANSPORTE!A2:D117,3,FALSE)</f>
        <v>Transporte de concreto</v>
      </c>
      <c r="C60" s="326"/>
      <c r="D60" s="326"/>
      <c r="E60" s="326"/>
      <c r="F60" s="326"/>
      <c r="G60" s="326"/>
      <c r="H60" s="320" t="s">
        <v>339</v>
      </c>
      <c r="I60" s="288">
        <v>0.35</v>
      </c>
      <c r="J60" s="295">
        <v>1</v>
      </c>
      <c r="K60" s="288">
        <f>I60*J60</f>
        <v>0.35</v>
      </c>
      <c r="L60" s="829">
        <f>VLOOKUP(A60,TRANSPORTE!A2:D117,4,FALSE)</f>
        <v>1626.2552907900001</v>
      </c>
      <c r="M60" s="830"/>
      <c r="N60" s="296">
        <f>K60*L60</f>
        <v>569.18935177649996</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569.18935177649996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67" t="s">
        <v>13</v>
      </c>
      <c r="B71" s="54" t="str">
        <f>VLOOKUP(A71,'MANO DE OBRA'!A8:D68,3,FALSE)</f>
        <v>Obrero (5)</v>
      </c>
      <c r="C71" s="52"/>
      <c r="D71" s="52"/>
      <c r="E71" s="52"/>
      <c r="F71" s="52"/>
      <c r="G71" s="52"/>
      <c r="H71" s="52"/>
      <c r="I71" s="301">
        <f>K71/J71*100</f>
        <v>138019.47352999999</v>
      </c>
      <c r="J71" s="302">
        <v>185</v>
      </c>
      <c r="K71" s="303">
        <f>VLOOKUP(A71,'MANO DE OBRA'!A8:D99,4,FALSE)</f>
        <v>255336.02603049998</v>
      </c>
      <c r="L71" s="55"/>
      <c r="M71" s="443">
        <v>8</v>
      </c>
      <c r="N71" s="404">
        <f>K71/M71</f>
        <v>31917.003253812498</v>
      </c>
      <c r="O71" s="111"/>
    </row>
    <row r="72" spans="1:15">
      <c r="A72" s="167"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0">
        <v>8</v>
      </c>
      <c r="N72" s="404">
        <f>K72/M72</f>
        <v>12766.801301525</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44683.804555337498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707639.35277764779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141527.87055552957</v>
      </c>
      <c r="M84" s="860"/>
      <c r="N84" s="56"/>
    </row>
    <row r="85" spans="1:14">
      <c r="B85" s="94" t="s">
        <v>1057</v>
      </c>
      <c r="C85" s="95"/>
      <c r="D85" s="95"/>
      <c r="E85" s="95"/>
      <c r="F85" s="95"/>
      <c r="G85" s="95"/>
      <c r="H85" s="95"/>
      <c r="I85" s="92"/>
      <c r="J85" s="93"/>
      <c r="K85" s="313">
        <v>0.05</v>
      </c>
      <c r="L85" s="859">
        <f>N79*K85</f>
        <v>35381.967638882394</v>
      </c>
      <c r="M85" s="860"/>
      <c r="N85" s="56"/>
    </row>
    <row r="86" spans="1:14" ht="15" thickBot="1">
      <c r="B86" s="96" t="s">
        <v>1058</v>
      </c>
      <c r="C86" s="97"/>
      <c r="D86" s="97"/>
      <c r="E86" s="97"/>
      <c r="F86" s="97"/>
      <c r="G86" s="97"/>
      <c r="H86" s="97"/>
      <c r="I86" s="98"/>
      <c r="J86" s="99"/>
      <c r="K86" s="314">
        <v>0.05</v>
      </c>
      <c r="L86" s="861">
        <f>N79*K86</f>
        <v>35381.967638882394</v>
      </c>
      <c r="M86" s="862"/>
      <c r="N86" s="56"/>
    </row>
    <row r="87" spans="1:14" ht="15" thickBot="1">
      <c r="B87" s="825" t="s">
        <v>1037</v>
      </c>
      <c r="C87" s="826"/>
      <c r="D87" s="826"/>
      <c r="E87" s="826"/>
      <c r="F87" s="826"/>
      <c r="G87" s="826"/>
      <c r="H87" s="826"/>
      <c r="I87" s="826"/>
      <c r="J87" s="826"/>
      <c r="K87" s="826"/>
      <c r="L87" s="826"/>
      <c r="M87" s="827"/>
      <c r="N87" s="57">
        <f>L84+L85+L86</f>
        <v>212291.80583329438</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919931.15861094219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6.5" customHeight="1" thickBot="1">
      <c r="A31" t="s">
        <v>1928</v>
      </c>
      <c r="B31" s="85" t="s">
        <v>1193</v>
      </c>
      <c r="C31" s="86" t="s">
        <v>2210</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195</v>
      </c>
      <c r="B36" s="838" t="str">
        <f>VLOOKUP(A36,EQUIPOS!A6:D154,3,FALSE)</f>
        <v xml:space="preserve">Equipo de oxicorte, Capacidad de corte: hasta 6´´ (152mm) </v>
      </c>
      <c r="C36" s="839"/>
      <c r="D36" s="839"/>
      <c r="E36" s="839"/>
      <c r="F36" s="839"/>
      <c r="G36" s="839"/>
      <c r="H36" s="840"/>
      <c r="I36" s="276"/>
      <c r="J36" s="277"/>
      <c r="K36" s="278">
        <f>VLOOKUP(A36,EQUIPOS!A6:D163,4,FALSE)</f>
        <v>5245.5</v>
      </c>
      <c r="L36" s="279"/>
      <c r="M36" s="345">
        <v>1.1299999999999999</v>
      </c>
      <c r="N36" s="281">
        <f>K36/M36</f>
        <v>4642.0353982300885</v>
      </c>
    </row>
    <row r="37" spans="1:14">
      <c r="A37" s="118" t="s">
        <v>332</v>
      </c>
      <c r="B37" s="838" t="str">
        <f>VLOOKUP(A37,EQUIPOS!A7:D154,3,FALSE)</f>
        <v xml:space="preserve">Taladro de 1/2´´, pulidora, lijadora y circular
</v>
      </c>
      <c r="C37" s="839"/>
      <c r="D37" s="839"/>
      <c r="E37" s="839"/>
      <c r="F37" s="839"/>
      <c r="G37" s="839"/>
      <c r="H37" s="840"/>
      <c r="I37" s="430"/>
      <c r="J37" s="431"/>
      <c r="K37" s="278">
        <f>VLOOKUP(A37,EQUIPOS!A7:D164,4,FALSE)</f>
        <v>3000</v>
      </c>
      <c r="L37" s="344"/>
      <c r="M37" s="345">
        <v>0.53</v>
      </c>
      <c r="N37" s="281">
        <f>K37/M37</f>
        <v>5660.3773584905657</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2553.3602603050003</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12855.773017025655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396</v>
      </c>
      <c r="B48" s="48"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75092.135302499999</v>
      </c>
      <c r="N48" s="281">
        <f>K48*M48</f>
        <v>1501.8427060500001</v>
      </c>
    </row>
    <row r="49" spans="1:14">
      <c r="A49" s="166" t="s">
        <v>485</v>
      </c>
      <c r="B49" s="48"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8873.9657700000007</v>
      </c>
      <c r="N49" s="281">
        <f>K49*M49</f>
        <v>4436.9828850000004</v>
      </c>
    </row>
    <row r="50" spans="1:14">
      <c r="A50" s="166" t="s">
        <v>398</v>
      </c>
      <c r="B50" s="48"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104645.48133749999</v>
      </c>
      <c r="N50" s="281">
        <f>K50*M50</f>
        <v>8371.6385069999997</v>
      </c>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14310.464098050001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7" t="s">
        <v>6</v>
      </c>
      <c r="B71" s="54" t="str">
        <f>VLOOKUP(A71,'MANO DE OBRA'!A8:D68,3,FALSE)</f>
        <v xml:space="preserve">Obrero </v>
      </c>
      <c r="C71" s="52"/>
      <c r="D71" s="52"/>
      <c r="E71" s="52"/>
      <c r="F71" s="52"/>
      <c r="G71" s="52"/>
      <c r="H71" s="52"/>
      <c r="I71" s="301">
        <f>K71/J71*100</f>
        <v>27603.894705999999</v>
      </c>
      <c r="J71" s="302">
        <v>185</v>
      </c>
      <c r="K71" s="303">
        <f>VLOOKUP(A71,'MANO DE OBRA'!A8:D99,4,FALSE)</f>
        <v>51067.205206099999</v>
      </c>
      <c r="L71" s="55"/>
      <c r="M71" s="443">
        <v>6</v>
      </c>
      <c r="N71" s="404">
        <f>K71/M71</f>
        <v>8511.2008676833339</v>
      </c>
      <c r="O71" s="111"/>
    </row>
    <row r="72" spans="1:15">
      <c r="A72" s="167" t="s">
        <v>56</v>
      </c>
      <c r="B72" s="54" t="str">
        <f>VLOOKUP(A72,'MANO DE OBRA'!A8:D69,3,FALSE)</f>
        <v>Soldador</v>
      </c>
      <c r="C72" s="52"/>
      <c r="D72" s="52"/>
      <c r="E72" s="52"/>
      <c r="F72" s="52"/>
      <c r="G72" s="52"/>
      <c r="H72" s="52"/>
      <c r="I72" s="301">
        <f>K72/J72*100</f>
        <v>55207.789411999998</v>
      </c>
      <c r="J72" s="302">
        <v>185</v>
      </c>
      <c r="K72" s="303">
        <f>VLOOKUP(A72,'MANO DE OBRA'!A8:D100,4,FALSE)</f>
        <v>102134.4104122</v>
      </c>
      <c r="L72" s="55"/>
      <c r="M72" s="440">
        <v>6</v>
      </c>
      <c r="N72" s="404">
        <f>K72/M72</f>
        <v>17022.401735366668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25533.60260305</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52699.839718125659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10539.967943625132</v>
      </c>
      <c r="M84" s="860"/>
      <c r="N84" s="56"/>
    </row>
    <row r="85" spans="1:14">
      <c r="B85" s="94" t="s">
        <v>1057</v>
      </c>
      <c r="C85" s="95"/>
      <c r="D85" s="95"/>
      <c r="E85" s="95"/>
      <c r="F85" s="95"/>
      <c r="G85" s="95"/>
      <c r="H85" s="95"/>
      <c r="I85" s="92"/>
      <c r="J85" s="93"/>
      <c r="K85" s="313">
        <v>0.05</v>
      </c>
      <c r="L85" s="859">
        <f>N79*K85</f>
        <v>2634.9919859062829</v>
      </c>
      <c r="M85" s="860"/>
      <c r="N85" s="56"/>
    </row>
    <row r="86" spans="1:14" ht="15" thickBot="1">
      <c r="B86" s="96" t="s">
        <v>1058</v>
      </c>
      <c r="C86" s="97"/>
      <c r="D86" s="97"/>
      <c r="E86" s="97"/>
      <c r="F86" s="97"/>
      <c r="G86" s="97"/>
      <c r="H86" s="97"/>
      <c r="I86" s="98"/>
      <c r="J86" s="99"/>
      <c r="K86" s="314">
        <v>0.05</v>
      </c>
      <c r="L86" s="861">
        <f>N79*K86</f>
        <v>2634.9919859062829</v>
      </c>
      <c r="M86" s="862"/>
      <c r="N86" s="56"/>
    </row>
    <row r="87" spans="1:14" ht="15" thickBot="1">
      <c r="B87" s="825" t="s">
        <v>1037</v>
      </c>
      <c r="C87" s="826"/>
      <c r="D87" s="826"/>
      <c r="E87" s="826"/>
      <c r="F87" s="826"/>
      <c r="G87" s="826"/>
      <c r="H87" s="826"/>
      <c r="I87" s="826"/>
      <c r="J87" s="826"/>
      <c r="K87" s="826"/>
      <c r="L87" s="826"/>
      <c r="M87" s="827"/>
      <c r="N87" s="57">
        <f>L84+L85+L86</f>
        <v>15809.951915437698</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68509.791633563349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6.5" customHeight="1" thickBot="1">
      <c r="A31" t="s">
        <v>1928</v>
      </c>
      <c r="B31" s="85" t="s">
        <v>1194</v>
      </c>
      <c r="C31" s="86" t="s">
        <v>1741</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123</v>
      </c>
      <c r="B36" s="838" t="str">
        <f>VLOOKUP(A36,EQUIPOS!A6:D154,3,FALSE)</f>
        <v>Bomba de inyección de lechada</v>
      </c>
      <c r="C36" s="839"/>
      <c r="D36" s="839"/>
      <c r="E36" s="839"/>
      <c r="F36" s="839"/>
      <c r="G36" s="839"/>
      <c r="H36" s="840"/>
      <c r="I36" s="276"/>
      <c r="J36" s="277"/>
      <c r="K36" s="278">
        <f>VLOOKUP(A36,EQUIPOS!A6:D163,4,FALSE)</f>
        <v>57992.095999999998</v>
      </c>
      <c r="L36" s="279"/>
      <c r="M36" s="345">
        <v>12</v>
      </c>
      <c r="N36" s="281">
        <f t="shared" ref="N36:N42" si="0">K36/M36</f>
        <v>4832.6746666666668</v>
      </c>
    </row>
    <row r="37" spans="1:14">
      <c r="A37" s="118" t="s">
        <v>288</v>
      </c>
      <c r="B37" s="838" t="str">
        <f>VLOOKUP(A37,EQUIPOS!A7:D154,3,FALSE)</f>
        <v xml:space="preserve">Planta eléctrica </v>
      </c>
      <c r="C37" s="839"/>
      <c r="D37" s="839"/>
      <c r="E37" s="839"/>
      <c r="F37" s="839"/>
      <c r="G37" s="839"/>
      <c r="H37" s="840"/>
      <c r="I37" s="276"/>
      <c r="J37" s="277"/>
      <c r="K37" s="278">
        <f>VLOOKUP(A37,EQUIPOS!A7:D164,4,FALSE)</f>
        <v>5451.5</v>
      </c>
      <c r="L37" s="279"/>
      <c r="M37" s="345">
        <v>1.3</v>
      </c>
      <c r="N37" s="281">
        <f t="shared" si="0"/>
        <v>4193.4615384615381</v>
      </c>
    </row>
    <row r="38" spans="1:14">
      <c r="A38" s="118" t="s">
        <v>125</v>
      </c>
      <c r="B38" s="838" t="str">
        <f>VLOOKUP(A38,EQUIPOS!A8:D154,3,FALSE)</f>
        <v>Bomba para gato de tensionamiento</v>
      </c>
      <c r="C38" s="839"/>
      <c r="D38" s="839"/>
      <c r="E38" s="839"/>
      <c r="F38" s="839"/>
      <c r="G38" s="839"/>
      <c r="H38" s="840"/>
      <c r="I38" s="276"/>
      <c r="J38" s="277"/>
      <c r="K38" s="278">
        <f>VLOOKUP(A38,EQUIPOS!A8:D165,4,FALSE)</f>
        <v>64222.135999999999</v>
      </c>
      <c r="L38" s="279"/>
      <c r="M38" s="345">
        <v>12</v>
      </c>
      <c r="N38" s="281">
        <f t="shared" si="0"/>
        <v>5351.8446666666669</v>
      </c>
    </row>
    <row r="39" spans="1:14">
      <c r="A39" s="118" t="s">
        <v>180</v>
      </c>
      <c r="B39" s="838" t="str">
        <f>VLOOKUP(A39,EQUIPOS!A9:D154,3,FALSE)</f>
        <v>Compresor 120 HP, con martillo.</v>
      </c>
      <c r="C39" s="839"/>
      <c r="D39" s="839"/>
      <c r="E39" s="839"/>
      <c r="F39" s="839"/>
      <c r="G39" s="839"/>
      <c r="H39" s="840"/>
      <c r="I39" s="276"/>
      <c r="J39" s="277"/>
      <c r="K39" s="278">
        <f>VLOOKUP(A39,EQUIPOS!A9:D166,4,FALSE)</f>
        <v>91909</v>
      </c>
      <c r="L39" s="279"/>
      <c r="M39" s="345">
        <v>1.3</v>
      </c>
      <c r="N39" s="281">
        <f t="shared" si="0"/>
        <v>70699.230769230766</v>
      </c>
    </row>
    <row r="40" spans="1:14">
      <c r="A40" s="118" t="s">
        <v>197</v>
      </c>
      <c r="B40" s="838" t="str">
        <f>VLOOKUP(A40,EQUIPOS!A10:D154,3,FALSE)</f>
        <v>Equipo de perforación (TRACKDRILL), potencia 40 HP, 2100 golpes / minuto</v>
      </c>
      <c r="C40" s="839"/>
      <c r="D40" s="839"/>
      <c r="E40" s="839"/>
      <c r="F40" s="839"/>
      <c r="G40" s="839"/>
      <c r="H40" s="840"/>
      <c r="I40" s="276"/>
      <c r="J40" s="277"/>
      <c r="K40" s="278">
        <f>VLOOKUP(A40,EQUIPOS!A10:D167,4,FALSE)</f>
        <v>471013.62</v>
      </c>
      <c r="L40" s="279"/>
      <c r="M40" s="345">
        <v>1.3</v>
      </c>
      <c r="N40" s="281">
        <f t="shared" si="0"/>
        <v>362318.16923076921</v>
      </c>
    </row>
    <row r="41" spans="1:14">
      <c r="A41" s="118" t="s">
        <v>195</v>
      </c>
      <c r="B41" s="838" t="str">
        <f>VLOOKUP(A41,EQUIPOS!A11:D155,3,FALSE)</f>
        <v xml:space="preserve">Equipo de oxicorte, Capacidad de corte: hasta 6´´ (152mm) </v>
      </c>
      <c r="C41" s="839"/>
      <c r="D41" s="839"/>
      <c r="E41" s="839"/>
      <c r="F41" s="839"/>
      <c r="G41" s="839"/>
      <c r="H41" s="840"/>
      <c r="I41" s="276"/>
      <c r="J41" s="277"/>
      <c r="K41" s="278">
        <f>VLOOKUP(A41,EQUIPOS!A11:D168,4,FALSE)</f>
        <v>5245.5</v>
      </c>
      <c r="L41" s="279"/>
      <c r="M41" s="345">
        <v>15</v>
      </c>
      <c r="N41" s="281">
        <f t="shared" si="0"/>
        <v>349.7</v>
      </c>
    </row>
    <row r="42" spans="1:14">
      <c r="A42" s="118" t="s">
        <v>240</v>
      </c>
      <c r="B42" s="838" t="str">
        <f>VLOOKUP(A42,EQUIPOS!A12:D156,3,FALSE)</f>
        <v>Gato para tensionamiento, fuerza Max 200 ton, área de tensión 314 cm2.</v>
      </c>
      <c r="C42" s="839"/>
      <c r="D42" s="839"/>
      <c r="E42" s="839"/>
      <c r="F42" s="839"/>
      <c r="G42" s="839"/>
      <c r="H42" s="840"/>
      <c r="I42" s="276"/>
      <c r="J42" s="277"/>
      <c r="K42" s="278">
        <f>VLOOKUP(A42,EQUIPOS!A12:D169,4,FALSE)</f>
        <v>1767</v>
      </c>
      <c r="L42" s="279"/>
      <c r="M42" s="345">
        <v>12</v>
      </c>
      <c r="N42" s="281">
        <f t="shared" si="0"/>
        <v>147.25</v>
      </c>
    </row>
    <row r="43" spans="1:14">
      <c r="A43" s="118"/>
      <c r="B43" s="838"/>
      <c r="C43" s="839"/>
      <c r="D43" s="839"/>
      <c r="E43" s="839"/>
      <c r="F43" s="839"/>
      <c r="G43" s="839"/>
      <c r="H43" s="840"/>
      <c r="I43" s="430"/>
      <c r="J43" s="431"/>
      <c r="K43" s="278"/>
      <c r="L43" s="344"/>
      <c r="M43" s="345"/>
      <c r="N43" s="281"/>
    </row>
    <row r="44" spans="1:14">
      <c r="A44" s="118"/>
      <c r="B44" s="838"/>
      <c r="C44" s="839"/>
      <c r="D44" s="839"/>
      <c r="E44" s="839"/>
      <c r="F44" s="839"/>
      <c r="G44" s="839"/>
      <c r="H44" s="840"/>
      <c r="I44" s="337"/>
      <c r="J44" s="339"/>
      <c r="K44" s="278"/>
      <c r="L44" s="432"/>
      <c r="M44" s="433"/>
      <c r="N44" s="281"/>
    </row>
    <row r="45" spans="1:14">
      <c r="B45" s="838"/>
      <c r="C45" s="839"/>
      <c r="D45" s="839"/>
      <c r="E45" s="839"/>
      <c r="F45" s="839"/>
      <c r="G45" s="839"/>
      <c r="H45" s="840"/>
      <c r="I45" s="41"/>
      <c r="J45" s="42"/>
      <c r="K45" s="278"/>
      <c r="L45" s="285"/>
      <c r="M45" s="345"/>
      <c r="N45" s="281"/>
    </row>
    <row r="46" spans="1:14">
      <c r="B46" s="329"/>
      <c r="C46" s="330"/>
      <c r="D46" s="330"/>
      <c r="E46" s="330"/>
      <c r="F46" s="332"/>
      <c r="G46" s="332"/>
      <c r="H46" s="130"/>
      <c r="I46" s="41"/>
      <c r="J46" s="42"/>
      <c r="K46" s="278"/>
      <c r="L46" s="285"/>
      <c r="M46" s="286"/>
      <c r="N46" s="282"/>
    </row>
    <row r="47" spans="1:14">
      <c r="B47" s="346" t="s">
        <v>1036</v>
      </c>
      <c r="C47" s="347"/>
      <c r="D47" s="347"/>
      <c r="E47" s="43"/>
      <c r="F47" s="44"/>
      <c r="G47" s="44"/>
      <c r="H47" s="45"/>
      <c r="I47" s="41"/>
      <c r="J47" s="42"/>
      <c r="K47" s="288"/>
      <c r="L47" s="285"/>
      <c r="M47" s="410">
        <v>0.1</v>
      </c>
      <c r="N47" s="353">
        <f>N91*M47</f>
        <v>3928.2465543153844</v>
      </c>
    </row>
    <row r="48" spans="1:14" ht="15" thickBot="1">
      <c r="B48" s="838"/>
      <c r="C48" s="839"/>
      <c r="D48" s="839"/>
      <c r="E48" s="839"/>
      <c r="F48" s="839"/>
      <c r="G48" s="839"/>
      <c r="H48" s="840"/>
      <c r="I48" s="847"/>
      <c r="J48" s="848"/>
      <c r="K48" s="46"/>
      <c r="L48" s="849"/>
      <c r="M48" s="850"/>
      <c r="N48" s="110"/>
    </row>
    <row r="49" spans="1:14" ht="15" thickBot="1">
      <c r="B49" s="825" t="s">
        <v>1037</v>
      </c>
      <c r="C49" s="826"/>
      <c r="D49" s="826"/>
      <c r="E49" s="826"/>
      <c r="F49" s="826"/>
      <c r="G49" s="826"/>
      <c r="H49" s="826"/>
      <c r="I49" s="826"/>
      <c r="J49" s="826"/>
      <c r="K49" s="826"/>
      <c r="L49" s="826"/>
      <c r="M49" s="827"/>
      <c r="N49" s="403">
        <f>SUM(N36:N48)</f>
        <v>451820.57742611028</v>
      </c>
    </row>
    <row r="50" spans="1:14">
      <c r="B50" s="289"/>
      <c r="C50" s="39"/>
      <c r="D50" s="39"/>
      <c r="E50" s="39"/>
      <c r="F50" s="39"/>
      <c r="G50" s="39"/>
      <c r="H50" s="39"/>
      <c r="I50" s="39"/>
      <c r="J50" s="39"/>
      <c r="K50" s="39"/>
      <c r="L50" s="39"/>
      <c r="M50" s="39"/>
      <c r="N50" s="40"/>
    </row>
    <row r="51" spans="1:14">
      <c r="B51" s="69" t="s">
        <v>1038</v>
      </c>
      <c r="C51" s="70"/>
      <c r="D51" s="70"/>
      <c r="E51" s="70"/>
      <c r="F51" s="70"/>
      <c r="G51" s="70"/>
      <c r="H51" s="70"/>
      <c r="I51" s="70"/>
      <c r="J51" s="70"/>
      <c r="K51" s="70"/>
      <c r="L51" s="70"/>
      <c r="M51" s="70"/>
      <c r="N51" s="71"/>
    </row>
    <row r="52" spans="1:14" ht="15" thickBot="1">
      <c r="B52" s="72"/>
      <c r="C52" s="67"/>
      <c r="D52" s="67"/>
      <c r="E52" s="67"/>
      <c r="F52" s="67"/>
      <c r="G52" s="67"/>
      <c r="H52" s="67"/>
      <c r="I52" s="67"/>
      <c r="J52" s="66"/>
      <c r="K52" s="66"/>
      <c r="L52" s="66"/>
      <c r="M52" s="66"/>
      <c r="N52" s="68"/>
    </row>
    <row r="53" spans="1:14">
      <c r="B53" s="816" t="s">
        <v>1028</v>
      </c>
      <c r="C53" s="817"/>
      <c r="D53" s="817"/>
      <c r="E53" s="817"/>
      <c r="F53" s="817"/>
      <c r="G53" s="817"/>
      <c r="H53" s="817"/>
      <c r="I53" s="818"/>
      <c r="J53" s="324" t="s">
        <v>1029</v>
      </c>
      <c r="K53" s="90" t="s">
        <v>1030</v>
      </c>
      <c r="L53" s="819" t="s">
        <v>1039</v>
      </c>
      <c r="M53" s="818"/>
      <c r="N53" s="91" t="s">
        <v>1035</v>
      </c>
    </row>
    <row r="54" spans="1:14">
      <c r="A54" s="166" t="s">
        <v>859</v>
      </c>
      <c r="B54" s="48"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3580</v>
      </c>
      <c r="N54" s="281">
        <f>K54*M54</f>
        <v>716</v>
      </c>
    </row>
    <row r="55" spans="1:14">
      <c r="A55" s="166" t="s">
        <v>748</v>
      </c>
      <c r="B55" s="48"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7112.6838200000002</v>
      </c>
      <c r="N55" s="281">
        <f t="shared" ref="N55:N67" si="1">K55*M55</f>
        <v>39333.141524600003</v>
      </c>
    </row>
    <row r="56" spans="1:14">
      <c r="A56" s="166" t="s">
        <v>494</v>
      </c>
      <c r="B56" s="48"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35921.5</v>
      </c>
      <c r="N56" s="281">
        <f t="shared" si="1"/>
        <v>287.37200000000001</v>
      </c>
    </row>
    <row r="57" spans="1:14">
      <c r="A57" s="166" t="s">
        <v>708</v>
      </c>
      <c r="B57" s="48"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33389</v>
      </c>
      <c r="N57" s="281">
        <f t="shared" si="1"/>
        <v>734.55799999999999</v>
      </c>
    </row>
    <row r="58" spans="1:14">
      <c r="A58" s="166" t="s">
        <v>795</v>
      </c>
      <c r="B58" s="48"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792</v>
      </c>
      <c r="N58" s="281">
        <f t="shared" si="1"/>
        <v>237.6</v>
      </c>
    </row>
    <row r="59" spans="1:14">
      <c r="A59" s="166" t="s">
        <v>740</v>
      </c>
      <c r="B59" s="48"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900</v>
      </c>
      <c r="N59" s="281">
        <f t="shared" si="1"/>
        <v>90</v>
      </c>
    </row>
    <row r="60" spans="1:14">
      <c r="A60" s="166" t="s">
        <v>437</v>
      </c>
      <c r="B60" s="48"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11445.919960000001</v>
      </c>
      <c r="N60" s="281">
        <f t="shared" si="1"/>
        <v>5722.9599800000005</v>
      </c>
    </row>
    <row r="61" spans="1:14">
      <c r="A61" s="166" t="s">
        <v>759</v>
      </c>
      <c r="B61" s="48"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94205.66353250001</v>
      </c>
      <c r="N61" s="281">
        <f t="shared" si="1"/>
        <v>9420.5663532500021</v>
      </c>
    </row>
    <row r="62" spans="1:14">
      <c r="A62" s="166" t="s">
        <v>502</v>
      </c>
      <c r="B62" s="48" t="str">
        <f>VLOOKUP(A62,MATERIALES!A11:D373,3,FALSE)</f>
        <v>Lechada Para Ductos (Acero De Preesfuerzo)</v>
      </c>
      <c r="C62" s="434"/>
      <c r="D62" s="434"/>
      <c r="E62" s="434"/>
      <c r="F62" s="434"/>
      <c r="G62" s="434"/>
      <c r="H62" s="434"/>
      <c r="I62" s="434"/>
      <c r="J62" s="321" t="s">
        <v>425</v>
      </c>
      <c r="K62" s="406">
        <v>10</v>
      </c>
      <c r="L62" s="430"/>
      <c r="M62" s="411">
        <f>VLOOKUP(A62,MATERIALES!A11:D404,4,FALSE)</f>
        <v>1296.8343124999999</v>
      </c>
      <c r="N62" s="281">
        <f t="shared" si="1"/>
        <v>12968.343124999999</v>
      </c>
    </row>
    <row r="63" spans="1:14">
      <c r="A63" s="166" t="s">
        <v>452</v>
      </c>
      <c r="B63" s="48"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2593.6686249999998</v>
      </c>
      <c r="N63" s="281">
        <f t="shared" si="1"/>
        <v>2593.6686249999998</v>
      </c>
    </row>
    <row r="64" spans="1:14">
      <c r="A64" s="166" t="s">
        <v>613</v>
      </c>
      <c r="B64" s="48"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10761.915257500001</v>
      </c>
      <c r="N64" s="281">
        <f t="shared" si="1"/>
        <v>5380.9576287500004</v>
      </c>
    </row>
    <row r="65" spans="1:14">
      <c r="A65" s="166" t="s">
        <v>517</v>
      </c>
      <c r="B65" s="48"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25904.1145975</v>
      </c>
      <c r="N65" s="281">
        <f t="shared" si="1"/>
        <v>14247.263028625001</v>
      </c>
    </row>
    <row r="66" spans="1:14">
      <c r="A66" s="166" t="s">
        <v>976</v>
      </c>
      <c r="B66" s="48"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6515.8450000000003</v>
      </c>
      <c r="N66" s="281">
        <f t="shared" si="1"/>
        <v>325.79225000000002</v>
      </c>
    </row>
    <row r="67" spans="1:14">
      <c r="A67" s="166" t="s">
        <v>766</v>
      </c>
      <c r="B67" s="48"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4998.5</v>
      </c>
      <c r="N67" s="281">
        <f t="shared" si="1"/>
        <v>4998.5</v>
      </c>
    </row>
    <row r="68" spans="1:14" ht="15" thickBot="1">
      <c r="B68" s="48"/>
      <c r="C68" s="319"/>
      <c r="D68" s="319"/>
      <c r="E68" s="319"/>
      <c r="F68" s="319"/>
      <c r="G68" s="319"/>
      <c r="H68" s="319"/>
      <c r="I68" s="319"/>
      <c r="J68" s="444"/>
      <c r="K68" s="131"/>
      <c r="L68" s="334"/>
      <c r="M68" s="411"/>
      <c r="N68" s="281"/>
    </row>
    <row r="69" spans="1:14" ht="15" thickBot="1">
      <c r="B69" s="825" t="s">
        <v>1037</v>
      </c>
      <c r="C69" s="826"/>
      <c r="D69" s="826"/>
      <c r="E69" s="826"/>
      <c r="F69" s="826"/>
      <c r="G69" s="826"/>
      <c r="H69" s="826"/>
      <c r="I69" s="826"/>
      <c r="J69" s="826"/>
      <c r="K69" s="826"/>
      <c r="L69" s="826"/>
      <c r="M69" s="827"/>
      <c r="N69" s="403">
        <f>SUM(N54:N68)</f>
        <v>97056.722515225018</v>
      </c>
    </row>
    <row r="70" spans="1:14">
      <c r="B70" s="38"/>
      <c r="C70" s="39"/>
      <c r="D70" s="39"/>
      <c r="E70" s="39"/>
      <c r="F70" s="39"/>
      <c r="G70" s="39"/>
      <c r="H70" s="39"/>
      <c r="I70" s="39"/>
      <c r="J70" s="39"/>
      <c r="K70" s="39"/>
      <c r="L70" s="39"/>
      <c r="M70" s="39"/>
      <c r="N70" s="40"/>
    </row>
    <row r="71" spans="1:14">
      <c r="B71" s="69" t="s">
        <v>1040</v>
      </c>
      <c r="C71" s="70"/>
      <c r="D71" s="70"/>
      <c r="E71" s="70"/>
      <c r="F71" s="70"/>
      <c r="G71" s="70"/>
      <c r="H71" s="70"/>
      <c r="I71" s="70"/>
      <c r="J71" s="70"/>
      <c r="K71" s="70"/>
      <c r="L71" s="70"/>
      <c r="M71" s="70"/>
      <c r="N71" s="71"/>
    </row>
    <row r="72" spans="1:14" ht="15" thickBot="1">
      <c r="B72" s="73"/>
      <c r="C72" s="66"/>
      <c r="D72" s="66"/>
      <c r="E72" s="66"/>
      <c r="F72" s="66"/>
      <c r="G72" s="66"/>
      <c r="H72" s="66"/>
      <c r="I72" s="66"/>
      <c r="J72" s="66"/>
      <c r="K72" s="66"/>
      <c r="L72" s="66"/>
      <c r="M72" s="66"/>
      <c r="N72" s="68"/>
    </row>
    <row r="73" spans="1:14" ht="26.4">
      <c r="B73" s="322" t="s">
        <v>1041</v>
      </c>
      <c r="C73" s="323"/>
      <c r="D73" s="323"/>
      <c r="E73" s="323"/>
      <c r="F73" s="323"/>
      <c r="G73" s="323"/>
      <c r="H73" s="78" t="s">
        <v>1029</v>
      </c>
      <c r="I73" s="79" t="s">
        <v>1042</v>
      </c>
      <c r="J73" s="80" t="s">
        <v>1043</v>
      </c>
      <c r="K73" s="78" t="s">
        <v>1044</v>
      </c>
      <c r="L73" s="828" t="s">
        <v>1045</v>
      </c>
      <c r="M73" s="801"/>
      <c r="N73" s="81" t="s">
        <v>1035</v>
      </c>
    </row>
    <row r="74" spans="1:14">
      <c r="B74" s="51"/>
      <c r="C74" s="326"/>
      <c r="D74" s="326"/>
      <c r="E74" s="326"/>
      <c r="F74" s="326"/>
      <c r="G74" s="326"/>
      <c r="H74" s="320"/>
      <c r="I74" s="288"/>
      <c r="J74" s="295"/>
      <c r="K74" s="288"/>
      <c r="L74" s="829"/>
      <c r="M74" s="830"/>
      <c r="N74" s="296"/>
    </row>
    <row r="75" spans="1:14">
      <c r="B75" s="51"/>
      <c r="C75" s="52"/>
      <c r="D75" s="52"/>
      <c r="E75" s="52"/>
      <c r="F75" s="52"/>
      <c r="G75" s="52"/>
      <c r="H75" s="320"/>
      <c r="I75" s="288"/>
      <c r="J75" s="295"/>
      <c r="K75" s="288"/>
      <c r="L75" s="829"/>
      <c r="M75" s="830"/>
      <c r="N75" s="296"/>
    </row>
    <row r="76" spans="1:14">
      <c r="B76" s="51"/>
      <c r="C76" s="52"/>
      <c r="D76" s="52"/>
      <c r="E76" s="52"/>
      <c r="F76" s="52"/>
      <c r="G76" s="52"/>
      <c r="H76" s="320"/>
      <c r="I76" s="288"/>
      <c r="J76" s="295"/>
      <c r="K76" s="288"/>
      <c r="L76" s="829"/>
      <c r="M76" s="830"/>
      <c r="N76" s="296"/>
    </row>
    <row r="77" spans="1:14">
      <c r="B77" s="51"/>
      <c r="C77" s="52"/>
      <c r="D77" s="52"/>
      <c r="E77" s="52"/>
      <c r="F77" s="52"/>
      <c r="G77" s="52"/>
      <c r="H77" s="320"/>
      <c r="I77" s="288"/>
      <c r="J77" s="295"/>
      <c r="K77" s="288"/>
      <c r="L77" s="829"/>
      <c r="M77" s="830"/>
      <c r="N77" s="296"/>
    </row>
    <row r="78" spans="1:14">
      <c r="B78" s="51"/>
      <c r="C78" s="52"/>
      <c r="D78" s="52"/>
      <c r="E78" s="52"/>
      <c r="F78" s="52"/>
      <c r="G78" s="52"/>
      <c r="H78" s="297"/>
      <c r="I78" s="288"/>
      <c r="J78" s="288"/>
      <c r="K78" s="288"/>
      <c r="L78" s="298"/>
      <c r="M78" s="299"/>
      <c r="N78" s="300"/>
    </row>
    <row r="79" spans="1:14" ht="15" thickBot="1">
      <c r="B79" s="456"/>
      <c r="C79" s="457"/>
      <c r="D79" s="457"/>
      <c r="E79" s="457"/>
      <c r="F79" s="457"/>
      <c r="G79" s="457"/>
      <c r="H79" s="53"/>
      <c r="I79" s="131"/>
      <c r="J79" s="131"/>
      <c r="K79" s="131"/>
      <c r="L79" s="814"/>
      <c r="M79" s="815"/>
      <c r="N79" s="132"/>
    </row>
    <row r="80" spans="1:14" ht="15" thickBot="1">
      <c r="B80" s="831" t="s">
        <v>1037</v>
      </c>
      <c r="C80" s="832"/>
      <c r="D80" s="832"/>
      <c r="E80" s="832"/>
      <c r="F80" s="832"/>
      <c r="G80" s="832"/>
      <c r="H80" s="832"/>
      <c r="I80" s="832"/>
      <c r="J80" s="832"/>
      <c r="K80" s="832"/>
      <c r="L80" s="832"/>
      <c r="M80" s="833"/>
      <c r="N80" s="109"/>
    </row>
    <row r="81" spans="1:15">
      <c r="B81" s="38"/>
      <c r="C81" s="39"/>
      <c r="D81" s="39"/>
      <c r="E81" s="39"/>
      <c r="F81" s="39"/>
      <c r="G81" s="39"/>
      <c r="H81" s="39"/>
      <c r="I81" s="39"/>
      <c r="J81" s="39"/>
      <c r="K81" s="39"/>
      <c r="L81" s="39"/>
      <c r="M81" s="39"/>
      <c r="N81" s="40"/>
    </row>
    <row r="82" spans="1:15">
      <c r="B82" s="69" t="s">
        <v>1046</v>
      </c>
      <c r="C82" s="70"/>
      <c r="D82" s="70"/>
      <c r="E82" s="70"/>
      <c r="F82" s="70"/>
      <c r="G82" s="70"/>
      <c r="H82" s="70"/>
      <c r="I82" s="70"/>
      <c r="J82" s="70"/>
      <c r="K82" s="70"/>
      <c r="L82" s="70"/>
      <c r="M82" s="70"/>
      <c r="N82" s="71"/>
    </row>
    <row r="83" spans="1:15" ht="15" thickBot="1">
      <c r="B83" s="73"/>
      <c r="C83" s="66"/>
      <c r="D83" s="66"/>
      <c r="E83" s="66"/>
      <c r="F83" s="66"/>
      <c r="G83" s="66"/>
      <c r="H83" s="66"/>
      <c r="I83" s="66"/>
      <c r="J83" s="66"/>
      <c r="K83" s="66"/>
      <c r="L83" s="66"/>
      <c r="M83" s="66"/>
      <c r="N83" s="68"/>
    </row>
    <row r="84" spans="1:15" ht="26.4">
      <c r="B84" s="851" t="s">
        <v>1047</v>
      </c>
      <c r="C84" s="852"/>
      <c r="D84" s="852"/>
      <c r="E84" s="852"/>
      <c r="F84" s="852"/>
      <c r="G84" s="852"/>
      <c r="H84" s="852"/>
      <c r="I84" s="78" t="s">
        <v>1048</v>
      </c>
      <c r="J84" s="80" t="s">
        <v>1493</v>
      </c>
      <c r="K84" s="79" t="s">
        <v>1050</v>
      </c>
      <c r="L84" s="853" t="s">
        <v>1034</v>
      </c>
      <c r="M84" s="854"/>
      <c r="N84" s="103" t="s">
        <v>1035</v>
      </c>
    </row>
    <row r="85" spans="1:15">
      <c r="A85" s="167" t="s">
        <v>11</v>
      </c>
      <c r="B85" s="54" t="str">
        <f>VLOOKUP(A85,'MANO DE OBRA'!A8:D68,3,FALSE)</f>
        <v>Obrero (4)</v>
      </c>
      <c r="C85" s="52"/>
      <c r="D85" s="52"/>
      <c r="E85" s="52"/>
      <c r="F85" s="52"/>
      <c r="G85" s="52"/>
      <c r="H85" s="52"/>
      <c r="I85" s="301">
        <f>K85/J85*100</f>
        <v>110415.578824</v>
      </c>
      <c r="J85" s="302">
        <v>185</v>
      </c>
      <c r="K85" s="303">
        <f>VLOOKUP(A85,'MANO DE OBRA'!A8:D99,4,FALSE)</f>
        <v>204268.8208244</v>
      </c>
      <c r="L85" s="55"/>
      <c r="M85" s="443">
        <v>10.4</v>
      </c>
      <c r="N85" s="404">
        <f>K85/M85</f>
        <v>19641.232771576921</v>
      </c>
      <c r="O85" s="111"/>
    </row>
    <row r="86" spans="1:15">
      <c r="A86" s="167" t="s">
        <v>32</v>
      </c>
      <c r="B86" s="54" t="str">
        <f>VLOOKUP(A86,'MANO DE OBRA'!A8:D69,3,FALSE)</f>
        <v>Oficial (2)</v>
      </c>
      <c r="C86" s="52"/>
      <c r="D86" s="52"/>
      <c r="E86" s="52"/>
      <c r="F86" s="52"/>
      <c r="G86" s="52"/>
      <c r="H86" s="52"/>
      <c r="I86" s="301">
        <f>K86/J86*100</f>
        <v>110415.578824</v>
      </c>
      <c r="J86" s="302">
        <v>185</v>
      </c>
      <c r="K86" s="303">
        <f>VLOOKUP(A86,'MANO DE OBRA'!A8:D100,4,FALSE)</f>
        <v>204268.8208244</v>
      </c>
      <c r="L86" s="55"/>
      <c r="M86" s="440">
        <v>10.4</v>
      </c>
      <c r="N86" s="404">
        <f>K86/M86</f>
        <v>19641.232771576921</v>
      </c>
    </row>
    <row r="87" spans="1:15">
      <c r="B87" s="54"/>
      <c r="C87" s="52"/>
      <c r="D87" s="52"/>
      <c r="E87" s="52"/>
      <c r="F87" s="52"/>
      <c r="G87" s="52"/>
      <c r="H87" s="52"/>
      <c r="I87" s="301"/>
      <c r="J87" s="302"/>
      <c r="K87" s="303"/>
      <c r="L87" s="55"/>
      <c r="M87" s="441"/>
      <c r="N87" s="404"/>
    </row>
    <row r="88" spans="1:15">
      <c r="B88" s="54"/>
      <c r="C88" s="52"/>
      <c r="D88" s="52"/>
      <c r="E88" s="52"/>
      <c r="F88" s="52"/>
      <c r="G88" s="52"/>
      <c r="H88" s="52"/>
      <c r="I88" s="288"/>
      <c r="J88" s="306"/>
      <c r="K88" s="307"/>
      <c r="L88" s="327"/>
      <c r="M88" s="309"/>
      <c r="N88" s="305"/>
    </row>
    <row r="89" spans="1:15">
      <c r="B89" s="54"/>
      <c r="C89" s="52"/>
      <c r="D89" s="52"/>
      <c r="E89" s="52"/>
      <c r="F89" s="52"/>
      <c r="G89" s="52"/>
      <c r="H89" s="52"/>
      <c r="I89" s="288"/>
      <c r="J89" s="306"/>
      <c r="K89" s="307"/>
      <c r="L89" s="327"/>
      <c r="M89" s="309"/>
      <c r="N89" s="305"/>
    </row>
    <row r="90" spans="1:15" ht="15" thickBot="1">
      <c r="B90" s="812"/>
      <c r="C90" s="813"/>
      <c r="D90" s="813"/>
      <c r="E90" s="813"/>
      <c r="F90" s="813"/>
      <c r="G90" s="813"/>
      <c r="H90" s="813"/>
      <c r="I90" s="131"/>
      <c r="J90" s="131"/>
      <c r="K90" s="131"/>
      <c r="L90" s="913"/>
      <c r="M90" s="913"/>
      <c r="N90" s="50"/>
    </row>
    <row r="91" spans="1:15" ht="15" thickBot="1">
      <c r="B91" s="831" t="s">
        <v>1037</v>
      </c>
      <c r="C91" s="832"/>
      <c r="D91" s="832"/>
      <c r="E91" s="832"/>
      <c r="F91" s="832"/>
      <c r="G91" s="832"/>
      <c r="H91" s="832"/>
      <c r="I91" s="832"/>
      <c r="J91" s="832"/>
      <c r="K91" s="832"/>
      <c r="L91" s="832"/>
      <c r="M91" s="833"/>
      <c r="N91" s="310">
        <f>SUM(N85:N90)</f>
        <v>39282.465543153841</v>
      </c>
    </row>
    <row r="92" spans="1:15" ht="15" thickBot="1">
      <c r="B92" s="38"/>
      <c r="C92" s="39"/>
      <c r="D92" s="39"/>
      <c r="E92" s="39"/>
      <c r="F92" s="39"/>
      <c r="G92" s="39"/>
      <c r="H92" s="39"/>
      <c r="I92" s="39"/>
      <c r="J92" s="39"/>
      <c r="K92" s="39"/>
      <c r="L92" s="39"/>
      <c r="M92" s="39"/>
      <c r="N92" s="40"/>
    </row>
    <row r="93" spans="1:15" ht="15" thickBot="1">
      <c r="B93" s="825" t="s">
        <v>1051</v>
      </c>
      <c r="C93" s="826"/>
      <c r="D93" s="826"/>
      <c r="E93" s="826"/>
      <c r="F93" s="826"/>
      <c r="G93" s="826"/>
      <c r="H93" s="826"/>
      <c r="I93" s="826"/>
      <c r="J93" s="826"/>
      <c r="K93" s="826"/>
      <c r="L93" s="826"/>
      <c r="M93" s="827"/>
      <c r="N93" s="104">
        <f>N49+N69+N80+N91</f>
        <v>588159.76548448915</v>
      </c>
    </row>
    <row r="94" spans="1:15">
      <c r="B94" s="38"/>
      <c r="C94" s="39"/>
      <c r="D94" s="39"/>
      <c r="E94" s="39"/>
      <c r="F94" s="39"/>
      <c r="G94" s="39"/>
      <c r="H94" s="39"/>
      <c r="I94" s="39"/>
      <c r="J94" s="39"/>
      <c r="K94" s="39"/>
      <c r="L94" s="39"/>
      <c r="M94" s="39"/>
      <c r="N94" s="40"/>
    </row>
    <row r="95" spans="1:15">
      <c r="B95" s="69" t="s">
        <v>1052</v>
      </c>
      <c r="C95" s="70"/>
      <c r="D95" s="70"/>
      <c r="E95" s="70"/>
      <c r="F95" s="70"/>
      <c r="G95" s="70"/>
      <c r="H95" s="70"/>
      <c r="I95" s="70"/>
      <c r="J95" s="70"/>
      <c r="K95" s="70"/>
      <c r="L95" s="70"/>
      <c r="M95" s="70"/>
      <c r="N95" s="71"/>
    </row>
    <row r="96" spans="1:15" ht="15" thickBot="1">
      <c r="B96" s="73"/>
      <c r="C96" s="66"/>
      <c r="D96" s="66"/>
      <c r="E96" s="66"/>
      <c r="F96" s="66"/>
      <c r="G96" s="66"/>
      <c r="H96" s="66"/>
      <c r="I96" s="66"/>
      <c r="J96" s="66"/>
      <c r="K96" s="66"/>
      <c r="L96" s="66"/>
      <c r="M96" s="66"/>
      <c r="N96" s="68"/>
    </row>
    <row r="97" spans="1:14">
      <c r="B97" s="816" t="s">
        <v>1053</v>
      </c>
      <c r="C97" s="817"/>
      <c r="D97" s="817"/>
      <c r="E97" s="817"/>
      <c r="F97" s="817"/>
      <c r="G97" s="817"/>
      <c r="H97" s="817"/>
      <c r="I97" s="323"/>
      <c r="J97" s="343"/>
      <c r="K97" s="311" t="s">
        <v>1054</v>
      </c>
      <c r="L97" s="855" t="s">
        <v>1055</v>
      </c>
      <c r="M97" s="856"/>
      <c r="N97" s="312"/>
    </row>
    <row r="98" spans="1:14">
      <c r="B98" s="857" t="s">
        <v>1056</v>
      </c>
      <c r="C98" s="858"/>
      <c r="D98" s="858"/>
      <c r="E98" s="858"/>
      <c r="F98" s="858"/>
      <c r="G98" s="858"/>
      <c r="H98" s="858"/>
      <c r="I98" s="92"/>
      <c r="J98" s="93"/>
      <c r="K98" s="313">
        <v>0.2</v>
      </c>
      <c r="L98" s="859">
        <f>N93*K98</f>
        <v>117631.95309689784</v>
      </c>
      <c r="M98" s="860"/>
      <c r="N98" s="56"/>
    </row>
    <row r="99" spans="1:14">
      <c r="B99" s="94" t="s">
        <v>1057</v>
      </c>
      <c r="C99" s="95"/>
      <c r="D99" s="95"/>
      <c r="E99" s="95"/>
      <c r="F99" s="95"/>
      <c r="G99" s="95"/>
      <c r="H99" s="95"/>
      <c r="I99" s="92"/>
      <c r="J99" s="93"/>
      <c r="K99" s="313">
        <v>0.05</v>
      </c>
      <c r="L99" s="859">
        <f>N93*K99</f>
        <v>29407.988274224459</v>
      </c>
      <c r="M99" s="860"/>
      <c r="N99" s="56"/>
    </row>
    <row r="100" spans="1:14" ht="15" thickBot="1">
      <c r="B100" s="96" t="s">
        <v>1058</v>
      </c>
      <c r="C100" s="97"/>
      <c r="D100" s="97"/>
      <c r="E100" s="97"/>
      <c r="F100" s="97"/>
      <c r="G100" s="97"/>
      <c r="H100" s="97"/>
      <c r="I100" s="98"/>
      <c r="J100" s="99"/>
      <c r="K100" s="314">
        <v>0.05</v>
      </c>
      <c r="L100" s="861">
        <f>N93*K100</f>
        <v>29407.988274224459</v>
      </c>
      <c r="M100" s="862"/>
      <c r="N100" s="56"/>
    </row>
    <row r="101" spans="1:14" ht="15" thickBot="1">
      <c r="B101" s="825" t="s">
        <v>1037</v>
      </c>
      <c r="C101" s="826"/>
      <c r="D101" s="826"/>
      <c r="E101" s="826"/>
      <c r="F101" s="826"/>
      <c r="G101" s="826"/>
      <c r="H101" s="826"/>
      <c r="I101" s="826"/>
      <c r="J101" s="826"/>
      <c r="K101" s="826"/>
      <c r="L101" s="826"/>
      <c r="M101" s="827"/>
      <c r="N101" s="57">
        <f>L98+L99+L100</f>
        <v>176447.92964534674</v>
      </c>
    </row>
    <row r="102" spans="1:14" ht="15" thickBot="1">
      <c r="B102" s="38"/>
      <c r="C102" s="39"/>
      <c r="D102" s="39"/>
      <c r="E102" s="39"/>
      <c r="F102" s="39"/>
      <c r="G102" s="39"/>
      <c r="H102" s="39"/>
      <c r="I102" s="39"/>
      <c r="J102" s="39"/>
      <c r="K102" s="39"/>
      <c r="L102" s="39"/>
      <c r="M102" s="39"/>
      <c r="N102" s="40"/>
    </row>
    <row r="103" spans="1:14" ht="15" thickBot="1">
      <c r="A103" t="s">
        <v>2121</v>
      </c>
      <c r="B103" s="825" t="s">
        <v>1059</v>
      </c>
      <c r="C103" s="826"/>
      <c r="D103" s="826"/>
      <c r="E103" s="826"/>
      <c r="F103" s="826"/>
      <c r="G103" s="826"/>
      <c r="H103" s="826"/>
      <c r="I103" s="826"/>
      <c r="J103" s="826"/>
      <c r="K103" s="826"/>
      <c r="L103" s="826"/>
      <c r="M103" s="827"/>
      <c r="N103" s="196">
        <f>N93+N101</f>
        <v>764607.69512983586</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2321</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2322</v>
      </c>
      <c r="C119" s="264"/>
      <c r="D119" s="264"/>
      <c r="E119" s="264"/>
      <c r="F119" s="264"/>
      <c r="G119" s="264"/>
      <c r="H119" s="264"/>
      <c r="I119" s="264"/>
      <c r="J119" s="264"/>
      <c r="K119" s="264"/>
      <c r="L119" s="264"/>
      <c r="M119" s="264"/>
      <c r="N119" s="265"/>
    </row>
    <row r="120" spans="2:14" ht="15" customHeight="1">
      <c r="B120" s="967" t="s">
        <v>2323</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2324</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2325</v>
      </c>
      <c r="C133" s="266"/>
      <c r="D133" s="266"/>
      <c r="E133" s="252"/>
      <c r="F133" s="252"/>
      <c r="G133" s="252"/>
      <c r="H133" s="252"/>
      <c r="I133" s="252"/>
      <c r="J133" s="973"/>
      <c r="K133" s="973"/>
      <c r="L133" s="973"/>
      <c r="M133" s="973"/>
      <c r="N133" s="974"/>
    </row>
    <row r="134" spans="2:14" ht="15" thickBot="1">
      <c r="B134" s="428" t="s">
        <v>2326</v>
      </c>
      <c r="C134" s="429"/>
      <c r="D134" s="429"/>
      <c r="E134" s="268"/>
      <c r="F134" s="268"/>
      <c r="G134" s="268"/>
      <c r="H134" s="268"/>
      <c r="I134" s="268"/>
      <c r="J134" s="975"/>
      <c r="K134" s="975"/>
      <c r="L134" s="975"/>
      <c r="M134" s="975"/>
      <c r="N134" s="976"/>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7.25" customHeight="1" thickBot="1">
      <c r="A31" t="s">
        <v>1928</v>
      </c>
      <c r="B31" s="85" t="s">
        <v>1195</v>
      </c>
      <c r="C31" s="86" t="s">
        <v>2211</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224</v>
      </c>
      <c r="B36" s="838" t="str">
        <f>VLOOKUP(A36,EQUIPOS!A6:D154,3,FALSE)</f>
        <v>Equipo de Medición (Deformimetros Eléctricos, Mecánicos, Celdas de Carga,  Etc.)</v>
      </c>
      <c r="C36" s="839"/>
      <c r="D36" s="839"/>
      <c r="E36" s="839"/>
      <c r="F36" s="839"/>
      <c r="G36" s="839"/>
      <c r="H36" s="840"/>
      <c r="I36" s="276"/>
      <c r="J36" s="277"/>
      <c r="K36" s="278">
        <f>VLOOKUP(A36,EQUIPOS!A6:D163,4,FALSE)</f>
        <v>240522.584</v>
      </c>
      <c r="L36" s="279"/>
      <c r="M36" s="345">
        <v>3.3333333330000001</v>
      </c>
      <c r="N36" s="281">
        <f>K36/M36</f>
        <v>72156.775207215673</v>
      </c>
    </row>
    <row r="37" spans="1:14">
      <c r="A37" s="118" t="s">
        <v>125</v>
      </c>
      <c r="B37" s="838" t="str">
        <f>VLOOKUP(A37,EQUIPOS!A7:D154,3,FALSE)</f>
        <v>Bomba para gato de tensionamiento</v>
      </c>
      <c r="C37" s="839"/>
      <c r="D37" s="839"/>
      <c r="E37" s="839"/>
      <c r="F37" s="839"/>
      <c r="G37" s="839"/>
      <c r="H37" s="840"/>
      <c r="I37" s="430"/>
      <c r="J37" s="431"/>
      <c r="K37" s="278">
        <f>VLOOKUP(A37,EQUIPOS!A7:D164,4,FALSE)</f>
        <v>64222.135999999999</v>
      </c>
      <c r="L37" s="344"/>
      <c r="M37" s="345">
        <v>0.1</v>
      </c>
      <c r="N37" s="281">
        <f>K37/M37</f>
        <v>642221.36</v>
      </c>
    </row>
    <row r="38" spans="1:14">
      <c r="A38" s="118" t="s">
        <v>240</v>
      </c>
      <c r="B38" s="838" t="str">
        <f>VLOOKUP(A38,EQUIPOS!A8:D154,3,FALSE)</f>
        <v>Gato para tensionamiento, fuerza Max 200 ton, área de tensión 314 cm2.</v>
      </c>
      <c r="C38" s="839"/>
      <c r="D38" s="839"/>
      <c r="E38" s="839"/>
      <c r="F38" s="839"/>
      <c r="G38" s="839"/>
      <c r="H38" s="840"/>
      <c r="I38" s="337"/>
      <c r="J38" s="339"/>
      <c r="K38" s="278">
        <f>VLOOKUP(A38,EQUIPOS!A8:D165,4,FALSE)</f>
        <v>1767</v>
      </c>
      <c r="L38" s="432"/>
      <c r="M38" s="433">
        <v>0.1</v>
      </c>
      <c r="N38" s="281">
        <f>K38/M38</f>
        <v>17670</v>
      </c>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732048.13520721567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c r="B48" s="48"/>
      <c r="C48" s="290"/>
      <c r="D48" s="290"/>
      <c r="E48" s="290"/>
      <c r="F48" s="290"/>
      <c r="G48" s="290"/>
      <c r="H48" s="290"/>
      <c r="I48" s="277"/>
      <c r="J48" s="233"/>
      <c r="K48" s="291"/>
      <c r="L48" s="276"/>
      <c r="M48" s="411"/>
      <c r="N48" s="281"/>
    </row>
    <row r="49" spans="1:14">
      <c r="A49" s="166"/>
      <c r="B49" s="48"/>
      <c r="C49" s="434"/>
      <c r="D49" s="434"/>
      <c r="E49" s="434"/>
      <c r="F49" s="434"/>
      <c r="G49" s="434"/>
      <c r="H49" s="434"/>
      <c r="I49" s="434"/>
      <c r="J49" s="320"/>
      <c r="K49" s="406"/>
      <c r="L49" s="430"/>
      <c r="M49" s="411"/>
      <c r="N49" s="281"/>
    </row>
    <row r="50" spans="1:14">
      <c r="A50" s="166"/>
      <c r="B50" s="48"/>
      <c r="C50" s="434"/>
      <c r="D50" s="434"/>
      <c r="E50" s="434"/>
      <c r="F50" s="434"/>
      <c r="G50" s="434"/>
      <c r="H50" s="434"/>
      <c r="I50" s="434"/>
      <c r="J50" s="320"/>
      <c r="K50" s="406"/>
      <c r="L50" s="430"/>
      <c r="M50" s="411"/>
      <c r="N50" s="281"/>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1477</v>
      </c>
      <c r="B60" s="51" t="str">
        <f>VLOOKUP(A60,TRANSPORTE!A2:D117,3,FALSE)</f>
        <v>Transporte de equipos</v>
      </c>
      <c r="C60" s="326"/>
      <c r="D60" s="326"/>
      <c r="E60" s="326"/>
      <c r="F60" s="326"/>
      <c r="G60" s="326"/>
      <c r="H60" s="320" t="s">
        <v>339</v>
      </c>
      <c r="I60" s="288">
        <v>15</v>
      </c>
      <c r="J60" s="295">
        <v>1</v>
      </c>
      <c r="K60" s="288">
        <f>I60*J60</f>
        <v>15</v>
      </c>
      <c r="L60" s="829">
        <f>VLOOKUP(A60,TRANSPORTE!A2:D117,4,FALSE)</f>
        <v>6968.7937789200005</v>
      </c>
      <c r="M60" s="830"/>
      <c r="N60" s="296">
        <f>K60*L60</f>
        <v>104531.90668380001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104531.90668380001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7" t="s">
        <v>4</v>
      </c>
      <c r="B71" s="54" t="str">
        <f>VLOOKUP(A71,'MANO DE OBRA'!A8:D68,3,FALSE)</f>
        <v>Inspector de fabricación y montaje</v>
      </c>
      <c r="C71" s="52"/>
      <c r="D71" s="52"/>
      <c r="E71" s="52"/>
      <c r="F71" s="52"/>
      <c r="G71" s="52"/>
      <c r="H71" s="52"/>
      <c r="I71" s="301">
        <f>K71/J71*100</f>
        <v>84190.500000000015</v>
      </c>
      <c r="J71" s="302">
        <v>185</v>
      </c>
      <c r="K71" s="303">
        <f>VLOOKUP(A71,'MANO DE OBRA'!A8:D99,4,FALSE)</f>
        <v>155752.42500000002</v>
      </c>
      <c r="L71" s="55"/>
      <c r="M71" s="443">
        <v>26.666666664000001</v>
      </c>
      <c r="N71" s="404">
        <f>K71/M71</f>
        <v>5840.7159380840721</v>
      </c>
      <c r="O71" s="111"/>
    </row>
    <row r="72" spans="1:15">
      <c r="A72" s="167"/>
      <c r="B72" s="54"/>
      <c r="C72" s="52"/>
      <c r="D72" s="52"/>
      <c r="E72" s="52"/>
      <c r="F72" s="52"/>
      <c r="G72" s="52"/>
      <c r="H72" s="52"/>
      <c r="I72" s="301"/>
      <c r="J72" s="302"/>
      <c r="K72" s="303"/>
      <c r="L72" s="55"/>
      <c r="M72" s="440"/>
      <c r="N72" s="404"/>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5840.7159380840721</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842420.75782909978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168484.15156581998</v>
      </c>
      <c r="M84" s="860"/>
      <c r="N84" s="56"/>
    </row>
    <row r="85" spans="1:14">
      <c r="B85" s="94" t="s">
        <v>1057</v>
      </c>
      <c r="C85" s="95"/>
      <c r="D85" s="95"/>
      <c r="E85" s="95"/>
      <c r="F85" s="95"/>
      <c r="G85" s="95"/>
      <c r="H85" s="95"/>
      <c r="I85" s="92"/>
      <c r="J85" s="93"/>
      <c r="K85" s="313">
        <v>0.05</v>
      </c>
      <c r="L85" s="859">
        <f>N79*K85</f>
        <v>42121.037891454995</v>
      </c>
      <c r="M85" s="860"/>
      <c r="N85" s="56"/>
    </row>
    <row r="86" spans="1:14" ht="15" thickBot="1">
      <c r="B86" s="96" t="s">
        <v>1058</v>
      </c>
      <c r="C86" s="97"/>
      <c r="D86" s="97"/>
      <c r="E86" s="97"/>
      <c r="F86" s="97"/>
      <c r="G86" s="97"/>
      <c r="H86" s="97"/>
      <c r="I86" s="98"/>
      <c r="J86" s="99"/>
      <c r="K86" s="314">
        <v>0.05</v>
      </c>
      <c r="L86" s="861">
        <f>N79*K86</f>
        <v>42121.037891454995</v>
      </c>
      <c r="M86" s="862"/>
      <c r="N86" s="56"/>
    </row>
    <row r="87" spans="1:14" ht="15" thickBot="1">
      <c r="B87" s="825" t="s">
        <v>1037</v>
      </c>
      <c r="C87" s="826"/>
      <c r="D87" s="826"/>
      <c r="E87" s="826"/>
      <c r="F87" s="826"/>
      <c r="G87" s="826"/>
      <c r="H87" s="826"/>
      <c r="I87" s="826"/>
      <c r="J87" s="826"/>
      <c r="K87" s="826"/>
      <c r="L87" s="826"/>
      <c r="M87" s="827"/>
      <c r="N87" s="57">
        <f>L84+L85+L86</f>
        <v>252726.22734872997</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1095146.9851778299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8.75" customHeight="1" thickBot="1">
      <c r="A31" t="s">
        <v>1928</v>
      </c>
      <c r="B31" s="85" t="s">
        <v>1196</v>
      </c>
      <c r="C31" s="86" t="s">
        <v>2212</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112</v>
      </c>
      <c r="B36" s="838" t="str">
        <f>VLOOKUP(A36,EQUIPOS!A6:D154,3,FALSE)</f>
        <v xml:space="preserve">Aspersor manual
</v>
      </c>
      <c r="C36" s="839"/>
      <c r="D36" s="839"/>
      <c r="E36" s="839"/>
      <c r="F36" s="839"/>
      <c r="G36" s="839"/>
      <c r="H36" s="840"/>
      <c r="I36" s="276"/>
      <c r="J36" s="277"/>
      <c r="K36" s="278">
        <f>VLOOKUP(A36,EQUIPOS!A6:D163,4,FALSE)</f>
        <v>3625</v>
      </c>
      <c r="L36" s="279"/>
      <c r="M36" s="345">
        <v>2</v>
      </c>
      <c r="N36" s="281">
        <f>K36/M36</f>
        <v>1812.5</v>
      </c>
    </row>
    <row r="37" spans="1:14">
      <c r="A37" s="118" t="s">
        <v>363</v>
      </c>
      <c r="B37" s="838" t="str">
        <f>VLOOKUP(A37,EQUIPOS!A7:D154,3,FALSE)</f>
        <v>Vibrador de concreto, Motor de 3 hp a 18.000 rpm Mangueras de 4 mt</v>
      </c>
      <c r="C37" s="839"/>
      <c r="D37" s="839"/>
      <c r="E37" s="839"/>
      <c r="F37" s="839"/>
      <c r="G37" s="839"/>
      <c r="H37" s="840"/>
      <c r="I37" s="430"/>
      <c r="J37" s="431"/>
      <c r="K37" s="278">
        <f>VLOOKUP(A37,EQUIPOS!A7:D164,4,FALSE)</f>
        <v>4353</v>
      </c>
      <c r="L37" s="344"/>
      <c r="M37" s="345">
        <v>2</v>
      </c>
      <c r="N37" s="281">
        <f>K37/M37</f>
        <v>2176.5</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1595.850162690625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5584.8501626906254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611</v>
      </c>
      <c r="B48" s="48"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68265.358209999991</v>
      </c>
      <c r="N48" s="281">
        <f>K48*M48</f>
        <v>314020.64776599995</v>
      </c>
    </row>
    <row r="49" spans="1:14">
      <c r="A49" s="166" t="s">
        <v>849</v>
      </c>
      <c r="B49" s="48"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17444.588761250001</v>
      </c>
      <c r="N49" s="281">
        <f>K49*M49</f>
        <v>17444.588761250001</v>
      </c>
    </row>
    <row r="50" spans="1:14">
      <c r="A50" s="166" t="s">
        <v>902</v>
      </c>
      <c r="B50" s="48"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574226.17000000004</v>
      </c>
      <c r="N50" s="281">
        <f>K50*M50</f>
        <v>574226.17000000004</v>
      </c>
    </row>
    <row r="51" spans="1:14">
      <c r="A51" s="166" t="s">
        <v>951</v>
      </c>
      <c r="B51" s="48"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1735.85</v>
      </c>
      <c r="N51" s="281">
        <f>K51*M51</f>
        <v>7984.9099999999989</v>
      </c>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913676.31652725011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1323</v>
      </c>
      <c r="B60" s="51" t="str">
        <f>VLOOKUP(A60,TRANSPORTE!A2:D117,3,FALSE)</f>
        <v>Transporte de concreto</v>
      </c>
      <c r="C60" s="326"/>
      <c r="D60" s="326"/>
      <c r="E60" s="326"/>
      <c r="F60" s="326"/>
      <c r="G60" s="326"/>
      <c r="H60" s="320" t="s">
        <v>339</v>
      </c>
      <c r="I60" s="288">
        <v>1</v>
      </c>
      <c r="J60" s="295">
        <v>1</v>
      </c>
      <c r="K60" s="288">
        <f>I60*J60</f>
        <v>1</v>
      </c>
      <c r="L60" s="829">
        <f>VLOOKUP(A60,TRANSPORTE!A2:D117,4,FALSE)</f>
        <v>1626.2552907900001</v>
      </c>
      <c r="M60" s="830"/>
      <c r="N60" s="296">
        <f>K60*L60</f>
        <v>1626.2552907900001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1626.2552907900001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7" t="s">
        <v>15</v>
      </c>
      <c r="B71" s="54" t="str">
        <f>VLOOKUP(A71,'MANO DE OBRA'!A8:D68,3,FALSE)</f>
        <v>Obrero (6)</v>
      </c>
      <c r="C71" s="52"/>
      <c r="D71" s="52"/>
      <c r="E71" s="52"/>
      <c r="F71" s="52"/>
      <c r="G71" s="52"/>
      <c r="H71" s="52"/>
      <c r="I71" s="301">
        <f>K71/J71*100</f>
        <v>165623.36823599998</v>
      </c>
      <c r="J71" s="302">
        <v>185</v>
      </c>
      <c r="K71" s="303">
        <f>VLOOKUP(A71,'MANO DE OBRA'!A8:D99,4,FALSE)</f>
        <v>306403.23123659997</v>
      </c>
      <c r="L71" s="55"/>
      <c r="M71" s="443">
        <v>16</v>
      </c>
      <c r="N71" s="404">
        <f>K71/M71</f>
        <v>19150.201952287498</v>
      </c>
      <c r="O71" s="111"/>
    </row>
    <row r="72" spans="1:15">
      <c r="A72" s="167" t="s">
        <v>32</v>
      </c>
      <c r="B72" s="54" t="str">
        <f>VLOOKUP(A72,'MANO DE OBRA'!A8:D69,3,FALSE)</f>
        <v>Oficial (2)</v>
      </c>
      <c r="C72" s="52"/>
      <c r="D72" s="52"/>
      <c r="E72" s="52"/>
      <c r="F72" s="52"/>
      <c r="G72" s="52"/>
      <c r="H72" s="52"/>
      <c r="I72" s="301">
        <f>K72/J72*100</f>
        <v>110415.578824</v>
      </c>
      <c r="J72" s="302">
        <v>185</v>
      </c>
      <c r="K72" s="303">
        <f>VLOOKUP(A72,'MANO DE OBRA'!A8:D100,4,FALSE)</f>
        <v>204268.8208244</v>
      </c>
      <c r="L72" s="55"/>
      <c r="M72" s="443">
        <v>16</v>
      </c>
      <c r="N72" s="404">
        <f>K72/M72</f>
        <v>12766.801301525</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31917.003253812498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952804.42523454328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190560.88504690866</v>
      </c>
      <c r="M84" s="860"/>
      <c r="N84" s="56"/>
    </row>
    <row r="85" spans="1:14">
      <c r="B85" s="94" t="s">
        <v>1057</v>
      </c>
      <c r="C85" s="95"/>
      <c r="D85" s="95"/>
      <c r="E85" s="95"/>
      <c r="F85" s="95"/>
      <c r="G85" s="95"/>
      <c r="H85" s="95"/>
      <c r="I85" s="92"/>
      <c r="J85" s="93"/>
      <c r="K85" s="313">
        <v>0.05</v>
      </c>
      <c r="L85" s="859">
        <f>N79*K85</f>
        <v>47640.221261727165</v>
      </c>
      <c r="M85" s="860"/>
      <c r="N85" s="56"/>
    </row>
    <row r="86" spans="1:14" ht="15" thickBot="1">
      <c r="B86" s="96" t="s">
        <v>1058</v>
      </c>
      <c r="C86" s="97"/>
      <c r="D86" s="97"/>
      <c r="E86" s="97"/>
      <c r="F86" s="97"/>
      <c r="G86" s="97"/>
      <c r="H86" s="97"/>
      <c r="I86" s="98"/>
      <c r="J86" s="99"/>
      <c r="K86" s="314">
        <v>0.05</v>
      </c>
      <c r="L86" s="861">
        <f>N79*K86</f>
        <v>47640.221261727165</v>
      </c>
      <c r="M86" s="862"/>
      <c r="N86" s="56"/>
    </row>
    <row r="87" spans="1:14" ht="15" thickBot="1">
      <c r="B87" s="825" t="s">
        <v>1037</v>
      </c>
      <c r="C87" s="826"/>
      <c r="D87" s="826"/>
      <c r="E87" s="826"/>
      <c r="F87" s="826"/>
      <c r="G87" s="826"/>
      <c r="H87" s="826"/>
      <c r="I87" s="826"/>
      <c r="J87" s="826"/>
      <c r="K87" s="826"/>
      <c r="L87" s="826"/>
      <c r="M87" s="827"/>
      <c r="N87" s="57">
        <f>L84+L85+L86</f>
        <v>285841.32757036301</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1238645.7528049063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22.5" customHeight="1" thickBot="1">
      <c r="A31" t="s">
        <v>1928</v>
      </c>
      <c r="B31" s="85" t="s">
        <v>1197</v>
      </c>
      <c r="C31" s="86" t="s">
        <v>2213</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112</v>
      </c>
      <c r="B36" s="838" t="str">
        <f>VLOOKUP(A36,EQUIPOS!A6:D154,3,FALSE)</f>
        <v xml:space="preserve">Aspersor manual
</v>
      </c>
      <c r="C36" s="839"/>
      <c r="D36" s="839"/>
      <c r="E36" s="839"/>
      <c r="F36" s="839"/>
      <c r="G36" s="839"/>
      <c r="H36" s="840"/>
      <c r="I36" s="276"/>
      <c r="J36" s="277"/>
      <c r="K36" s="278">
        <f>VLOOKUP(A36,EQUIPOS!A6:D163,4,FALSE)</f>
        <v>3625</v>
      </c>
      <c r="L36" s="279"/>
      <c r="M36" s="345">
        <v>2</v>
      </c>
      <c r="N36" s="281">
        <f>K36/M36</f>
        <v>1812.5</v>
      </c>
    </row>
    <row r="37" spans="1:14">
      <c r="A37" s="118" t="s">
        <v>363</v>
      </c>
      <c r="B37" s="838" t="str">
        <f>VLOOKUP(A37,EQUIPOS!A7:D154,3,FALSE)</f>
        <v>Vibrador de concreto, Motor de 3 hp a 18.000 rpm Mangueras de 4 mt</v>
      </c>
      <c r="C37" s="839"/>
      <c r="D37" s="839"/>
      <c r="E37" s="839"/>
      <c r="F37" s="839"/>
      <c r="G37" s="839"/>
      <c r="H37" s="840"/>
      <c r="I37" s="430"/>
      <c r="J37" s="431"/>
      <c r="K37" s="278">
        <f>VLOOKUP(A37,EQUIPOS!A7:D164,4,FALSE)</f>
        <v>4353</v>
      </c>
      <c r="L37" s="344"/>
      <c r="M37" s="345">
        <v>2</v>
      </c>
      <c r="N37" s="281">
        <f>K37/M37</f>
        <v>2176.5</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1276.6801301525002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5265.6801301525002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611</v>
      </c>
      <c r="B48" s="48"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68265.358209999991</v>
      </c>
      <c r="N48" s="281">
        <f>K48*M48</f>
        <v>314020.64776599995</v>
      </c>
    </row>
    <row r="49" spans="1:14">
      <c r="A49" s="166" t="s">
        <v>849</v>
      </c>
      <c r="B49" s="48"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17444.588761250001</v>
      </c>
      <c r="N49" s="281">
        <f>K49*M49</f>
        <v>17444.588761250001</v>
      </c>
    </row>
    <row r="50" spans="1:14">
      <c r="A50" s="166" t="s">
        <v>903</v>
      </c>
      <c r="B50" s="48"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574226.17000000004</v>
      </c>
      <c r="N50" s="281">
        <f>K50*M50</f>
        <v>574226.17000000004</v>
      </c>
    </row>
    <row r="51" spans="1:14">
      <c r="A51" s="166" t="s">
        <v>951</v>
      </c>
      <c r="B51" s="48"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1735.85</v>
      </c>
      <c r="N51" s="281">
        <f>K51*M51</f>
        <v>7984.9099999999989</v>
      </c>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913676.31652725011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1323</v>
      </c>
      <c r="B60" s="51" t="str">
        <f>VLOOKUP(A60,TRANSPORTE!A2:D117,3,FALSE)</f>
        <v>Transporte de concreto</v>
      </c>
      <c r="C60" s="326"/>
      <c r="D60" s="326"/>
      <c r="E60" s="326"/>
      <c r="F60" s="326"/>
      <c r="G60" s="326"/>
      <c r="H60" s="320" t="s">
        <v>339</v>
      </c>
      <c r="I60" s="288">
        <v>1</v>
      </c>
      <c r="J60" s="295">
        <v>1</v>
      </c>
      <c r="K60" s="288">
        <f>I60*J60</f>
        <v>1</v>
      </c>
      <c r="L60" s="829">
        <f>VLOOKUP(A60,TRANSPORTE!A2:D117,4,FALSE)</f>
        <v>1626.2552907900001</v>
      </c>
      <c r="M60" s="830"/>
      <c r="N60" s="296">
        <f>K60*L60</f>
        <v>1626.2552907900001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1626.2552907900001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7" t="s">
        <v>15</v>
      </c>
      <c r="B71" s="54" t="str">
        <f>VLOOKUP(A71,'MANO DE OBRA'!A8:D68,3,FALSE)</f>
        <v>Obrero (6)</v>
      </c>
      <c r="C71" s="52"/>
      <c r="D71" s="52"/>
      <c r="E71" s="52"/>
      <c r="F71" s="52"/>
      <c r="G71" s="52"/>
      <c r="H71" s="52"/>
      <c r="I71" s="301">
        <f>K71/J71*100</f>
        <v>165623.36823599998</v>
      </c>
      <c r="J71" s="302">
        <v>185</v>
      </c>
      <c r="K71" s="303">
        <f>VLOOKUP(A71,'MANO DE OBRA'!A8:D99,4,FALSE)</f>
        <v>306403.23123659997</v>
      </c>
      <c r="L71" s="55"/>
      <c r="M71" s="443">
        <v>16</v>
      </c>
      <c r="N71" s="404">
        <f>K71/M71</f>
        <v>19150.201952287498</v>
      </c>
      <c r="O71" s="111"/>
    </row>
    <row r="72" spans="1:15">
      <c r="A72" s="167"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16</v>
      </c>
      <c r="N72" s="404">
        <f>K72/M72</f>
        <v>6383.4006507624999</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25533.60260305</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946101.85455124255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189220.37091024852</v>
      </c>
      <c r="M84" s="860"/>
      <c r="N84" s="56"/>
    </row>
    <row r="85" spans="1:14">
      <c r="B85" s="94" t="s">
        <v>1057</v>
      </c>
      <c r="C85" s="95"/>
      <c r="D85" s="95"/>
      <c r="E85" s="95"/>
      <c r="F85" s="95"/>
      <c r="G85" s="95"/>
      <c r="H85" s="95"/>
      <c r="I85" s="92"/>
      <c r="J85" s="93"/>
      <c r="K85" s="313">
        <v>0.05</v>
      </c>
      <c r="L85" s="859">
        <f>N79*K85</f>
        <v>47305.092727562129</v>
      </c>
      <c r="M85" s="860"/>
      <c r="N85" s="56"/>
    </row>
    <row r="86" spans="1:14" ht="15" thickBot="1">
      <c r="B86" s="96" t="s">
        <v>1058</v>
      </c>
      <c r="C86" s="97"/>
      <c r="D86" s="97"/>
      <c r="E86" s="97"/>
      <c r="F86" s="97"/>
      <c r="G86" s="97"/>
      <c r="H86" s="97"/>
      <c r="I86" s="98"/>
      <c r="J86" s="99"/>
      <c r="K86" s="314">
        <v>0.05</v>
      </c>
      <c r="L86" s="861">
        <f>N79*K86</f>
        <v>47305.092727562129</v>
      </c>
      <c r="M86" s="862"/>
      <c r="N86" s="56"/>
    </row>
    <row r="87" spans="1:14" ht="15" thickBot="1">
      <c r="B87" s="825" t="s">
        <v>1037</v>
      </c>
      <c r="C87" s="826"/>
      <c r="D87" s="826"/>
      <c r="E87" s="826"/>
      <c r="F87" s="826"/>
      <c r="G87" s="826"/>
      <c r="H87" s="826"/>
      <c r="I87" s="826"/>
      <c r="J87" s="826"/>
      <c r="K87" s="826"/>
      <c r="L87" s="826"/>
      <c r="M87" s="827"/>
      <c r="N87" s="57">
        <f>L84+L85+L86</f>
        <v>283830.55636537279</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1229932.4109166153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20.25" customHeight="1" thickBot="1">
      <c r="A31" t="s">
        <v>1928</v>
      </c>
      <c r="B31" s="85" t="s">
        <v>1198</v>
      </c>
      <c r="C31" s="86" t="s">
        <v>2214</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112</v>
      </c>
      <c r="B36" s="838" t="str">
        <f>VLOOKUP(A36,EQUIPOS!A6:D154,3,FALSE)</f>
        <v xml:space="preserve">Aspersor manual
</v>
      </c>
      <c r="C36" s="839"/>
      <c r="D36" s="839"/>
      <c r="E36" s="839"/>
      <c r="F36" s="839"/>
      <c r="G36" s="839"/>
      <c r="H36" s="840"/>
      <c r="I36" s="276"/>
      <c r="J36" s="277"/>
      <c r="K36" s="278">
        <f>VLOOKUP(A36,EQUIPOS!A6:D163,4,FALSE)</f>
        <v>3625</v>
      </c>
      <c r="L36" s="279"/>
      <c r="M36" s="345">
        <v>2</v>
      </c>
      <c r="N36" s="281">
        <f>K36/M36</f>
        <v>1812.5</v>
      </c>
    </row>
    <row r="37" spans="1:14">
      <c r="A37" s="118" t="s">
        <v>363</v>
      </c>
      <c r="B37" s="838" t="str">
        <f>VLOOKUP(A37,EQUIPOS!A7:D154,3,FALSE)</f>
        <v>Vibrador de concreto, Motor de 3 hp a 18.000 rpm Mangueras de 4 mt</v>
      </c>
      <c r="C37" s="839"/>
      <c r="D37" s="839"/>
      <c r="E37" s="839"/>
      <c r="F37" s="839"/>
      <c r="G37" s="839"/>
      <c r="H37" s="840"/>
      <c r="I37" s="430"/>
      <c r="J37" s="431"/>
      <c r="K37" s="278">
        <f>VLOOKUP(A37,EQUIPOS!A7:D164,4,FALSE)</f>
        <v>4353</v>
      </c>
      <c r="L37" s="344"/>
      <c r="M37" s="345">
        <v>2</v>
      </c>
      <c r="N37" s="281">
        <f>K37/M37</f>
        <v>2176.5</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1276.6801301525002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5265.6801301525002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901</v>
      </c>
      <c r="B48" s="48"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480914.41737500002</v>
      </c>
      <c r="N48" s="281">
        <f>K48*M48</f>
        <v>480914.41737500002</v>
      </c>
    </row>
    <row r="49" spans="1:14">
      <c r="A49" s="166" t="s">
        <v>849</v>
      </c>
      <c r="B49" s="48"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17444.588761250001</v>
      </c>
      <c r="N49" s="281">
        <f>K49*M49</f>
        <v>17444.588761250001</v>
      </c>
    </row>
    <row r="50" spans="1:14">
      <c r="A50" s="166" t="s">
        <v>951</v>
      </c>
      <c r="B50" s="48"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1735.85</v>
      </c>
      <c r="N50" s="281">
        <f>K50*M50</f>
        <v>7984.9099999999989</v>
      </c>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506343.91613625002</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1323</v>
      </c>
      <c r="B60" s="51" t="str">
        <f>VLOOKUP(A60,TRANSPORTE!A2:D117,3,FALSE)</f>
        <v>Transporte de concreto</v>
      </c>
      <c r="C60" s="326"/>
      <c r="D60" s="326"/>
      <c r="E60" s="326"/>
      <c r="F60" s="326"/>
      <c r="G60" s="326"/>
      <c r="H60" s="320" t="s">
        <v>339</v>
      </c>
      <c r="I60" s="288">
        <v>1</v>
      </c>
      <c r="J60" s="295">
        <v>1</v>
      </c>
      <c r="K60" s="288">
        <f>I60*J60</f>
        <v>1</v>
      </c>
      <c r="L60" s="829">
        <f>VLOOKUP(A60,TRANSPORTE!A2:D117,4,FALSE)</f>
        <v>1626.2552907900001</v>
      </c>
      <c r="M60" s="830"/>
      <c r="N60" s="296">
        <f>K60*L60</f>
        <v>1626.2552907900001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1626.2552907900001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7" t="s">
        <v>15</v>
      </c>
      <c r="B71" s="54" t="str">
        <f>VLOOKUP(A71,'MANO DE OBRA'!A8:D68,3,FALSE)</f>
        <v>Obrero (6)</v>
      </c>
      <c r="C71" s="52"/>
      <c r="D71" s="52"/>
      <c r="E71" s="52"/>
      <c r="F71" s="52"/>
      <c r="G71" s="52"/>
      <c r="H71" s="52"/>
      <c r="I71" s="301">
        <f>K71/J71*100</f>
        <v>165623.36823599998</v>
      </c>
      <c r="J71" s="302">
        <v>185</v>
      </c>
      <c r="K71" s="303">
        <f>VLOOKUP(A71,'MANO DE OBRA'!A8:D99,4,FALSE)</f>
        <v>306403.23123659997</v>
      </c>
      <c r="L71" s="55"/>
      <c r="M71" s="443">
        <v>16</v>
      </c>
      <c r="N71" s="404">
        <f>K71/M71</f>
        <v>19150.201952287498</v>
      </c>
      <c r="O71" s="111"/>
    </row>
    <row r="72" spans="1:15">
      <c r="A72" s="167"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16</v>
      </c>
      <c r="N72" s="404">
        <f>K72/M72</f>
        <v>6383.4006507624999</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25533.60260305</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538769.45416024246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107753.89083204849</v>
      </c>
      <c r="M84" s="860"/>
      <c r="N84" s="56"/>
    </row>
    <row r="85" spans="1:14">
      <c r="B85" s="94" t="s">
        <v>1057</v>
      </c>
      <c r="C85" s="95"/>
      <c r="D85" s="95"/>
      <c r="E85" s="95"/>
      <c r="F85" s="95"/>
      <c r="G85" s="95"/>
      <c r="H85" s="95"/>
      <c r="I85" s="92"/>
      <c r="J85" s="93"/>
      <c r="K85" s="313">
        <v>0.05</v>
      </c>
      <c r="L85" s="859">
        <f>N79*K85</f>
        <v>26938.472708012123</v>
      </c>
      <c r="M85" s="860"/>
      <c r="N85" s="56"/>
    </row>
    <row r="86" spans="1:14" ht="15" thickBot="1">
      <c r="B86" s="96" t="s">
        <v>1058</v>
      </c>
      <c r="C86" s="97"/>
      <c r="D86" s="97"/>
      <c r="E86" s="97"/>
      <c r="F86" s="97"/>
      <c r="G86" s="97"/>
      <c r="H86" s="97"/>
      <c r="I86" s="98"/>
      <c r="J86" s="99"/>
      <c r="K86" s="314">
        <v>0.05</v>
      </c>
      <c r="L86" s="861">
        <f>N79*K86</f>
        <v>26938.472708012123</v>
      </c>
      <c r="M86" s="862"/>
      <c r="N86" s="56"/>
    </row>
    <row r="87" spans="1:14" ht="15" thickBot="1">
      <c r="B87" s="825" t="s">
        <v>1037</v>
      </c>
      <c r="C87" s="826"/>
      <c r="D87" s="826"/>
      <c r="E87" s="826"/>
      <c r="F87" s="826"/>
      <c r="G87" s="826"/>
      <c r="H87" s="826"/>
      <c r="I87" s="826"/>
      <c r="J87" s="826"/>
      <c r="K87" s="826"/>
      <c r="L87" s="826"/>
      <c r="M87" s="827"/>
      <c r="N87" s="57">
        <f>L84+L85+L86</f>
        <v>161630.83624807274</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700400.29040831514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1199</v>
      </c>
      <c r="C31" s="86" t="s">
        <v>2215</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112</v>
      </c>
      <c r="B36" s="838" t="str">
        <f>VLOOKUP(A36,EQUIPOS!A6:D154,3,FALSE)</f>
        <v xml:space="preserve">Aspersor manual
</v>
      </c>
      <c r="C36" s="839"/>
      <c r="D36" s="839"/>
      <c r="E36" s="839"/>
      <c r="F36" s="839"/>
      <c r="G36" s="839"/>
      <c r="H36" s="840"/>
      <c r="I36" s="276"/>
      <c r="J36" s="277"/>
      <c r="K36" s="278">
        <f>VLOOKUP(A36,EQUIPOS!A6:D163,4,FALSE)</f>
        <v>3625</v>
      </c>
      <c r="L36" s="279"/>
      <c r="M36" s="345">
        <v>2</v>
      </c>
      <c r="N36" s="281">
        <f>K36/M36</f>
        <v>1812.5</v>
      </c>
    </row>
    <row r="37" spans="1:14">
      <c r="A37" s="118" t="s">
        <v>363</v>
      </c>
      <c r="B37" s="838" t="str">
        <f>VLOOKUP(A37,EQUIPOS!A7:D154,3,FALSE)</f>
        <v>Vibrador de concreto, Motor de 3 hp a 18.000 rpm Mangueras de 4 mt</v>
      </c>
      <c r="C37" s="839"/>
      <c r="D37" s="839"/>
      <c r="E37" s="839"/>
      <c r="F37" s="839"/>
      <c r="G37" s="839"/>
      <c r="H37" s="840"/>
      <c r="I37" s="430"/>
      <c r="J37" s="431"/>
      <c r="K37" s="278">
        <f>VLOOKUP(A37,EQUIPOS!A7:D164,4,FALSE)</f>
        <v>4353</v>
      </c>
      <c r="L37" s="344"/>
      <c r="M37" s="345">
        <v>2</v>
      </c>
      <c r="N37" s="281">
        <f>K37/M37</f>
        <v>2176.5</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1276.6801301525002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5265.6801301525002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904</v>
      </c>
      <c r="B48" s="48"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426302.625</v>
      </c>
      <c r="N48" s="281">
        <f>K48*M48</f>
        <v>426302.625</v>
      </c>
    </row>
    <row r="49" spans="1:14">
      <c r="A49" s="166" t="s">
        <v>849</v>
      </c>
      <c r="B49" s="48"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17444.588761250001</v>
      </c>
      <c r="N49" s="281">
        <f>K49*M49</f>
        <v>17444.588761250001</v>
      </c>
    </row>
    <row r="50" spans="1:14">
      <c r="A50" s="166" t="s">
        <v>941</v>
      </c>
      <c r="B50" s="48"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1735.85</v>
      </c>
      <c r="N50" s="281">
        <f>K50*M50</f>
        <v>7984.9099999999989</v>
      </c>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ht="15" thickBot="1">
      <c r="B54" s="48"/>
      <c r="C54" s="319"/>
      <c r="D54" s="319"/>
      <c r="E54" s="319"/>
      <c r="F54" s="319"/>
      <c r="G54" s="319"/>
      <c r="H54" s="319"/>
      <c r="I54" s="319"/>
      <c r="J54" s="444"/>
      <c r="K54" s="131"/>
      <c r="L54" s="334"/>
      <c r="M54" s="411"/>
      <c r="N54" s="281"/>
    </row>
    <row r="55" spans="1:14" ht="15" thickBot="1">
      <c r="B55" s="825" t="s">
        <v>1037</v>
      </c>
      <c r="C55" s="826"/>
      <c r="D55" s="826"/>
      <c r="E55" s="826"/>
      <c r="F55" s="826"/>
      <c r="G55" s="826"/>
      <c r="H55" s="826"/>
      <c r="I55" s="826"/>
      <c r="J55" s="826"/>
      <c r="K55" s="826"/>
      <c r="L55" s="826"/>
      <c r="M55" s="827"/>
      <c r="N55" s="403">
        <f>SUM(N48:N54)</f>
        <v>451732.12376125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1323</v>
      </c>
      <c r="B60" s="51" t="str">
        <f>VLOOKUP(A60,TRANSPORTE!A2:D117,3,FALSE)</f>
        <v>Transporte de concreto</v>
      </c>
      <c r="C60" s="326"/>
      <c r="D60" s="326"/>
      <c r="E60" s="326"/>
      <c r="F60" s="326"/>
      <c r="G60" s="326"/>
      <c r="H60" s="320" t="s">
        <v>339</v>
      </c>
      <c r="I60" s="288">
        <v>1</v>
      </c>
      <c r="J60" s="295">
        <v>1</v>
      </c>
      <c r="K60" s="288">
        <f>I60*J60</f>
        <v>1</v>
      </c>
      <c r="L60" s="829">
        <f>VLOOKUP(A60,TRANSPORTE!A2:D117,4,FALSE)</f>
        <v>1626.2552907900001</v>
      </c>
      <c r="M60" s="830"/>
      <c r="N60" s="296">
        <f>K60*L60</f>
        <v>1626.2552907900001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1626.2552907900001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7" t="s">
        <v>15</v>
      </c>
      <c r="B71" s="54" t="str">
        <f>VLOOKUP(A71,'MANO DE OBRA'!A8:D68,3,FALSE)</f>
        <v>Obrero (6)</v>
      </c>
      <c r="C71" s="52"/>
      <c r="D71" s="52"/>
      <c r="E71" s="52"/>
      <c r="F71" s="52"/>
      <c r="G71" s="52"/>
      <c r="H71" s="52"/>
      <c r="I71" s="301">
        <f>K71/J71*100</f>
        <v>165623.36823599998</v>
      </c>
      <c r="J71" s="302">
        <v>185</v>
      </c>
      <c r="K71" s="303">
        <f>VLOOKUP(A71,'MANO DE OBRA'!A8:D99,4,FALSE)</f>
        <v>306403.23123659997</v>
      </c>
      <c r="L71" s="55"/>
      <c r="M71" s="443">
        <v>16</v>
      </c>
      <c r="N71" s="404">
        <f>K71/M71</f>
        <v>19150.201952287498</v>
      </c>
      <c r="O71" s="111"/>
    </row>
    <row r="72" spans="1:15">
      <c r="A72" s="167"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16</v>
      </c>
      <c r="N72" s="404">
        <f>K72/M72</f>
        <v>6383.4006507624999</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25533.60260305</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484157.6617852425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96831.532357048505</v>
      </c>
      <c r="M84" s="860"/>
      <c r="N84" s="56"/>
    </row>
    <row r="85" spans="1:14">
      <c r="B85" s="94" t="s">
        <v>1057</v>
      </c>
      <c r="C85" s="95"/>
      <c r="D85" s="95"/>
      <c r="E85" s="95"/>
      <c r="F85" s="95"/>
      <c r="G85" s="95"/>
      <c r="H85" s="95"/>
      <c r="I85" s="92"/>
      <c r="J85" s="93"/>
      <c r="K85" s="313">
        <v>0.05</v>
      </c>
      <c r="L85" s="859">
        <f>N79*K85</f>
        <v>24207.883089262126</v>
      </c>
      <c r="M85" s="860"/>
      <c r="N85" s="56"/>
    </row>
    <row r="86" spans="1:14" ht="15" thickBot="1">
      <c r="B86" s="96" t="s">
        <v>1058</v>
      </c>
      <c r="C86" s="97"/>
      <c r="D86" s="97"/>
      <c r="E86" s="97"/>
      <c r="F86" s="97"/>
      <c r="G86" s="97"/>
      <c r="H86" s="97"/>
      <c r="I86" s="98"/>
      <c r="J86" s="99"/>
      <c r="K86" s="314">
        <v>0.05</v>
      </c>
      <c r="L86" s="861">
        <f>N79*K86</f>
        <v>24207.883089262126</v>
      </c>
      <c r="M86" s="862"/>
      <c r="N86" s="56"/>
    </row>
    <row r="87" spans="1:14" ht="15" thickBot="1">
      <c r="B87" s="825" t="s">
        <v>1037</v>
      </c>
      <c r="C87" s="826"/>
      <c r="D87" s="826"/>
      <c r="E87" s="826"/>
      <c r="F87" s="826"/>
      <c r="G87" s="826"/>
      <c r="H87" s="826"/>
      <c r="I87" s="826"/>
      <c r="J87" s="826"/>
      <c r="K87" s="826"/>
      <c r="L87" s="826"/>
      <c r="M87" s="827"/>
      <c r="N87" s="57">
        <f>L84+L85+L86</f>
        <v>145247.29853557274</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629404.96032081521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ht="25.5" customHeight="1">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1200</v>
      </c>
      <c r="C31" s="86" t="s">
        <v>2216</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257</v>
      </c>
      <c r="B36" s="838" t="str">
        <f>VLOOKUP(A36,EQUIPOS!A6:D154,3,FALSE)</f>
        <v>Mezcladora de concreto 1 bulto</v>
      </c>
      <c r="C36" s="839"/>
      <c r="D36" s="839"/>
      <c r="E36" s="839"/>
      <c r="F36" s="839"/>
      <c r="G36" s="839"/>
      <c r="H36" s="840"/>
      <c r="I36" s="276"/>
      <c r="J36" s="277"/>
      <c r="K36" s="278">
        <f>VLOOKUP(A36,EQUIPOS!A6:D163,4,FALSE)</f>
        <v>4895.666666666667</v>
      </c>
      <c r="L36" s="279"/>
      <c r="M36" s="345">
        <v>1</v>
      </c>
      <c r="N36" s="281">
        <f>K36/M36</f>
        <v>4895.666666666667</v>
      </c>
    </row>
    <row r="37" spans="1:14">
      <c r="A37" s="118" t="s">
        <v>363</v>
      </c>
      <c r="B37" s="838" t="str">
        <f>VLOOKUP(A37,EQUIPOS!A7:D154,3,FALSE)</f>
        <v>Vibrador de concreto, Motor de 3 hp a 18.000 rpm Mangueras de 4 mt</v>
      </c>
      <c r="C37" s="839"/>
      <c r="D37" s="839"/>
      <c r="E37" s="839"/>
      <c r="F37" s="839"/>
      <c r="G37" s="839"/>
      <c r="H37" s="840"/>
      <c r="I37" s="430"/>
      <c r="J37" s="431"/>
      <c r="K37" s="278">
        <f>VLOOKUP(A37,EQUIPOS!A7:D164,4,FALSE)</f>
        <v>4353</v>
      </c>
      <c r="L37" s="344"/>
      <c r="M37" s="345">
        <v>1</v>
      </c>
      <c r="N37" s="281">
        <f>K37/M37</f>
        <v>4353</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N81*M41</f>
        <v>3191.7003253812504</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12440.366992047919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824</v>
      </c>
      <c r="B48" s="48"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60223.333333333336</v>
      </c>
      <c r="N48" s="281">
        <f>K48*M48</f>
        <v>57212.166666666664</v>
      </c>
    </row>
    <row r="49" spans="1:14">
      <c r="A49" s="166" t="s">
        <v>845</v>
      </c>
      <c r="B49" s="48" t="str">
        <f>VLOOKUP(A49,MATERIALES!A6:D373,3,FALSE)</f>
        <v>Agua</v>
      </c>
      <c r="C49" s="434"/>
      <c r="D49" s="434"/>
      <c r="E49" s="434"/>
      <c r="F49" s="434"/>
      <c r="G49" s="434"/>
      <c r="H49" s="434"/>
      <c r="I49" s="434"/>
      <c r="J49" s="321" t="str">
        <f>VLOOKUP(A49,MATERIALES!A5:D641,2,FALSE)</f>
        <v>lt</v>
      </c>
      <c r="K49" s="406">
        <v>170</v>
      </c>
      <c r="L49" s="430"/>
      <c r="M49" s="411">
        <f>VLOOKUP(A49,MATERIALES!A6:D397,4,FALSE)</f>
        <v>43.428869999999996</v>
      </c>
      <c r="N49" s="281">
        <f>K49*M49</f>
        <v>7382.9078999999992</v>
      </c>
    </row>
    <row r="50" spans="1:14">
      <c r="A50" s="166" t="s">
        <v>873</v>
      </c>
      <c r="B50" s="48"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84253.214157500013</v>
      </c>
      <c r="N50" s="281">
        <f>K50*M50</f>
        <v>46339.267786625009</v>
      </c>
    </row>
    <row r="51" spans="1:14">
      <c r="A51" s="166" t="s">
        <v>875</v>
      </c>
      <c r="B51" s="48"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470</v>
      </c>
      <c r="N51" s="281">
        <f>K51*M51</f>
        <v>141000</v>
      </c>
    </row>
    <row r="52" spans="1:14">
      <c r="A52" s="166" t="s">
        <v>941</v>
      </c>
      <c r="B52" s="48"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1735.85</v>
      </c>
      <c r="N52" s="281">
        <f>K52*M52</f>
        <v>5381.1350000000002</v>
      </c>
    </row>
    <row r="53" spans="1:14">
      <c r="A53" s="166"/>
      <c r="B53" s="48"/>
      <c r="C53" s="434"/>
      <c r="D53" s="434"/>
      <c r="E53" s="434"/>
      <c r="F53" s="434"/>
      <c r="G53" s="434"/>
      <c r="H53" s="434"/>
      <c r="I53" s="434"/>
      <c r="J53" s="320"/>
      <c r="K53" s="406"/>
      <c r="L53" s="430"/>
      <c r="M53" s="411"/>
      <c r="N53" s="281"/>
    </row>
    <row r="54" spans="1:14">
      <c r="A54" s="166"/>
      <c r="B54" s="48"/>
      <c r="C54" s="434"/>
      <c r="D54" s="434"/>
      <c r="E54" s="434"/>
      <c r="F54" s="434"/>
      <c r="G54" s="434"/>
      <c r="H54" s="434"/>
      <c r="I54" s="434"/>
      <c r="J54" s="320"/>
      <c r="K54" s="406"/>
      <c r="L54" s="430"/>
      <c r="M54" s="411"/>
      <c r="N54" s="281"/>
    </row>
    <row r="55" spans="1:14">
      <c r="A55" s="166"/>
      <c r="B55" s="48"/>
      <c r="C55" s="434"/>
      <c r="D55" s="434"/>
      <c r="E55" s="434"/>
      <c r="F55" s="434"/>
      <c r="G55" s="434"/>
      <c r="H55" s="434"/>
      <c r="I55" s="434"/>
      <c r="J55" s="320"/>
      <c r="K55" s="406"/>
      <c r="L55" s="430"/>
      <c r="M55" s="411"/>
      <c r="N55" s="281"/>
    </row>
    <row r="56" spans="1:14">
      <c r="A56" s="166"/>
      <c r="B56" s="48"/>
      <c r="C56" s="434"/>
      <c r="D56" s="434"/>
      <c r="E56" s="434"/>
      <c r="F56" s="434"/>
      <c r="G56" s="434"/>
      <c r="H56" s="434"/>
      <c r="I56" s="434"/>
      <c r="J56" s="320"/>
      <c r="K56" s="406"/>
      <c r="L56" s="430"/>
      <c r="M56" s="411"/>
      <c r="N56" s="281"/>
    </row>
    <row r="57" spans="1:14">
      <c r="A57" s="166"/>
      <c r="B57" s="48"/>
      <c r="C57" s="434"/>
      <c r="D57" s="434"/>
      <c r="E57" s="434"/>
      <c r="F57" s="434"/>
      <c r="G57" s="434"/>
      <c r="H57" s="434"/>
      <c r="I57" s="434"/>
      <c r="J57" s="320"/>
      <c r="K57" s="406"/>
      <c r="L57" s="430"/>
      <c r="M57" s="411"/>
      <c r="N57" s="281"/>
    </row>
    <row r="58" spans="1:14" ht="15" thickBot="1">
      <c r="B58" s="48"/>
      <c r="C58" s="319"/>
      <c r="D58" s="319"/>
      <c r="E58" s="319"/>
      <c r="F58" s="319"/>
      <c r="G58" s="319"/>
      <c r="H58" s="319"/>
      <c r="I58" s="319"/>
      <c r="J58" s="444"/>
      <c r="K58" s="131"/>
      <c r="L58" s="334"/>
      <c r="M58" s="411"/>
      <c r="N58" s="281"/>
    </row>
    <row r="59" spans="1:14" ht="15" thickBot="1">
      <c r="B59" s="825" t="s">
        <v>1037</v>
      </c>
      <c r="C59" s="826"/>
      <c r="D59" s="826"/>
      <c r="E59" s="826"/>
      <c r="F59" s="826"/>
      <c r="G59" s="826"/>
      <c r="H59" s="826"/>
      <c r="I59" s="826"/>
      <c r="J59" s="826"/>
      <c r="K59" s="826"/>
      <c r="L59" s="826"/>
      <c r="M59" s="827"/>
      <c r="N59" s="403">
        <f>SUM(N48:N58)</f>
        <v>257315.47735329167</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1313</v>
      </c>
      <c r="B64" s="51" t="str">
        <f>VLOOKUP(A64,TRANSPORTE!A2:D117,3,FALSE)</f>
        <v>Transporte de arena</v>
      </c>
      <c r="C64" s="326"/>
      <c r="D64" s="326"/>
      <c r="E64" s="326"/>
      <c r="F64" s="326"/>
      <c r="G64" s="326"/>
      <c r="H64" s="320" t="s">
        <v>339</v>
      </c>
      <c r="I64" s="288">
        <v>0.55000000000000004</v>
      </c>
      <c r="J64" s="295">
        <v>1</v>
      </c>
      <c r="K64" s="288">
        <f>I64*J64</f>
        <v>0.55000000000000004</v>
      </c>
      <c r="L64" s="829">
        <f>VLOOKUP(A64,TRANSPORTE!A2:D117,4,FALSE)</f>
        <v>1460.4695945866667</v>
      </c>
      <c r="M64" s="830"/>
      <c r="N64" s="296">
        <f>K64*L64</f>
        <v>803.25827702266679</v>
      </c>
    </row>
    <row r="65" spans="1:15">
      <c r="A65" t="s">
        <v>1365</v>
      </c>
      <c r="B65" s="51" t="str">
        <f>VLOOKUP(A65,TRANSPORTE!A3:D117,3,FALSE)</f>
        <v>Transporte de material triturado</v>
      </c>
      <c r="C65" s="52"/>
      <c r="D65" s="52"/>
      <c r="E65" s="52"/>
      <c r="F65" s="52"/>
      <c r="G65" s="52"/>
      <c r="H65" s="320" t="s">
        <v>339</v>
      </c>
      <c r="I65" s="288">
        <v>0.95</v>
      </c>
      <c r="J65" s="295">
        <v>1</v>
      </c>
      <c r="K65" s="288">
        <f>I65*J65</f>
        <v>0.95</v>
      </c>
      <c r="L65" s="829">
        <f>VLOOKUP(A65,TRANSPORTE!A3:D117,4,FALSE)</f>
        <v>1460.4695945866667</v>
      </c>
      <c r="M65" s="830"/>
      <c r="N65" s="296">
        <f>K65*L65</f>
        <v>1387.4461148573334</v>
      </c>
    </row>
    <row r="66" spans="1:15">
      <c r="B66" s="51"/>
      <c r="C66" s="52"/>
      <c r="D66" s="52"/>
      <c r="E66" s="52"/>
      <c r="F66" s="52"/>
      <c r="G66" s="52"/>
      <c r="H66" s="320"/>
      <c r="I66" s="288"/>
      <c r="J66" s="295"/>
      <c r="K66" s="288"/>
      <c r="L66" s="829"/>
      <c r="M66" s="830"/>
      <c r="N66" s="296"/>
    </row>
    <row r="67" spans="1:15">
      <c r="B67" s="51"/>
      <c r="C67" s="52"/>
      <c r="D67" s="52"/>
      <c r="E67" s="52"/>
      <c r="F67" s="52"/>
      <c r="G67" s="52"/>
      <c r="H67" s="320"/>
      <c r="I67" s="288"/>
      <c r="J67" s="295"/>
      <c r="K67" s="288"/>
      <c r="L67" s="829"/>
      <c r="M67" s="830"/>
      <c r="N67" s="296"/>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2190.70439188</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s="167"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443">
        <v>8</v>
      </c>
      <c r="N75" s="404">
        <f>K75/M75</f>
        <v>51067.205206099999</v>
      </c>
      <c r="O75" s="111"/>
    </row>
    <row r="76" spans="1:15">
      <c r="A76" s="167"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443">
        <v>8</v>
      </c>
      <c r="N76" s="404">
        <f>K76/M76</f>
        <v>12766.801301525</v>
      </c>
    </row>
    <row r="77" spans="1:15">
      <c r="B77" s="54"/>
      <c r="C77" s="52"/>
      <c r="D77" s="52"/>
      <c r="E77" s="52"/>
      <c r="F77" s="52"/>
      <c r="G77" s="52"/>
      <c r="H77" s="52"/>
      <c r="I77" s="301"/>
      <c r="J77" s="302"/>
      <c r="K77" s="303"/>
      <c r="L77" s="55"/>
      <c r="M77" s="441"/>
      <c r="N77" s="404"/>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63834.006507625003</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N43+N59+N70+N81</f>
        <v>335780.55524484458</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67156.111048968916</v>
      </c>
      <c r="M88" s="860"/>
      <c r="N88" s="56"/>
    </row>
    <row r="89" spans="1:14">
      <c r="B89" s="94" t="s">
        <v>1057</v>
      </c>
      <c r="C89" s="95"/>
      <c r="D89" s="95"/>
      <c r="E89" s="95"/>
      <c r="F89" s="95"/>
      <c r="G89" s="95"/>
      <c r="H89" s="95"/>
      <c r="I89" s="92"/>
      <c r="J89" s="93"/>
      <c r="K89" s="313">
        <v>0.05</v>
      </c>
      <c r="L89" s="859">
        <f>N83*K89</f>
        <v>16789.027762242229</v>
      </c>
      <c r="M89" s="860"/>
      <c r="N89" s="56"/>
    </row>
    <row r="90" spans="1:14" ht="15" thickBot="1">
      <c r="B90" s="96" t="s">
        <v>1058</v>
      </c>
      <c r="C90" s="97"/>
      <c r="D90" s="97"/>
      <c r="E90" s="97"/>
      <c r="F90" s="97"/>
      <c r="G90" s="97"/>
      <c r="H90" s="97"/>
      <c r="I90" s="98"/>
      <c r="J90" s="99"/>
      <c r="K90" s="314">
        <v>0.05</v>
      </c>
      <c r="L90" s="861">
        <f>N83*K90</f>
        <v>16789.027762242229</v>
      </c>
      <c r="M90" s="862"/>
      <c r="N90" s="56"/>
    </row>
    <row r="91" spans="1:14" ht="15" thickBot="1">
      <c r="B91" s="825" t="s">
        <v>1037</v>
      </c>
      <c r="C91" s="826"/>
      <c r="D91" s="826"/>
      <c r="E91" s="826"/>
      <c r="F91" s="826"/>
      <c r="G91" s="826"/>
      <c r="H91" s="826"/>
      <c r="I91" s="826"/>
      <c r="J91" s="826"/>
      <c r="K91" s="826"/>
      <c r="L91" s="826"/>
      <c r="M91" s="827"/>
      <c r="N91" s="57">
        <f>L88+L89+L90</f>
        <v>100734.16657345337</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436514.72181829799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2321</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2322</v>
      </c>
      <c r="C109" s="264"/>
      <c r="D109" s="264"/>
      <c r="E109" s="264"/>
      <c r="F109" s="264"/>
      <c r="G109" s="264"/>
      <c r="H109" s="264"/>
      <c r="I109" s="264"/>
      <c r="J109" s="264"/>
      <c r="K109" s="264"/>
      <c r="L109" s="264"/>
      <c r="M109" s="264"/>
      <c r="N109" s="265"/>
    </row>
    <row r="110" spans="2:14" ht="15" customHeight="1">
      <c r="B110" s="967" t="s">
        <v>2323</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2324</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2325</v>
      </c>
      <c r="C123" s="266"/>
      <c r="D123" s="266"/>
      <c r="E123" s="252"/>
      <c r="F123" s="252"/>
      <c r="G123" s="252"/>
      <c r="H123" s="252"/>
      <c r="I123" s="252"/>
      <c r="J123" s="973"/>
      <c r="K123" s="973"/>
      <c r="L123" s="973"/>
      <c r="M123" s="973"/>
      <c r="N123" s="974"/>
    </row>
    <row r="124" spans="2:14" ht="15" thickBot="1">
      <c r="B124" s="428" t="s">
        <v>2326</v>
      </c>
      <c r="C124" s="429"/>
      <c r="D124" s="429"/>
      <c r="E124" s="268"/>
      <c r="F124" s="268"/>
      <c r="G124" s="268"/>
      <c r="H124" s="268"/>
      <c r="I124" s="268"/>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1201</v>
      </c>
      <c r="C31" s="86" t="s">
        <v>2217</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257</v>
      </c>
      <c r="B36" s="838" t="str">
        <f>VLOOKUP(A36,EQUIPOS!A6:D154,3,FALSE)</f>
        <v>Mezcladora de concreto 1 bulto</v>
      </c>
      <c r="C36" s="839"/>
      <c r="D36" s="839"/>
      <c r="E36" s="839"/>
      <c r="F36" s="839"/>
      <c r="G36" s="839"/>
      <c r="H36" s="840"/>
      <c r="I36" s="276"/>
      <c r="J36" s="277"/>
      <c r="K36" s="278">
        <f>VLOOKUP(A36,EQUIPOS!A6:D163,4,FALSE)</f>
        <v>4895.666666666667</v>
      </c>
      <c r="L36" s="279"/>
      <c r="M36" s="345">
        <v>1</v>
      </c>
      <c r="N36" s="281">
        <f>K36/M36</f>
        <v>4895.666666666667</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N81*M41</f>
        <v>3191.7003253812504</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8087.3669920479169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824</v>
      </c>
      <c r="B48" s="48"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60223.333333333336</v>
      </c>
      <c r="N48" s="281">
        <f>K48*M48</f>
        <v>50587.6</v>
      </c>
    </row>
    <row r="49" spans="1:14">
      <c r="A49" s="166" t="s">
        <v>845</v>
      </c>
      <c r="B49" s="48" t="str">
        <f>VLOOKUP(A49,MATERIALES!A6:D373,3,FALSE)</f>
        <v>Agua</v>
      </c>
      <c r="C49" s="434"/>
      <c r="D49" s="434"/>
      <c r="E49" s="434"/>
      <c r="F49" s="434"/>
      <c r="G49" s="434"/>
      <c r="H49" s="434"/>
      <c r="I49" s="434"/>
      <c r="J49" s="321" t="str">
        <f>VLOOKUP(A49,MATERIALES!A5:D641,2,FALSE)</f>
        <v>lt</v>
      </c>
      <c r="K49" s="406">
        <v>185</v>
      </c>
      <c r="L49" s="430"/>
      <c r="M49" s="411">
        <f>VLOOKUP(A49,MATERIALES!A6:D397,4,FALSE)</f>
        <v>43.428869999999996</v>
      </c>
      <c r="N49" s="281">
        <f>K49*M49</f>
        <v>8034.3409499999989</v>
      </c>
    </row>
    <row r="50" spans="1:14">
      <c r="A50" s="166" t="s">
        <v>873</v>
      </c>
      <c r="B50" s="48"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84253.214157500013</v>
      </c>
      <c r="N50" s="281">
        <f>K50*M50</f>
        <v>53079.524919225012</v>
      </c>
    </row>
    <row r="51" spans="1:14">
      <c r="A51" s="166" t="s">
        <v>875</v>
      </c>
      <c r="B51" s="48"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470</v>
      </c>
      <c r="N51" s="281">
        <f>K51*M51</f>
        <v>122200</v>
      </c>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c r="A54" s="166"/>
      <c r="B54" s="48"/>
      <c r="C54" s="434"/>
      <c r="D54" s="434"/>
      <c r="E54" s="434"/>
      <c r="F54" s="434"/>
      <c r="G54" s="434"/>
      <c r="H54" s="434"/>
      <c r="I54" s="434"/>
      <c r="J54" s="320"/>
      <c r="K54" s="406"/>
      <c r="L54" s="430"/>
      <c r="M54" s="411"/>
      <c r="N54" s="281"/>
    </row>
    <row r="55" spans="1:14">
      <c r="A55" s="166"/>
      <c r="B55" s="48"/>
      <c r="C55" s="434"/>
      <c r="D55" s="434"/>
      <c r="E55" s="434"/>
      <c r="F55" s="434"/>
      <c r="G55" s="434"/>
      <c r="H55" s="434"/>
      <c r="I55" s="434"/>
      <c r="J55" s="320"/>
      <c r="K55" s="406"/>
      <c r="L55" s="430"/>
      <c r="M55" s="411"/>
      <c r="N55" s="281"/>
    </row>
    <row r="56" spans="1:14">
      <c r="A56" s="166"/>
      <c r="B56" s="48"/>
      <c r="C56" s="434"/>
      <c r="D56" s="434"/>
      <c r="E56" s="434"/>
      <c r="F56" s="434"/>
      <c r="G56" s="434"/>
      <c r="H56" s="434"/>
      <c r="I56" s="434"/>
      <c r="J56" s="320"/>
      <c r="K56" s="406"/>
      <c r="L56" s="430"/>
      <c r="M56" s="411"/>
      <c r="N56" s="281"/>
    </row>
    <row r="57" spans="1:14">
      <c r="A57" s="166"/>
      <c r="B57" s="48"/>
      <c r="C57" s="434"/>
      <c r="D57" s="434"/>
      <c r="E57" s="434"/>
      <c r="F57" s="434"/>
      <c r="G57" s="434"/>
      <c r="H57" s="434"/>
      <c r="I57" s="434"/>
      <c r="J57" s="320"/>
      <c r="K57" s="406"/>
      <c r="L57" s="430"/>
      <c r="M57" s="411"/>
      <c r="N57" s="281"/>
    </row>
    <row r="58" spans="1:14" ht="15" thickBot="1">
      <c r="B58" s="48"/>
      <c r="C58" s="319"/>
      <c r="D58" s="319"/>
      <c r="E58" s="319"/>
      <c r="F58" s="319"/>
      <c r="G58" s="319"/>
      <c r="H58" s="319"/>
      <c r="I58" s="319"/>
      <c r="J58" s="444"/>
      <c r="K58" s="131"/>
      <c r="L58" s="334"/>
      <c r="M58" s="411"/>
      <c r="N58" s="281"/>
    </row>
    <row r="59" spans="1:14" ht="15" thickBot="1">
      <c r="B59" s="825" t="s">
        <v>1037</v>
      </c>
      <c r="C59" s="826"/>
      <c r="D59" s="826"/>
      <c r="E59" s="826"/>
      <c r="F59" s="826"/>
      <c r="G59" s="826"/>
      <c r="H59" s="826"/>
      <c r="I59" s="826"/>
      <c r="J59" s="826"/>
      <c r="K59" s="826"/>
      <c r="L59" s="826"/>
      <c r="M59" s="827"/>
      <c r="N59" s="403">
        <f>SUM(N48:N58)</f>
        <v>233901.46586922501</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1313</v>
      </c>
      <c r="B64" s="51" t="str">
        <f>VLOOKUP(A64,TRANSPORTE!A2:D117,3,FALSE)</f>
        <v>Transporte de arena</v>
      </c>
      <c r="C64" s="326"/>
      <c r="D64" s="326"/>
      <c r="E64" s="326"/>
      <c r="F64" s="326"/>
      <c r="G64" s="326"/>
      <c r="H64" s="320" t="s">
        <v>339</v>
      </c>
      <c r="I64" s="288">
        <v>0.63</v>
      </c>
      <c r="J64" s="295">
        <v>1</v>
      </c>
      <c r="K64" s="288">
        <f>I64*J64</f>
        <v>0.63</v>
      </c>
      <c r="L64" s="829">
        <f>VLOOKUP(A64,TRANSPORTE!A2:D117,4,FALSE)</f>
        <v>1460.4695945866667</v>
      </c>
      <c r="M64" s="830"/>
      <c r="N64" s="296">
        <f>K64*L64</f>
        <v>920.09584458960001</v>
      </c>
    </row>
    <row r="65" spans="1:15">
      <c r="A65" t="s">
        <v>1365</v>
      </c>
      <c r="B65" s="51" t="str">
        <f>VLOOKUP(A65,TRANSPORTE!A3:D117,3,FALSE)</f>
        <v>Transporte de material triturado</v>
      </c>
      <c r="C65" s="52"/>
      <c r="D65" s="52"/>
      <c r="E65" s="52"/>
      <c r="F65" s="52"/>
      <c r="G65" s="52"/>
      <c r="H65" s="320" t="s">
        <v>339</v>
      </c>
      <c r="I65" s="288">
        <v>0.84</v>
      </c>
      <c r="J65" s="295">
        <v>1</v>
      </c>
      <c r="K65" s="288">
        <f>I65*J65</f>
        <v>0.84</v>
      </c>
      <c r="L65" s="829">
        <f>VLOOKUP(A65,TRANSPORTE!A3:D117,4,FALSE)</f>
        <v>1460.4695945866667</v>
      </c>
      <c r="M65" s="830"/>
      <c r="N65" s="296">
        <f>K65*L65</f>
        <v>1226.7944594528001</v>
      </c>
    </row>
    <row r="66" spans="1:15">
      <c r="B66" s="51"/>
      <c r="C66" s="52"/>
      <c r="D66" s="52"/>
      <c r="E66" s="52"/>
      <c r="F66" s="52"/>
      <c r="G66" s="52"/>
      <c r="H66" s="320"/>
      <c r="I66" s="288"/>
      <c r="J66" s="295"/>
      <c r="K66" s="288"/>
      <c r="L66" s="829"/>
      <c r="M66" s="830"/>
      <c r="N66" s="296"/>
    </row>
    <row r="67" spans="1:15">
      <c r="B67" s="51"/>
      <c r="C67" s="52"/>
      <c r="D67" s="52"/>
      <c r="E67" s="52"/>
      <c r="F67" s="52"/>
      <c r="G67" s="52"/>
      <c r="H67" s="320"/>
      <c r="I67" s="288"/>
      <c r="J67" s="295"/>
      <c r="K67" s="288"/>
      <c r="L67" s="829"/>
      <c r="M67" s="830"/>
      <c r="N67" s="296"/>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2146.8903040424002</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s="167"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443">
        <v>8</v>
      </c>
      <c r="N75" s="404">
        <f>K75/M75</f>
        <v>51067.205206099999</v>
      </c>
      <c r="O75" s="111"/>
    </row>
    <row r="76" spans="1:15">
      <c r="A76" s="167"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443">
        <v>8</v>
      </c>
      <c r="N76" s="404">
        <f>K76/M76</f>
        <v>12766.801301525</v>
      </c>
    </row>
    <row r="77" spans="1:15">
      <c r="B77" s="54"/>
      <c r="C77" s="52"/>
      <c r="D77" s="52"/>
      <c r="E77" s="52"/>
      <c r="F77" s="52"/>
      <c r="G77" s="52"/>
      <c r="H77" s="52"/>
      <c r="I77" s="301"/>
      <c r="J77" s="302"/>
      <c r="K77" s="303"/>
      <c r="L77" s="55"/>
      <c r="M77" s="441"/>
      <c r="N77" s="404"/>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63834.006507625003</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N43+N59+N70+N81</f>
        <v>307969.72967294033</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61593.945934588068</v>
      </c>
      <c r="M88" s="860"/>
      <c r="N88" s="56"/>
    </row>
    <row r="89" spans="1:14">
      <c r="B89" s="94" t="s">
        <v>1057</v>
      </c>
      <c r="C89" s="95"/>
      <c r="D89" s="95"/>
      <c r="E89" s="95"/>
      <c r="F89" s="95"/>
      <c r="G89" s="95"/>
      <c r="H89" s="95"/>
      <c r="I89" s="92"/>
      <c r="J89" s="93"/>
      <c r="K89" s="313">
        <v>0.05</v>
      </c>
      <c r="L89" s="859">
        <f>N83*K89</f>
        <v>15398.486483647017</v>
      </c>
      <c r="M89" s="860"/>
      <c r="N89" s="56"/>
    </row>
    <row r="90" spans="1:14" ht="15" thickBot="1">
      <c r="B90" s="96" t="s">
        <v>1058</v>
      </c>
      <c r="C90" s="97"/>
      <c r="D90" s="97"/>
      <c r="E90" s="97"/>
      <c r="F90" s="97"/>
      <c r="G90" s="97"/>
      <c r="H90" s="97"/>
      <c r="I90" s="98"/>
      <c r="J90" s="99"/>
      <c r="K90" s="314">
        <v>0.05</v>
      </c>
      <c r="L90" s="861">
        <f>N83*K90</f>
        <v>15398.486483647017</v>
      </c>
      <c r="M90" s="862"/>
      <c r="N90" s="56"/>
    </row>
    <row r="91" spans="1:14" ht="15" thickBot="1">
      <c r="B91" s="825" t="s">
        <v>1037</v>
      </c>
      <c r="C91" s="826"/>
      <c r="D91" s="826"/>
      <c r="E91" s="826"/>
      <c r="F91" s="826"/>
      <c r="G91" s="826"/>
      <c r="H91" s="826"/>
      <c r="I91" s="826"/>
      <c r="J91" s="826"/>
      <c r="K91" s="826"/>
      <c r="L91" s="826"/>
      <c r="M91" s="827"/>
      <c r="N91" s="57">
        <f>L88+L89+L90</f>
        <v>92390.918901882105</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400360.64857482247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2321</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2322</v>
      </c>
      <c r="C109" s="264"/>
      <c r="D109" s="264"/>
      <c r="E109" s="264"/>
      <c r="F109" s="264"/>
      <c r="G109" s="264"/>
      <c r="H109" s="264"/>
      <c r="I109" s="264"/>
      <c r="J109" s="264"/>
      <c r="K109" s="264"/>
      <c r="L109" s="264"/>
      <c r="M109" s="264"/>
      <c r="N109" s="265"/>
    </row>
    <row r="110" spans="2:14" ht="15" customHeight="1">
      <c r="B110" s="967" t="s">
        <v>2323</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2324</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2325</v>
      </c>
      <c r="C123" s="266"/>
      <c r="D123" s="266"/>
      <c r="E123" s="252"/>
      <c r="F123" s="252"/>
      <c r="G123" s="252"/>
      <c r="H123" s="252"/>
      <c r="I123" s="252"/>
      <c r="J123" s="973"/>
      <c r="K123" s="973"/>
      <c r="L123" s="973"/>
      <c r="M123" s="973"/>
      <c r="N123" s="974"/>
    </row>
    <row r="124" spans="2:14" ht="15" thickBot="1">
      <c r="B124" s="428" t="s">
        <v>2326</v>
      </c>
      <c r="C124" s="429"/>
      <c r="D124" s="429"/>
      <c r="E124" s="268"/>
      <c r="F124" s="268"/>
      <c r="G124" s="268"/>
      <c r="H124" s="268"/>
      <c r="I124" s="268"/>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1202</v>
      </c>
      <c r="C31" s="86" t="s">
        <v>2218</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257</v>
      </c>
      <c r="B36" s="838" t="str">
        <f>VLOOKUP(A36,EQUIPOS!A6:D154,3,FALSE)</f>
        <v>Mezcladora de concreto 1 bulto</v>
      </c>
      <c r="C36" s="839"/>
      <c r="D36" s="839"/>
      <c r="E36" s="839"/>
      <c r="F36" s="839"/>
      <c r="G36" s="839"/>
      <c r="H36" s="840"/>
      <c r="I36" s="276"/>
      <c r="J36" s="277"/>
      <c r="K36" s="278">
        <f>VLOOKUP(A36,EQUIPOS!A6:D163,4,FALSE)</f>
        <v>4895.666666666667</v>
      </c>
      <c r="L36" s="279"/>
      <c r="M36" s="345">
        <v>1</v>
      </c>
      <c r="N36" s="281">
        <f>K36/M36</f>
        <v>4895.666666666667</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N81*M41</f>
        <v>2553.3602603050003</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7449.0269269716673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824</v>
      </c>
      <c r="B48" s="48"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60223.333333333336</v>
      </c>
      <c r="N48" s="281">
        <f>K48*M48</f>
        <v>30352.560000000001</v>
      </c>
    </row>
    <row r="49" spans="1:14">
      <c r="A49" s="166" t="s">
        <v>845</v>
      </c>
      <c r="B49" s="48" t="str">
        <f>VLOOKUP(A49,MATERIALES!A6:D373,3,FALSE)</f>
        <v>Agua</v>
      </c>
      <c r="C49" s="434"/>
      <c r="D49" s="434"/>
      <c r="E49" s="434"/>
      <c r="F49" s="434"/>
      <c r="G49" s="434"/>
      <c r="H49" s="434"/>
      <c r="I49" s="434"/>
      <c r="J49" s="321" t="str">
        <f>VLOOKUP(A49,MATERIALES!A5:D641,2,FALSE)</f>
        <v>lt</v>
      </c>
      <c r="K49" s="406">
        <v>111</v>
      </c>
      <c r="L49" s="430"/>
      <c r="M49" s="411">
        <f>VLOOKUP(A49,MATERIALES!A6:D397,4,FALSE)</f>
        <v>43.428869999999996</v>
      </c>
      <c r="N49" s="281">
        <f>K49*M49</f>
        <v>4820.6045699999995</v>
      </c>
    </row>
    <row r="50" spans="1:14">
      <c r="A50" s="166" t="s">
        <v>625</v>
      </c>
      <c r="B50" s="48"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50575</v>
      </c>
      <c r="N50" s="281">
        <f>K50*M50</f>
        <v>20230</v>
      </c>
    </row>
    <row r="51" spans="1:14">
      <c r="A51" s="166" t="s">
        <v>873</v>
      </c>
      <c r="B51" s="48"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84253.214157500013</v>
      </c>
      <c r="N51" s="281">
        <f>K51*M51</f>
        <v>31847.714951535007</v>
      </c>
    </row>
    <row r="52" spans="1:14">
      <c r="A52" s="166" t="s">
        <v>875</v>
      </c>
      <c r="B52" s="48"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470</v>
      </c>
      <c r="N52" s="281">
        <f>K52*M52</f>
        <v>73320</v>
      </c>
    </row>
    <row r="53" spans="1:14">
      <c r="A53" s="166"/>
      <c r="B53" s="48"/>
      <c r="C53" s="434"/>
      <c r="D53" s="434"/>
      <c r="E53" s="434"/>
      <c r="F53" s="434"/>
      <c r="G53" s="434"/>
      <c r="H53" s="434"/>
      <c r="I53" s="434"/>
      <c r="J53" s="320"/>
      <c r="K53" s="406"/>
      <c r="L53" s="430"/>
      <c r="M53" s="411"/>
      <c r="N53" s="281"/>
    </row>
    <row r="54" spans="1:14">
      <c r="A54" s="166"/>
      <c r="B54" s="48"/>
      <c r="C54" s="434"/>
      <c r="D54" s="434"/>
      <c r="E54" s="434"/>
      <c r="F54" s="434"/>
      <c r="G54" s="434"/>
      <c r="H54" s="434"/>
      <c r="I54" s="434"/>
      <c r="J54" s="320"/>
      <c r="K54" s="406"/>
      <c r="L54" s="430"/>
      <c r="M54" s="411"/>
      <c r="N54" s="281"/>
    </row>
    <row r="55" spans="1:14">
      <c r="A55" s="166"/>
      <c r="B55" s="48"/>
      <c r="C55" s="434"/>
      <c r="D55" s="434"/>
      <c r="E55" s="434"/>
      <c r="F55" s="434"/>
      <c r="G55" s="434"/>
      <c r="H55" s="434"/>
      <c r="I55" s="434"/>
      <c r="J55" s="320"/>
      <c r="K55" s="406"/>
      <c r="L55" s="430"/>
      <c r="M55" s="411"/>
      <c r="N55" s="281"/>
    </row>
    <row r="56" spans="1:14">
      <c r="A56" s="166"/>
      <c r="B56" s="48"/>
      <c r="C56" s="434"/>
      <c r="D56" s="434"/>
      <c r="E56" s="434"/>
      <c r="F56" s="434"/>
      <c r="G56" s="434"/>
      <c r="H56" s="434"/>
      <c r="I56" s="434"/>
      <c r="J56" s="320"/>
      <c r="K56" s="406"/>
      <c r="L56" s="430"/>
      <c r="M56" s="411"/>
      <c r="N56" s="281"/>
    </row>
    <row r="57" spans="1:14">
      <c r="A57" s="166"/>
      <c r="B57" s="48"/>
      <c r="C57" s="434"/>
      <c r="D57" s="434"/>
      <c r="E57" s="434"/>
      <c r="F57" s="434"/>
      <c r="G57" s="434"/>
      <c r="H57" s="434"/>
      <c r="I57" s="434"/>
      <c r="J57" s="320"/>
      <c r="K57" s="406"/>
      <c r="L57" s="430"/>
      <c r="M57" s="411"/>
      <c r="N57" s="281"/>
    </row>
    <row r="58" spans="1:14" ht="15" thickBot="1">
      <c r="B58" s="48"/>
      <c r="C58" s="319"/>
      <c r="D58" s="319"/>
      <c r="E58" s="319"/>
      <c r="F58" s="319"/>
      <c r="G58" s="319"/>
      <c r="H58" s="319"/>
      <c r="I58" s="319"/>
      <c r="J58" s="444"/>
      <c r="K58" s="131"/>
      <c r="L58" s="334"/>
      <c r="M58" s="411"/>
      <c r="N58" s="281"/>
    </row>
    <row r="59" spans="1:14" ht="15" thickBot="1">
      <c r="B59" s="825" t="s">
        <v>1037</v>
      </c>
      <c r="C59" s="826"/>
      <c r="D59" s="826"/>
      <c r="E59" s="826"/>
      <c r="F59" s="826"/>
      <c r="G59" s="826"/>
      <c r="H59" s="826"/>
      <c r="I59" s="826"/>
      <c r="J59" s="826"/>
      <c r="K59" s="826"/>
      <c r="L59" s="826"/>
      <c r="M59" s="827"/>
      <c r="N59" s="403">
        <f>SUM(N48:N58)</f>
        <v>160570.87952153501</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A64" t="s">
        <v>1313</v>
      </c>
      <c r="B64" s="51" t="str">
        <f>VLOOKUP(A64,TRANSPORTE!A2:D117,3,FALSE)</f>
        <v>Transporte de arena</v>
      </c>
      <c r="C64" s="326"/>
      <c r="D64" s="326"/>
      <c r="E64" s="326"/>
      <c r="F64" s="326"/>
      <c r="G64" s="326"/>
      <c r="H64" s="320" t="s">
        <v>339</v>
      </c>
      <c r="I64" s="288">
        <v>0.378</v>
      </c>
      <c r="J64" s="295">
        <v>1</v>
      </c>
      <c r="K64" s="288">
        <f>I64*J64</f>
        <v>0.378</v>
      </c>
      <c r="L64" s="829">
        <f>VLOOKUP(A64,TRANSPORTE!A2:D117,4,FALSE)</f>
        <v>1460.4695945866667</v>
      </c>
      <c r="M64" s="830"/>
      <c r="N64" s="296">
        <f>K64*L64</f>
        <v>552.05750675375998</v>
      </c>
    </row>
    <row r="65" spans="1:15">
      <c r="A65" t="s">
        <v>1365</v>
      </c>
      <c r="B65" s="51" t="str">
        <f>VLOOKUP(A65,TRANSPORTE!A3:D117,3,FALSE)</f>
        <v>Transporte de material triturado</v>
      </c>
      <c r="C65" s="52"/>
      <c r="D65" s="52"/>
      <c r="E65" s="52"/>
      <c r="F65" s="52"/>
      <c r="G65" s="52"/>
      <c r="H65" s="320" t="s">
        <v>339</v>
      </c>
      <c r="I65" s="288">
        <v>0.504</v>
      </c>
      <c r="J65" s="295">
        <v>1</v>
      </c>
      <c r="K65" s="288">
        <f>I65*J65</f>
        <v>0.504</v>
      </c>
      <c r="L65" s="829">
        <f>VLOOKUP(A65,TRANSPORTE!A3:D117,4,FALSE)</f>
        <v>1460.4695945866667</v>
      </c>
      <c r="M65" s="830"/>
      <c r="N65" s="296">
        <f>K65*L65</f>
        <v>736.07667567168005</v>
      </c>
    </row>
    <row r="66" spans="1:15">
      <c r="A66" t="s">
        <v>1392</v>
      </c>
      <c r="B66" s="51" t="str">
        <f>VLOOKUP(A66,TRANSPORTE!A3:D117,3,FALSE)</f>
        <v>Transporte de piedra para Ciclópeo</v>
      </c>
      <c r="C66" s="52"/>
      <c r="D66" s="52"/>
      <c r="E66" s="52"/>
      <c r="F66" s="52"/>
      <c r="G66" s="52"/>
      <c r="H66" s="320" t="s">
        <v>339</v>
      </c>
      <c r="I66" s="288">
        <v>0.4</v>
      </c>
      <c r="J66" s="295">
        <v>1</v>
      </c>
      <c r="K66" s="288">
        <f>I66*J66</f>
        <v>0.4</v>
      </c>
      <c r="L66" s="829">
        <f>VLOOKUP(A66,TRANSPORTE!A3:D117,4,FALSE)</f>
        <v>1460.4695945866667</v>
      </c>
      <c r="M66" s="830"/>
      <c r="N66" s="296">
        <f>K66*L66</f>
        <v>584.18783783466677</v>
      </c>
    </row>
    <row r="67" spans="1:15">
      <c r="B67" s="51"/>
      <c r="C67" s="52"/>
      <c r="D67" s="52"/>
      <c r="E67" s="52"/>
      <c r="F67" s="52"/>
      <c r="G67" s="52"/>
      <c r="H67" s="320"/>
      <c r="I67" s="288"/>
      <c r="J67" s="295"/>
      <c r="K67" s="288"/>
      <c r="L67" s="829"/>
      <c r="M67" s="830"/>
      <c r="N67" s="296"/>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f>N64+N65+N66+N67+N68</f>
        <v>1872.3220202601069</v>
      </c>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s="167" t="s">
        <v>19</v>
      </c>
      <c r="B75" s="54" t="str">
        <f>VLOOKUP(A75,'MANO DE OBRA'!A8:D68,3,FALSE)</f>
        <v>Obrero (8)</v>
      </c>
      <c r="C75" s="52"/>
      <c r="D75" s="52"/>
      <c r="E75" s="52"/>
      <c r="F75" s="52"/>
      <c r="G75" s="52"/>
      <c r="H75" s="52"/>
      <c r="I75" s="301">
        <f>K75/J75*100</f>
        <v>220831.15764799999</v>
      </c>
      <c r="J75" s="302">
        <v>185</v>
      </c>
      <c r="K75" s="303">
        <f>VLOOKUP(A75,'MANO DE OBRA'!A8:D99,4,FALSE)</f>
        <v>408537.6416488</v>
      </c>
      <c r="L75" s="55"/>
      <c r="M75" s="443">
        <v>10</v>
      </c>
      <c r="N75" s="404">
        <f>K75/M75</f>
        <v>40853.764164879998</v>
      </c>
      <c r="O75" s="111"/>
    </row>
    <row r="76" spans="1:15">
      <c r="A76" s="167" t="s">
        <v>30</v>
      </c>
      <c r="B76" s="54" t="str">
        <f>VLOOKUP(A76,'MANO DE OBRA'!A8:D69,3,FALSE)</f>
        <v>Oficial</v>
      </c>
      <c r="C76" s="52"/>
      <c r="D76" s="52"/>
      <c r="E76" s="52"/>
      <c r="F76" s="52"/>
      <c r="G76" s="52"/>
      <c r="H76" s="52"/>
      <c r="I76" s="301">
        <f>K76/J76*100</f>
        <v>55207.789411999998</v>
      </c>
      <c r="J76" s="302">
        <v>185</v>
      </c>
      <c r="K76" s="303">
        <f>VLOOKUP(A76,'MANO DE OBRA'!A8:D100,4,FALSE)</f>
        <v>102134.4104122</v>
      </c>
      <c r="L76" s="55"/>
      <c r="M76" s="443">
        <v>10</v>
      </c>
      <c r="N76" s="404">
        <f>K76/M76</f>
        <v>10213.44104122</v>
      </c>
    </row>
    <row r="77" spans="1:15">
      <c r="B77" s="54"/>
      <c r="C77" s="52"/>
      <c r="D77" s="52"/>
      <c r="E77" s="52"/>
      <c r="F77" s="52"/>
      <c r="G77" s="52"/>
      <c r="H77" s="52"/>
      <c r="I77" s="301"/>
      <c r="J77" s="302"/>
      <c r="K77" s="303"/>
      <c r="L77" s="55"/>
      <c r="M77" s="441"/>
      <c r="N77" s="404"/>
    </row>
    <row r="78" spans="1:15">
      <c r="B78" s="54"/>
      <c r="C78" s="52"/>
      <c r="D78" s="52"/>
      <c r="E78" s="52"/>
      <c r="F78" s="52"/>
      <c r="G78" s="52"/>
      <c r="H78" s="52"/>
      <c r="I78" s="288"/>
      <c r="J78" s="306"/>
      <c r="K78" s="307"/>
      <c r="L78" s="327"/>
      <c r="M78" s="309"/>
      <c r="N78" s="305"/>
    </row>
    <row r="79" spans="1:15">
      <c r="B79" s="54"/>
      <c r="C79" s="52"/>
      <c r="D79" s="52"/>
      <c r="E79" s="52"/>
      <c r="F79" s="52"/>
      <c r="G79" s="52"/>
      <c r="H79" s="52"/>
      <c r="I79" s="288"/>
      <c r="J79" s="306"/>
      <c r="K79" s="307"/>
      <c r="L79" s="327"/>
      <c r="M79" s="309"/>
      <c r="N79" s="305"/>
    </row>
    <row r="80" spans="1:15" ht="15" thickBot="1">
      <c r="B80" s="812"/>
      <c r="C80" s="813"/>
      <c r="D80" s="813"/>
      <c r="E80" s="813"/>
      <c r="F80" s="813"/>
      <c r="G80" s="813"/>
      <c r="H80" s="813"/>
      <c r="I80" s="131"/>
      <c r="J80" s="131"/>
      <c r="K80" s="131"/>
      <c r="L80" s="913"/>
      <c r="M80" s="913"/>
      <c r="N80" s="50"/>
    </row>
    <row r="81" spans="1:14" ht="15" thickBot="1">
      <c r="B81" s="831" t="s">
        <v>1037</v>
      </c>
      <c r="C81" s="832"/>
      <c r="D81" s="832"/>
      <c r="E81" s="832"/>
      <c r="F81" s="832"/>
      <c r="G81" s="832"/>
      <c r="H81" s="832"/>
      <c r="I81" s="832"/>
      <c r="J81" s="832"/>
      <c r="K81" s="832"/>
      <c r="L81" s="832"/>
      <c r="M81" s="833"/>
      <c r="N81" s="310">
        <f>SUM(N75:N80)</f>
        <v>51067.205206099999</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N43+N59+N70+N81</f>
        <v>220959.4336748668</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44191.886734973363</v>
      </c>
      <c r="M88" s="860"/>
      <c r="N88" s="56"/>
    </row>
    <row r="89" spans="1:14">
      <c r="B89" s="94" t="s">
        <v>1057</v>
      </c>
      <c r="C89" s="95"/>
      <c r="D89" s="95"/>
      <c r="E89" s="95"/>
      <c r="F89" s="95"/>
      <c r="G89" s="95"/>
      <c r="H89" s="95"/>
      <c r="I89" s="92"/>
      <c r="J89" s="93"/>
      <c r="K89" s="313">
        <v>0.05</v>
      </c>
      <c r="L89" s="859">
        <f>N83*K89</f>
        <v>11047.971683743341</v>
      </c>
      <c r="M89" s="860"/>
      <c r="N89" s="56"/>
    </row>
    <row r="90" spans="1:14" ht="15" thickBot="1">
      <c r="B90" s="96" t="s">
        <v>1058</v>
      </c>
      <c r="C90" s="97"/>
      <c r="D90" s="97"/>
      <c r="E90" s="97"/>
      <c r="F90" s="97"/>
      <c r="G90" s="97"/>
      <c r="H90" s="97"/>
      <c r="I90" s="98"/>
      <c r="J90" s="99"/>
      <c r="K90" s="314">
        <v>0.05</v>
      </c>
      <c r="L90" s="861">
        <f>N83*K90</f>
        <v>11047.971683743341</v>
      </c>
      <c r="M90" s="862"/>
      <c r="N90" s="56"/>
    </row>
    <row r="91" spans="1:14" ht="15" thickBot="1">
      <c r="B91" s="825" t="s">
        <v>1037</v>
      </c>
      <c r="C91" s="826"/>
      <c r="D91" s="826"/>
      <c r="E91" s="826"/>
      <c r="F91" s="826"/>
      <c r="G91" s="826"/>
      <c r="H91" s="826"/>
      <c r="I91" s="826"/>
      <c r="J91" s="826"/>
      <c r="K91" s="826"/>
      <c r="L91" s="826"/>
      <c r="M91" s="827"/>
      <c r="N91" s="57">
        <f>L88+L89+L90</f>
        <v>66287.830102460037</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287247.26377732685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2321</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2322</v>
      </c>
      <c r="C109" s="264"/>
      <c r="D109" s="264"/>
      <c r="E109" s="264"/>
      <c r="F109" s="264"/>
      <c r="G109" s="264"/>
      <c r="H109" s="264"/>
      <c r="I109" s="264"/>
      <c r="J109" s="264"/>
      <c r="K109" s="264"/>
      <c r="L109" s="264"/>
      <c r="M109" s="264"/>
      <c r="N109" s="265"/>
    </row>
    <row r="110" spans="2:14" ht="15" customHeight="1">
      <c r="B110" s="967" t="s">
        <v>2323</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2324</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2325</v>
      </c>
      <c r="C123" s="266"/>
      <c r="D123" s="266"/>
      <c r="E123" s="252"/>
      <c r="F123" s="252"/>
      <c r="G123" s="252"/>
      <c r="H123" s="252"/>
      <c r="I123" s="252"/>
      <c r="J123" s="973"/>
      <c r="K123" s="973"/>
      <c r="L123" s="973"/>
      <c r="M123" s="973"/>
      <c r="N123" s="974"/>
    </row>
    <row r="124" spans="2:14" ht="15" thickBot="1">
      <c r="B124" s="428" t="s">
        <v>2326</v>
      </c>
      <c r="C124" s="429"/>
      <c r="D124" s="429"/>
      <c r="E124" s="268"/>
      <c r="F124" s="268"/>
      <c r="G124" s="268"/>
      <c r="H124" s="268"/>
      <c r="I124" s="268"/>
      <c r="J124" s="975"/>
      <c r="K124" s="975"/>
      <c r="L124" s="975"/>
      <c r="M124" s="975"/>
      <c r="N124"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1203</v>
      </c>
      <c r="C31" s="86" t="s">
        <v>2337</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363</v>
      </c>
      <c r="B36" s="838" t="str">
        <f>VLOOKUP(A36,EQUIPOS!A6:D154,3,FALSE)</f>
        <v>Vibrador de concreto, Motor de 3 hp a 18.000 rpm Mangueras de 4 mt</v>
      </c>
      <c r="C36" s="839"/>
      <c r="D36" s="839"/>
      <c r="E36" s="839"/>
      <c r="F36" s="839"/>
      <c r="G36" s="839"/>
      <c r="H36" s="840"/>
      <c r="I36" s="276"/>
      <c r="J36" s="277"/>
      <c r="K36" s="278">
        <f>VLOOKUP(A36,EQUIPOS!A6:D163,4,FALSE)</f>
        <v>4353</v>
      </c>
      <c r="L36" s="279"/>
      <c r="M36" s="345">
        <v>1</v>
      </c>
      <c r="N36" s="281">
        <f>K36/M36</f>
        <v>4353</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0.02</v>
      </c>
      <c r="N41" s="353">
        <f>N78*M41</f>
        <v>1501.9766237088236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5854.9766237088234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812</v>
      </c>
      <c r="B48" s="48"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3842.9609612499999</v>
      </c>
      <c r="N48" s="281">
        <f>K48*M48</f>
        <v>131091.08431015999</v>
      </c>
    </row>
    <row r="49" spans="1:14">
      <c r="A49" s="166" t="s">
        <v>639</v>
      </c>
      <c r="B49" s="48"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38400</v>
      </c>
      <c r="N49" s="281">
        <f>K49*M49</f>
        <v>5760</v>
      </c>
    </row>
    <row r="50" spans="1:14">
      <c r="A50" s="166" t="s">
        <v>904</v>
      </c>
      <c r="B50" s="48"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426302.625</v>
      </c>
      <c r="N50" s="281">
        <f>K50*M50</f>
        <v>53714.130750000004</v>
      </c>
    </row>
    <row r="51" spans="1:14">
      <c r="A51" s="166" t="s">
        <v>945</v>
      </c>
      <c r="B51" s="48"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31401.485724999999</v>
      </c>
      <c r="N51" s="281">
        <f>K51*M51</f>
        <v>31401.485724999999</v>
      </c>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c r="A54" s="166"/>
      <c r="B54" s="48"/>
      <c r="C54" s="434"/>
      <c r="D54" s="434"/>
      <c r="E54" s="434"/>
      <c r="F54" s="434"/>
      <c r="G54" s="434"/>
      <c r="H54" s="434"/>
      <c r="I54" s="434"/>
      <c r="J54" s="320"/>
      <c r="K54" s="406"/>
      <c r="L54" s="430"/>
      <c r="M54" s="411"/>
      <c r="N54" s="281"/>
    </row>
    <row r="55" spans="1:14" ht="15" thickBot="1">
      <c r="B55" s="48"/>
      <c r="C55" s="319"/>
      <c r="D55" s="319"/>
      <c r="E55" s="319"/>
      <c r="F55" s="319"/>
      <c r="G55" s="319"/>
      <c r="H55" s="319"/>
      <c r="I55" s="319"/>
      <c r="J55" s="444"/>
      <c r="K55" s="131"/>
      <c r="L55" s="334"/>
      <c r="M55" s="411"/>
      <c r="N55" s="281"/>
    </row>
    <row r="56" spans="1:14" ht="15" thickBot="1">
      <c r="B56" s="825" t="s">
        <v>1037</v>
      </c>
      <c r="C56" s="826"/>
      <c r="D56" s="826"/>
      <c r="E56" s="826"/>
      <c r="F56" s="826"/>
      <c r="G56" s="826"/>
      <c r="H56" s="826"/>
      <c r="I56" s="826"/>
      <c r="J56" s="826"/>
      <c r="K56" s="826"/>
      <c r="L56" s="826"/>
      <c r="M56" s="827"/>
      <c r="N56" s="403">
        <f>SUM(N48:N55)</f>
        <v>221966.70078516001</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 thickBot="1">
      <c r="B59" s="73"/>
      <c r="C59" s="66"/>
      <c r="D59" s="66"/>
      <c r="E59" s="66"/>
      <c r="F59" s="66"/>
      <c r="G59" s="66"/>
      <c r="H59" s="66"/>
      <c r="I59" s="66"/>
      <c r="J59" s="66"/>
      <c r="K59" s="66"/>
      <c r="L59" s="66"/>
      <c r="M59" s="66"/>
      <c r="N59" s="68"/>
    </row>
    <row r="60" spans="1:14" ht="26.4">
      <c r="B60" s="322" t="s">
        <v>1041</v>
      </c>
      <c r="C60" s="323"/>
      <c r="D60" s="323"/>
      <c r="E60" s="323"/>
      <c r="F60" s="323"/>
      <c r="G60" s="323"/>
      <c r="H60" s="78" t="s">
        <v>1029</v>
      </c>
      <c r="I60" s="79" t="s">
        <v>1042</v>
      </c>
      <c r="J60" s="80" t="s">
        <v>1043</v>
      </c>
      <c r="K60" s="78" t="s">
        <v>1044</v>
      </c>
      <c r="L60" s="828" t="s">
        <v>1045</v>
      </c>
      <c r="M60" s="801"/>
      <c r="N60" s="81" t="s">
        <v>1035</v>
      </c>
    </row>
    <row r="61" spans="1:14">
      <c r="A61" t="s">
        <v>1323</v>
      </c>
      <c r="B61" s="51" t="str">
        <f>VLOOKUP(A61,TRANSPORTE!A3:D117,3,FALSE)</f>
        <v>Transporte de concreto</v>
      </c>
      <c r="C61" s="326"/>
      <c r="D61" s="326"/>
      <c r="E61" s="326"/>
      <c r="F61" s="326"/>
      <c r="G61" s="326"/>
      <c r="H61" s="320" t="s">
        <v>339</v>
      </c>
      <c r="I61" s="288">
        <v>0.126</v>
      </c>
      <c r="J61" s="295">
        <v>1</v>
      </c>
      <c r="K61" s="288">
        <f>I61*J61</f>
        <v>0.126</v>
      </c>
      <c r="L61" s="829">
        <f>VLOOKUP(A61,TRANSPORTE!A3:D117,4,FALSE)</f>
        <v>1626.2552907900001</v>
      </c>
      <c r="M61" s="830"/>
      <c r="N61" s="296">
        <f>K61*L61</f>
        <v>204.90816663954001</v>
      </c>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ht="15" thickBot="1">
      <c r="B66" s="456"/>
      <c r="C66" s="457"/>
      <c r="D66" s="457"/>
      <c r="E66" s="457"/>
      <c r="F66" s="457"/>
      <c r="G66" s="457"/>
      <c r="H66" s="53"/>
      <c r="I66" s="131"/>
      <c r="J66" s="131"/>
      <c r="K66" s="131"/>
      <c r="L66" s="814"/>
      <c r="M66" s="815"/>
      <c r="N66" s="132"/>
    </row>
    <row r="67" spans="1:15" ht="15" thickBot="1">
      <c r="B67" s="831" t="s">
        <v>1037</v>
      </c>
      <c r="C67" s="832"/>
      <c r="D67" s="832"/>
      <c r="E67" s="832"/>
      <c r="F67" s="832"/>
      <c r="G67" s="832"/>
      <c r="H67" s="832"/>
      <c r="I67" s="832"/>
      <c r="J67" s="832"/>
      <c r="K67" s="832"/>
      <c r="L67" s="832"/>
      <c r="M67" s="833"/>
      <c r="N67" s="109">
        <f>N61+N62+N63+N64+N65</f>
        <v>204.90816663954001</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 thickBot="1">
      <c r="B70" s="73"/>
      <c r="C70" s="66"/>
      <c r="D70" s="66"/>
      <c r="E70" s="66"/>
      <c r="F70" s="66"/>
      <c r="G70" s="66"/>
      <c r="H70" s="66"/>
      <c r="I70" s="66"/>
      <c r="J70" s="66"/>
      <c r="K70" s="66"/>
      <c r="L70" s="66"/>
      <c r="M70" s="66"/>
      <c r="N70" s="68"/>
    </row>
    <row r="71" spans="1:15" ht="26.4">
      <c r="B71" s="851" t="s">
        <v>1047</v>
      </c>
      <c r="C71" s="852"/>
      <c r="D71" s="852"/>
      <c r="E71" s="852"/>
      <c r="F71" s="852"/>
      <c r="G71" s="852"/>
      <c r="H71" s="852"/>
      <c r="I71" s="78" t="s">
        <v>1048</v>
      </c>
      <c r="J71" s="80" t="s">
        <v>1493</v>
      </c>
      <c r="K71" s="79" t="s">
        <v>1050</v>
      </c>
      <c r="L71" s="853" t="s">
        <v>1034</v>
      </c>
      <c r="M71" s="977"/>
      <c r="N71" s="103" t="s">
        <v>1035</v>
      </c>
    </row>
    <row r="72" spans="1:15">
      <c r="A72" s="167" t="s">
        <v>9</v>
      </c>
      <c r="B72" s="54" t="str">
        <f>VLOOKUP(A72,'MANO DE OBRA'!A8:D68,3,FALSE)</f>
        <v>Obrero (3)</v>
      </c>
      <c r="C72" s="52"/>
      <c r="D72" s="52"/>
      <c r="E72" s="52"/>
      <c r="F72" s="52"/>
      <c r="G72" s="52"/>
      <c r="H72" s="52"/>
      <c r="I72" s="301">
        <f>K72/J72*100</f>
        <v>82811.68411799999</v>
      </c>
      <c r="J72" s="302">
        <v>185</v>
      </c>
      <c r="K72" s="303">
        <f>VLOOKUP(A72,'MANO DE OBRA'!A8:D99,4,FALSE)</f>
        <v>153201.61561829998</v>
      </c>
      <c r="L72" s="55"/>
      <c r="M72" s="440">
        <v>3.4</v>
      </c>
      <c r="N72" s="404">
        <f>K72/M72</f>
        <v>45059.298711264702</v>
      </c>
      <c r="O72" s="111"/>
    </row>
    <row r="73" spans="1:15">
      <c r="A73" s="167" t="s">
        <v>30</v>
      </c>
      <c r="B73" s="54" t="str">
        <f>VLOOKUP(A73,'MANO DE OBRA'!A8:D69,3,FALSE)</f>
        <v>Oficial</v>
      </c>
      <c r="C73" s="52"/>
      <c r="D73" s="52"/>
      <c r="E73" s="52"/>
      <c r="F73" s="52"/>
      <c r="G73" s="52"/>
      <c r="H73" s="52"/>
      <c r="I73" s="301">
        <f>K73/J73*100</f>
        <v>55207.789411999998</v>
      </c>
      <c r="J73" s="302">
        <v>185</v>
      </c>
      <c r="K73" s="303">
        <f>VLOOKUP(A73,'MANO DE OBRA'!A8:D100,4,FALSE)</f>
        <v>102134.4104122</v>
      </c>
      <c r="L73" s="55"/>
      <c r="M73" s="443">
        <v>3.4</v>
      </c>
      <c r="N73" s="404">
        <f>K73/M73</f>
        <v>30039.532474176471</v>
      </c>
    </row>
    <row r="74" spans="1:15">
      <c r="B74" s="54"/>
      <c r="C74" s="52"/>
      <c r="D74" s="52"/>
      <c r="E74" s="52"/>
      <c r="F74" s="52"/>
      <c r="G74" s="52"/>
      <c r="H74" s="52"/>
      <c r="I74" s="301"/>
      <c r="J74" s="302"/>
      <c r="K74" s="303"/>
      <c r="L74" s="55"/>
      <c r="M74" s="441"/>
      <c r="N74" s="404"/>
    </row>
    <row r="75" spans="1:15">
      <c r="B75" s="54"/>
      <c r="C75" s="52"/>
      <c r="D75" s="52"/>
      <c r="E75" s="52"/>
      <c r="F75" s="52"/>
      <c r="G75" s="52"/>
      <c r="H75" s="52"/>
      <c r="I75" s="288"/>
      <c r="J75" s="306"/>
      <c r="K75" s="307"/>
      <c r="L75" s="327"/>
      <c r="M75" s="309"/>
      <c r="N75" s="305"/>
    </row>
    <row r="76" spans="1:15">
      <c r="B76" s="54"/>
      <c r="C76" s="52"/>
      <c r="D76" s="52"/>
      <c r="E76" s="52"/>
      <c r="F76" s="52"/>
      <c r="G76" s="52"/>
      <c r="H76" s="52"/>
      <c r="I76" s="288"/>
      <c r="J76" s="306"/>
      <c r="K76" s="307"/>
      <c r="L76" s="327"/>
      <c r="M76" s="309"/>
      <c r="N76" s="305"/>
    </row>
    <row r="77" spans="1:15" ht="15" thickBot="1">
      <c r="B77" s="812"/>
      <c r="C77" s="813"/>
      <c r="D77" s="813"/>
      <c r="E77" s="813"/>
      <c r="F77" s="813"/>
      <c r="G77" s="813"/>
      <c r="H77" s="813"/>
      <c r="I77" s="131"/>
      <c r="J77" s="131"/>
      <c r="K77" s="131"/>
      <c r="L77" s="913"/>
      <c r="M77" s="913"/>
      <c r="N77" s="50"/>
    </row>
    <row r="78" spans="1:15" ht="15" thickBot="1">
      <c r="B78" s="831" t="s">
        <v>1037</v>
      </c>
      <c r="C78" s="832"/>
      <c r="D78" s="832"/>
      <c r="E78" s="832"/>
      <c r="F78" s="832"/>
      <c r="G78" s="832"/>
      <c r="H78" s="832"/>
      <c r="I78" s="832"/>
      <c r="J78" s="832"/>
      <c r="K78" s="832"/>
      <c r="L78" s="832"/>
      <c r="M78" s="833"/>
      <c r="N78" s="310">
        <f>SUM(N72:N77)</f>
        <v>75098.831185441173</v>
      </c>
    </row>
    <row r="79" spans="1:15" ht="15" thickBot="1">
      <c r="B79" s="38"/>
      <c r="C79" s="39"/>
      <c r="D79" s="39"/>
      <c r="E79" s="39"/>
      <c r="F79" s="39"/>
      <c r="G79" s="39"/>
      <c r="H79" s="39"/>
      <c r="I79" s="39"/>
      <c r="J79" s="39"/>
      <c r="K79" s="39"/>
      <c r="L79" s="39"/>
      <c r="M79" s="39"/>
      <c r="N79" s="40"/>
    </row>
    <row r="80" spans="1:15" ht="15" thickBot="1">
      <c r="B80" s="825" t="s">
        <v>1051</v>
      </c>
      <c r="C80" s="826"/>
      <c r="D80" s="826"/>
      <c r="E80" s="826"/>
      <c r="F80" s="826"/>
      <c r="G80" s="826"/>
      <c r="H80" s="826"/>
      <c r="I80" s="826"/>
      <c r="J80" s="826"/>
      <c r="K80" s="826"/>
      <c r="L80" s="826"/>
      <c r="M80" s="827"/>
      <c r="N80" s="104">
        <f>N43+N56+N67+N78</f>
        <v>303125.41676094953</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 thickBot="1">
      <c r="B83" s="73"/>
      <c r="C83" s="66"/>
      <c r="D83" s="66"/>
      <c r="E83" s="66"/>
      <c r="F83" s="66"/>
      <c r="G83" s="66"/>
      <c r="H83" s="66"/>
      <c r="I83" s="66"/>
      <c r="J83" s="66"/>
      <c r="K83" s="66"/>
      <c r="L83" s="66"/>
      <c r="M83" s="66"/>
      <c r="N83" s="68"/>
    </row>
    <row r="84" spans="1:14">
      <c r="B84" s="816" t="s">
        <v>1053</v>
      </c>
      <c r="C84" s="817"/>
      <c r="D84" s="817"/>
      <c r="E84" s="817"/>
      <c r="F84" s="817"/>
      <c r="G84" s="817"/>
      <c r="H84" s="817"/>
      <c r="I84" s="323"/>
      <c r="J84" s="343"/>
      <c r="K84" s="311" t="s">
        <v>1054</v>
      </c>
      <c r="L84" s="855" t="s">
        <v>1055</v>
      </c>
      <c r="M84" s="856"/>
      <c r="N84" s="312"/>
    </row>
    <row r="85" spans="1:14">
      <c r="B85" s="857" t="s">
        <v>1056</v>
      </c>
      <c r="C85" s="858"/>
      <c r="D85" s="858"/>
      <c r="E85" s="858"/>
      <c r="F85" s="858"/>
      <c r="G85" s="858"/>
      <c r="H85" s="858"/>
      <c r="I85" s="92"/>
      <c r="J85" s="93"/>
      <c r="K85" s="313">
        <v>0.2</v>
      </c>
      <c r="L85" s="859">
        <f>N80*K85</f>
        <v>60625.083352189911</v>
      </c>
      <c r="M85" s="860"/>
      <c r="N85" s="56"/>
    </row>
    <row r="86" spans="1:14">
      <c r="B86" s="94" t="s">
        <v>1057</v>
      </c>
      <c r="C86" s="95"/>
      <c r="D86" s="95"/>
      <c r="E86" s="95"/>
      <c r="F86" s="95"/>
      <c r="G86" s="95"/>
      <c r="H86" s="95"/>
      <c r="I86" s="92"/>
      <c r="J86" s="93"/>
      <c r="K86" s="313">
        <v>0.05</v>
      </c>
      <c r="L86" s="859">
        <f>N80*K86</f>
        <v>15156.270838047478</v>
      </c>
      <c r="M86" s="860"/>
      <c r="N86" s="56"/>
    </row>
    <row r="87" spans="1:14" ht="15" thickBot="1">
      <c r="B87" s="96" t="s">
        <v>1058</v>
      </c>
      <c r="C87" s="97"/>
      <c r="D87" s="97"/>
      <c r="E87" s="97"/>
      <c r="F87" s="97"/>
      <c r="G87" s="97"/>
      <c r="H87" s="97"/>
      <c r="I87" s="98"/>
      <c r="J87" s="99"/>
      <c r="K87" s="314">
        <v>0.05</v>
      </c>
      <c r="L87" s="861">
        <f>N80*K87</f>
        <v>15156.270838047478</v>
      </c>
      <c r="M87" s="862"/>
      <c r="N87" s="56"/>
    </row>
    <row r="88" spans="1:14" ht="15" thickBot="1">
      <c r="B88" s="825" t="s">
        <v>1037</v>
      </c>
      <c r="C88" s="826"/>
      <c r="D88" s="826"/>
      <c r="E88" s="826"/>
      <c r="F88" s="826"/>
      <c r="G88" s="826"/>
      <c r="H88" s="826"/>
      <c r="I88" s="826"/>
      <c r="J88" s="826"/>
      <c r="K88" s="826"/>
      <c r="L88" s="826"/>
      <c r="M88" s="827"/>
      <c r="N88" s="57">
        <f>L85+L86+L87</f>
        <v>90937.625028284863</v>
      </c>
    </row>
    <row r="89" spans="1:14" ht="15" thickBot="1">
      <c r="B89" s="38"/>
      <c r="C89" s="39"/>
      <c r="D89" s="39"/>
      <c r="E89" s="39"/>
      <c r="F89" s="39"/>
      <c r="G89" s="39"/>
      <c r="H89" s="39"/>
      <c r="I89" s="39"/>
      <c r="J89" s="39"/>
      <c r="K89" s="39"/>
      <c r="L89" s="39"/>
      <c r="M89" s="39"/>
      <c r="N89" s="40"/>
    </row>
    <row r="90" spans="1:14" ht="15" thickBot="1">
      <c r="A90" t="s">
        <v>2121</v>
      </c>
      <c r="B90" s="825" t="s">
        <v>1059</v>
      </c>
      <c r="C90" s="826"/>
      <c r="D90" s="826"/>
      <c r="E90" s="826"/>
      <c r="F90" s="826"/>
      <c r="G90" s="826"/>
      <c r="H90" s="826"/>
      <c r="I90" s="826"/>
      <c r="J90" s="826"/>
      <c r="K90" s="826"/>
      <c r="L90" s="826"/>
      <c r="M90" s="827"/>
      <c r="N90" s="196">
        <f>N80+N88</f>
        <v>394063.04178923438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2321</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2322</v>
      </c>
      <c r="C106" s="264"/>
      <c r="D106" s="264"/>
      <c r="E106" s="264"/>
      <c r="F106" s="264"/>
      <c r="G106" s="264"/>
      <c r="H106" s="264"/>
      <c r="I106" s="264"/>
      <c r="J106" s="264"/>
      <c r="K106" s="264"/>
      <c r="L106" s="264"/>
      <c r="M106" s="264"/>
      <c r="N106" s="265"/>
    </row>
    <row r="107" spans="2:14" ht="15" customHeight="1">
      <c r="B107" s="967" t="s">
        <v>2323</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2324</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2325</v>
      </c>
      <c r="C120" s="266"/>
      <c r="D120" s="266"/>
      <c r="E120" s="252"/>
      <c r="F120" s="252"/>
      <c r="G120" s="252"/>
      <c r="H120" s="252"/>
      <c r="I120" s="252"/>
      <c r="J120" s="973"/>
      <c r="K120" s="973"/>
      <c r="L120" s="973"/>
      <c r="M120" s="973"/>
      <c r="N120" s="974"/>
    </row>
    <row r="121" spans="2:14" ht="15" thickBot="1">
      <c r="B121" s="428" t="s">
        <v>2326</v>
      </c>
      <c r="C121" s="429"/>
      <c r="D121" s="429"/>
      <c r="E121" s="268"/>
      <c r="F121" s="268"/>
      <c r="G121" s="268"/>
      <c r="H121" s="268"/>
      <c r="I121" s="268"/>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1742</v>
      </c>
      <c r="C31" s="86" t="s">
        <v>1743</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363</v>
      </c>
      <c r="B36" s="838" t="str">
        <f>VLOOKUP(A36,EQUIPOS!A6:D154,3,FALSE)</f>
        <v>Vibrador de concreto, Motor de 3 hp a 18.000 rpm Mangueras de 4 mt</v>
      </c>
      <c r="C36" s="839"/>
      <c r="D36" s="839"/>
      <c r="E36" s="839"/>
      <c r="F36" s="839"/>
      <c r="G36" s="839"/>
      <c r="H36" s="840"/>
      <c r="I36" s="276"/>
      <c r="J36" s="277"/>
      <c r="K36" s="278">
        <f>VLOOKUP(A36,EQUIPOS!A6:D163,4,FALSE)</f>
        <v>4353</v>
      </c>
      <c r="L36" s="279"/>
      <c r="M36" s="345">
        <v>1</v>
      </c>
      <c r="N36" s="281">
        <f>K36/M36</f>
        <v>4353</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0.02</v>
      </c>
      <c r="N41" s="353">
        <f>N78*M41</f>
        <v>1501.9766237088236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5854.9766237088234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812</v>
      </c>
      <c r="B48" s="48"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3842.9609612499999</v>
      </c>
      <c r="N48" s="281">
        <f>K48*M48</f>
        <v>131091.08431015999</v>
      </c>
    </row>
    <row r="49" spans="1:14">
      <c r="A49" s="166" t="s">
        <v>639</v>
      </c>
      <c r="B49" s="48"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38400</v>
      </c>
      <c r="N49" s="281">
        <f>K49*M49</f>
        <v>5760</v>
      </c>
    </row>
    <row r="50" spans="1:14">
      <c r="A50" s="166" t="s">
        <v>1744</v>
      </c>
      <c r="B50" s="48"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480914.41737500002</v>
      </c>
      <c r="N50" s="281">
        <f>K50*M50</f>
        <v>60595.216589250005</v>
      </c>
    </row>
    <row r="51" spans="1:14">
      <c r="A51" s="166" t="s">
        <v>945</v>
      </c>
      <c r="B51" s="48"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31401.485724999999</v>
      </c>
      <c r="N51" s="281">
        <f>K51*M51</f>
        <v>31401.485724999999</v>
      </c>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c r="A54" s="166"/>
      <c r="B54" s="48"/>
      <c r="C54" s="434"/>
      <c r="D54" s="434"/>
      <c r="E54" s="434"/>
      <c r="F54" s="434"/>
      <c r="G54" s="434"/>
      <c r="H54" s="434"/>
      <c r="I54" s="434"/>
      <c r="J54" s="320"/>
      <c r="K54" s="406"/>
      <c r="L54" s="430"/>
      <c r="M54" s="411"/>
      <c r="N54" s="281"/>
    </row>
    <row r="55" spans="1:14" ht="15" thickBot="1">
      <c r="B55" s="48"/>
      <c r="C55" s="319"/>
      <c r="D55" s="319"/>
      <c r="E55" s="319"/>
      <c r="F55" s="319"/>
      <c r="G55" s="319"/>
      <c r="H55" s="319"/>
      <c r="I55" s="319"/>
      <c r="J55" s="444"/>
      <c r="K55" s="131"/>
      <c r="L55" s="334"/>
      <c r="M55" s="411"/>
      <c r="N55" s="281"/>
    </row>
    <row r="56" spans="1:14" ht="15" thickBot="1">
      <c r="B56" s="825" t="s">
        <v>1037</v>
      </c>
      <c r="C56" s="826"/>
      <c r="D56" s="826"/>
      <c r="E56" s="826"/>
      <c r="F56" s="826"/>
      <c r="G56" s="826"/>
      <c r="H56" s="826"/>
      <c r="I56" s="826"/>
      <c r="J56" s="826"/>
      <c r="K56" s="826"/>
      <c r="L56" s="826"/>
      <c r="M56" s="827"/>
      <c r="N56" s="403">
        <f>SUM(N48:N55)</f>
        <v>228847.78662440999</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 thickBot="1">
      <c r="B59" s="73"/>
      <c r="C59" s="66"/>
      <c r="D59" s="66"/>
      <c r="E59" s="66"/>
      <c r="F59" s="66"/>
      <c r="G59" s="66"/>
      <c r="H59" s="66"/>
      <c r="I59" s="66"/>
      <c r="J59" s="66"/>
      <c r="K59" s="66"/>
      <c r="L59" s="66"/>
      <c r="M59" s="66"/>
      <c r="N59" s="68"/>
    </row>
    <row r="60" spans="1:14" ht="26.4">
      <c r="B60" s="322" t="s">
        <v>1041</v>
      </c>
      <c r="C60" s="323"/>
      <c r="D60" s="323"/>
      <c r="E60" s="323"/>
      <c r="F60" s="323"/>
      <c r="G60" s="323"/>
      <c r="H60" s="78" t="s">
        <v>1029</v>
      </c>
      <c r="I60" s="79" t="s">
        <v>1042</v>
      </c>
      <c r="J60" s="80" t="s">
        <v>1043</v>
      </c>
      <c r="K60" s="78" t="s">
        <v>1044</v>
      </c>
      <c r="L60" s="828" t="s">
        <v>1045</v>
      </c>
      <c r="M60" s="801"/>
      <c r="N60" s="81" t="s">
        <v>1035</v>
      </c>
    </row>
    <row r="61" spans="1:14">
      <c r="A61" t="s">
        <v>1323</v>
      </c>
      <c r="B61" s="51" t="str">
        <f>VLOOKUP(A61,TRANSPORTE!A3:D117,3,FALSE)</f>
        <v>Transporte de concreto</v>
      </c>
      <c r="C61" s="326"/>
      <c r="D61" s="326"/>
      <c r="E61" s="326"/>
      <c r="F61" s="326"/>
      <c r="G61" s="326"/>
      <c r="H61" s="320" t="s">
        <v>339</v>
      </c>
      <c r="I61" s="422">
        <v>0.126</v>
      </c>
      <c r="J61" s="295">
        <v>1</v>
      </c>
      <c r="K61" s="422">
        <f>I61*J61</f>
        <v>0.126</v>
      </c>
      <c r="L61" s="829">
        <f>VLOOKUP(A61,TRANSPORTE!A3:D117,4,FALSE)</f>
        <v>1626.2552907900001</v>
      </c>
      <c r="M61" s="830"/>
      <c r="N61" s="296">
        <f>K61*L61</f>
        <v>204.90816663954001</v>
      </c>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ht="15" thickBot="1">
      <c r="B66" s="456"/>
      <c r="C66" s="457"/>
      <c r="D66" s="457"/>
      <c r="E66" s="457"/>
      <c r="F66" s="457"/>
      <c r="G66" s="457"/>
      <c r="H66" s="53"/>
      <c r="I66" s="131"/>
      <c r="J66" s="131"/>
      <c r="K66" s="131"/>
      <c r="L66" s="814"/>
      <c r="M66" s="815"/>
      <c r="N66" s="132"/>
    </row>
    <row r="67" spans="1:15" ht="15" thickBot="1">
      <c r="B67" s="831" t="s">
        <v>1037</v>
      </c>
      <c r="C67" s="832"/>
      <c r="D67" s="832"/>
      <c r="E67" s="832"/>
      <c r="F67" s="832"/>
      <c r="G67" s="832"/>
      <c r="H67" s="832"/>
      <c r="I67" s="832"/>
      <c r="J67" s="832"/>
      <c r="K67" s="832"/>
      <c r="L67" s="832"/>
      <c r="M67" s="833"/>
      <c r="N67" s="109">
        <f>N61+N62+N63+N64+N65</f>
        <v>204.90816663954001</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 thickBot="1">
      <c r="B70" s="73"/>
      <c r="C70" s="66"/>
      <c r="D70" s="66"/>
      <c r="E70" s="66"/>
      <c r="F70" s="66"/>
      <c r="G70" s="66"/>
      <c r="H70" s="66"/>
      <c r="I70" s="66"/>
      <c r="J70" s="66"/>
      <c r="K70" s="66"/>
      <c r="L70" s="66"/>
      <c r="M70" s="66"/>
      <c r="N70" s="68"/>
    </row>
    <row r="71" spans="1:15" ht="26.4">
      <c r="B71" s="851" t="s">
        <v>1047</v>
      </c>
      <c r="C71" s="852"/>
      <c r="D71" s="852"/>
      <c r="E71" s="852"/>
      <c r="F71" s="852"/>
      <c r="G71" s="852"/>
      <c r="H71" s="852"/>
      <c r="I71" s="78" t="s">
        <v>1048</v>
      </c>
      <c r="J71" s="80" t="s">
        <v>1493</v>
      </c>
      <c r="K71" s="79" t="s">
        <v>1050</v>
      </c>
      <c r="L71" s="853" t="s">
        <v>1034</v>
      </c>
      <c r="M71" s="977"/>
      <c r="N71" s="103" t="s">
        <v>1035</v>
      </c>
    </row>
    <row r="72" spans="1:15">
      <c r="A72" s="167" t="s">
        <v>9</v>
      </c>
      <c r="B72" s="54" t="str">
        <f>VLOOKUP(A72,'MANO DE OBRA'!A8:D68,3,FALSE)</f>
        <v>Obrero (3)</v>
      </c>
      <c r="C72" s="52"/>
      <c r="D72" s="52"/>
      <c r="E72" s="52"/>
      <c r="F72" s="52"/>
      <c r="G72" s="52"/>
      <c r="H72" s="52"/>
      <c r="I72" s="301">
        <f>K72/J72*100</f>
        <v>82811.68411799999</v>
      </c>
      <c r="J72" s="302">
        <v>185</v>
      </c>
      <c r="K72" s="303">
        <f>VLOOKUP(A72,'MANO DE OBRA'!A8:D99,4,FALSE)</f>
        <v>153201.61561829998</v>
      </c>
      <c r="L72" s="55"/>
      <c r="M72" s="440">
        <v>3.4</v>
      </c>
      <c r="N72" s="404">
        <f>K72/M72</f>
        <v>45059.298711264702</v>
      </c>
      <c r="O72" s="111"/>
    </row>
    <row r="73" spans="1:15">
      <c r="A73" s="167" t="s">
        <v>30</v>
      </c>
      <c r="B73" s="54" t="str">
        <f>VLOOKUP(A73,'MANO DE OBRA'!A8:D69,3,FALSE)</f>
        <v>Oficial</v>
      </c>
      <c r="C73" s="52"/>
      <c r="D73" s="52"/>
      <c r="E73" s="52"/>
      <c r="F73" s="52"/>
      <c r="G73" s="52"/>
      <c r="H73" s="52"/>
      <c r="I73" s="301">
        <f>K73/J73*100</f>
        <v>55207.789411999998</v>
      </c>
      <c r="J73" s="302">
        <v>185</v>
      </c>
      <c r="K73" s="303">
        <f>VLOOKUP(A73,'MANO DE OBRA'!A8:D100,4,FALSE)</f>
        <v>102134.4104122</v>
      </c>
      <c r="L73" s="55"/>
      <c r="M73" s="443">
        <v>3.4</v>
      </c>
      <c r="N73" s="404">
        <f>K73/M73</f>
        <v>30039.532474176471</v>
      </c>
    </row>
    <row r="74" spans="1:15">
      <c r="B74" s="54"/>
      <c r="C74" s="52"/>
      <c r="D74" s="52"/>
      <c r="E74" s="52"/>
      <c r="F74" s="52"/>
      <c r="G74" s="52"/>
      <c r="H74" s="52"/>
      <c r="I74" s="301"/>
      <c r="J74" s="302"/>
      <c r="K74" s="303"/>
      <c r="L74" s="55"/>
      <c r="M74" s="441"/>
      <c r="N74" s="404"/>
    </row>
    <row r="75" spans="1:15">
      <c r="B75" s="54"/>
      <c r="C75" s="52"/>
      <c r="D75" s="52"/>
      <c r="E75" s="52"/>
      <c r="F75" s="52"/>
      <c r="G75" s="52"/>
      <c r="H75" s="52"/>
      <c r="I75" s="288"/>
      <c r="J75" s="306"/>
      <c r="K75" s="307"/>
      <c r="L75" s="327"/>
      <c r="M75" s="309"/>
      <c r="N75" s="305"/>
    </row>
    <row r="76" spans="1:15">
      <c r="B76" s="54"/>
      <c r="C76" s="52"/>
      <c r="D76" s="52"/>
      <c r="E76" s="52"/>
      <c r="F76" s="52"/>
      <c r="G76" s="52"/>
      <c r="H76" s="52"/>
      <c r="I76" s="288"/>
      <c r="J76" s="306"/>
      <c r="K76" s="307"/>
      <c r="L76" s="327"/>
      <c r="M76" s="309"/>
      <c r="N76" s="305"/>
    </row>
    <row r="77" spans="1:15" ht="15" thickBot="1">
      <c r="B77" s="812"/>
      <c r="C77" s="813"/>
      <c r="D77" s="813"/>
      <c r="E77" s="813"/>
      <c r="F77" s="813"/>
      <c r="G77" s="813"/>
      <c r="H77" s="813"/>
      <c r="I77" s="131"/>
      <c r="J77" s="131"/>
      <c r="K77" s="131"/>
      <c r="L77" s="913"/>
      <c r="M77" s="913"/>
      <c r="N77" s="132"/>
    </row>
    <row r="78" spans="1:15" ht="15" thickBot="1">
      <c r="B78" s="831" t="s">
        <v>1037</v>
      </c>
      <c r="C78" s="832"/>
      <c r="D78" s="832"/>
      <c r="E78" s="832"/>
      <c r="F78" s="832"/>
      <c r="G78" s="832"/>
      <c r="H78" s="832"/>
      <c r="I78" s="832"/>
      <c r="J78" s="832"/>
      <c r="K78" s="832"/>
      <c r="L78" s="832"/>
      <c r="M78" s="833"/>
      <c r="N78" s="469">
        <f>SUM(N72:N77)</f>
        <v>75098.831185441173</v>
      </c>
    </row>
    <row r="79" spans="1:15" ht="15" thickBot="1">
      <c r="B79" s="38"/>
      <c r="C79" s="39"/>
      <c r="D79" s="39"/>
      <c r="E79" s="39"/>
      <c r="F79" s="39"/>
      <c r="G79" s="39"/>
      <c r="H79" s="39"/>
      <c r="I79" s="39"/>
      <c r="J79" s="39"/>
      <c r="K79" s="39"/>
      <c r="L79" s="39"/>
      <c r="M79" s="39"/>
      <c r="N79" s="40"/>
    </row>
    <row r="80" spans="1:15" ht="15" thickBot="1">
      <c r="B80" s="825" t="s">
        <v>1051</v>
      </c>
      <c r="C80" s="826"/>
      <c r="D80" s="826"/>
      <c r="E80" s="826"/>
      <c r="F80" s="826"/>
      <c r="G80" s="826"/>
      <c r="H80" s="826"/>
      <c r="I80" s="826"/>
      <c r="J80" s="826"/>
      <c r="K80" s="826"/>
      <c r="L80" s="826"/>
      <c r="M80" s="827"/>
      <c r="N80" s="104">
        <f>N43+N56+N67+N78</f>
        <v>310006.50260019954</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 thickBot="1">
      <c r="B83" s="73"/>
      <c r="C83" s="66"/>
      <c r="D83" s="66"/>
      <c r="E83" s="66"/>
      <c r="F83" s="66"/>
      <c r="G83" s="66"/>
      <c r="H83" s="66"/>
      <c r="I83" s="66"/>
      <c r="J83" s="66"/>
      <c r="K83" s="66"/>
      <c r="L83" s="66"/>
      <c r="M83" s="66"/>
      <c r="N83" s="68"/>
    </row>
    <row r="84" spans="1:14">
      <c r="B84" s="816" t="s">
        <v>1053</v>
      </c>
      <c r="C84" s="817"/>
      <c r="D84" s="817"/>
      <c r="E84" s="817"/>
      <c r="F84" s="817"/>
      <c r="G84" s="817"/>
      <c r="H84" s="817"/>
      <c r="I84" s="323"/>
      <c r="J84" s="343"/>
      <c r="K84" s="311" t="s">
        <v>1054</v>
      </c>
      <c r="L84" s="855" t="s">
        <v>1055</v>
      </c>
      <c r="M84" s="856"/>
      <c r="N84" s="312"/>
    </row>
    <row r="85" spans="1:14">
      <c r="B85" s="857" t="s">
        <v>1056</v>
      </c>
      <c r="C85" s="858"/>
      <c r="D85" s="858"/>
      <c r="E85" s="858"/>
      <c r="F85" s="858"/>
      <c r="G85" s="858"/>
      <c r="H85" s="858"/>
      <c r="I85" s="92"/>
      <c r="J85" s="93"/>
      <c r="K85" s="313">
        <v>0.2</v>
      </c>
      <c r="L85" s="859">
        <f>N80*K85</f>
        <v>62001.300520039913</v>
      </c>
      <c r="M85" s="860"/>
      <c r="N85" s="56"/>
    </row>
    <row r="86" spans="1:14">
      <c r="B86" s="94" t="s">
        <v>1057</v>
      </c>
      <c r="C86" s="95"/>
      <c r="D86" s="95"/>
      <c r="E86" s="95"/>
      <c r="F86" s="95"/>
      <c r="G86" s="95"/>
      <c r="H86" s="95"/>
      <c r="I86" s="92"/>
      <c r="J86" s="93"/>
      <c r="K86" s="313">
        <v>0.05</v>
      </c>
      <c r="L86" s="859">
        <f>N80*K86</f>
        <v>15500.325130009978</v>
      </c>
      <c r="M86" s="860"/>
      <c r="N86" s="56"/>
    </row>
    <row r="87" spans="1:14" ht="15" thickBot="1">
      <c r="B87" s="96" t="s">
        <v>1058</v>
      </c>
      <c r="C87" s="97"/>
      <c r="D87" s="97"/>
      <c r="E87" s="97"/>
      <c r="F87" s="97"/>
      <c r="G87" s="97"/>
      <c r="H87" s="97"/>
      <c r="I87" s="98"/>
      <c r="J87" s="99"/>
      <c r="K87" s="314">
        <v>0.05</v>
      </c>
      <c r="L87" s="861">
        <f>N80*K87</f>
        <v>15500.325130009978</v>
      </c>
      <c r="M87" s="862"/>
      <c r="N87" s="56"/>
    </row>
    <row r="88" spans="1:14" ht="15" thickBot="1">
      <c r="B88" s="825" t="s">
        <v>1037</v>
      </c>
      <c r="C88" s="826"/>
      <c r="D88" s="826"/>
      <c r="E88" s="826"/>
      <c r="F88" s="826"/>
      <c r="G88" s="826"/>
      <c r="H88" s="826"/>
      <c r="I88" s="826"/>
      <c r="J88" s="826"/>
      <c r="K88" s="826"/>
      <c r="L88" s="826"/>
      <c r="M88" s="827"/>
      <c r="N88" s="57">
        <f>L85+L86+L87</f>
        <v>93001.950780059866</v>
      </c>
    </row>
    <row r="89" spans="1:14" ht="15" thickBot="1">
      <c r="B89" s="38"/>
      <c r="C89" s="39"/>
      <c r="D89" s="39"/>
      <c r="E89" s="39"/>
      <c r="F89" s="39"/>
      <c r="G89" s="39"/>
      <c r="H89" s="39"/>
      <c r="I89" s="39"/>
      <c r="J89" s="39"/>
      <c r="K89" s="39"/>
      <c r="L89" s="39"/>
      <c r="M89" s="39"/>
      <c r="N89" s="40"/>
    </row>
    <row r="90" spans="1:14" ht="15" thickBot="1">
      <c r="A90" t="s">
        <v>2121</v>
      </c>
      <c r="B90" s="825" t="s">
        <v>1059</v>
      </c>
      <c r="C90" s="826"/>
      <c r="D90" s="826"/>
      <c r="E90" s="826"/>
      <c r="F90" s="826"/>
      <c r="G90" s="826"/>
      <c r="H90" s="826"/>
      <c r="I90" s="826"/>
      <c r="J90" s="826"/>
      <c r="K90" s="826"/>
      <c r="L90" s="826"/>
      <c r="M90" s="827"/>
      <c r="N90" s="196">
        <f>N80+N88</f>
        <v>403008.45338025939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2321</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2322</v>
      </c>
      <c r="C106" s="264"/>
      <c r="D106" s="264"/>
      <c r="E106" s="264"/>
      <c r="F106" s="264"/>
      <c r="G106" s="264"/>
      <c r="H106" s="264"/>
      <c r="I106" s="264"/>
      <c r="J106" s="264"/>
      <c r="K106" s="264"/>
      <c r="L106" s="264"/>
      <c r="M106" s="264"/>
      <c r="N106" s="265"/>
    </row>
    <row r="107" spans="2:14" ht="15" customHeight="1">
      <c r="B107" s="967" t="s">
        <v>2323</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2324</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2325</v>
      </c>
      <c r="C120" s="266"/>
      <c r="D120" s="266"/>
      <c r="E120" s="252"/>
      <c r="F120" s="252"/>
      <c r="G120" s="252"/>
      <c r="H120" s="252"/>
      <c r="I120" s="252"/>
      <c r="J120" s="973"/>
      <c r="K120" s="973"/>
      <c r="L120" s="973"/>
      <c r="M120" s="973"/>
      <c r="N120" s="974"/>
    </row>
    <row r="121" spans="2:14" ht="15" thickBot="1">
      <c r="B121" s="428" t="s">
        <v>2326</v>
      </c>
      <c r="C121" s="429"/>
      <c r="D121" s="429"/>
      <c r="E121" s="268"/>
      <c r="F121" s="268"/>
      <c r="G121" s="268"/>
      <c r="H121" s="268"/>
      <c r="I121" s="268"/>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4"/>
      <c r="C1" s="926"/>
      <c r="D1" s="927"/>
      <c r="E1" s="927"/>
      <c r="F1" s="927"/>
      <c r="G1" s="927"/>
      <c r="H1" s="927"/>
      <c r="I1" s="927"/>
      <c r="J1" s="928"/>
      <c r="K1" s="929" t="s">
        <v>1017</v>
      </c>
      <c r="L1" s="931" t="s">
        <v>2303</v>
      </c>
      <c r="M1" s="932"/>
      <c r="N1" s="933"/>
    </row>
    <row r="2" spans="2:14" ht="22.5" customHeight="1">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1745</v>
      </c>
      <c r="C31" s="86" t="s">
        <v>2226</v>
      </c>
      <c r="D31" s="87"/>
      <c r="E31" s="87"/>
      <c r="F31" s="87"/>
      <c r="G31" s="87"/>
      <c r="H31" s="87"/>
      <c r="I31" s="87"/>
      <c r="J31" s="87"/>
      <c r="K31" s="462"/>
      <c r="L31" s="315" t="s">
        <v>377</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156</v>
      </c>
      <c r="B36" s="838" t="str">
        <f>VLOOKUP(A36,EQUIPOS!A6:D154,3,FALSE)</f>
        <v>Cizalla manual de 90 cm.</v>
      </c>
      <c r="C36" s="839"/>
      <c r="D36" s="839"/>
      <c r="E36" s="839"/>
      <c r="F36" s="839"/>
      <c r="G36" s="839"/>
      <c r="H36" s="840"/>
      <c r="I36" s="276"/>
      <c r="J36" s="277"/>
      <c r="K36" s="278">
        <f>VLOOKUP(A36,EQUIPOS!A6:D163,4,FALSE)</f>
        <v>823.14</v>
      </c>
      <c r="L36" s="279"/>
      <c r="M36" s="345">
        <v>37.5</v>
      </c>
      <c r="N36" s="281">
        <f>K36/M36</f>
        <v>21.950399999999998</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0.02</v>
      </c>
      <c r="N41" s="353">
        <f>N78*M41</f>
        <v>15.32016156183</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37.27056156183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812</v>
      </c>
      <c r="B48" s="48"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3842.9609612499999</v>
      </c>
      <c r="N48" s="281">
        <f>K48*M48</f>
        <v>4035.1090093124999</v>
      </c>
    </row>
    <row r="49" spans="1:14">
      <c r="A49" s="166" t="s">
        <v>976</v>
      </c>
      <c r="B49" s="48"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6515.8450000000003</v>
      </c>
      <c r="N49" s="281">
        <f>K49*M49</f>
        <v>195.47534999999999</v>
      </c>
    </row>
    <row r="50" spans="1:14">
      <c r="A50" s="166"/>
      <c r="B50" s="48"/>
      <c r="C50" s="434"/>
      <c r="D50" s="434"/>
      <c r="E50" s="434"/>
      <c r="F50" s="434"/>
      <c r="G50" s="434"/>
      <c r="H50" s="434"/>
      <c r="I50" s="434"/>
      <c r="J50" s="320"/>
      <c r="K50" s="406"/>
      <c r="L50" s="430"/>
      <c r="M50" s="411"/>
      <c r="N50" s="281"/>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c r="A54" s="166"/>
      <c r="B54" s="48"/>
      <c r="C54" s="434"/>
      <c r="D54" s="434"/>
      <c r="E54" s="434"/>
      <c r="F54" s="434"/>
      <c r="G54" s="434"/>
      <c r="H54" s="434"/>
      <c r="I54" s="434"/>
      <c r="J54" s="320"/>
      <c r="K54" s="406"/>
      <c r="L54" s="430"/>
      <c r="M54" s="411"/>
      <c r="N54" s="281"/>
    </row>
    <row r="55" spans="1:14" ht="15" thickBot="1">
      <c r="B55" s="48"/>
      <c r="C55" s="319"/>
      <c r="D55" s="319"/>
      <c r="E55" s="319"/>
      <c r="F55" s="319"/>
      <c r="G55" s="319"/>
      <c r="H55" s="319"/>
      <c r="I55" s="319"/>
      <c r="J55" s="444"/>
      <c r="K55" s="131"/>
      <c r="L55" s="334"/>
      <c r="M55" s="411"/>
      <c r="N55" s="281"/>
    </row>
    <row r="56" spans="1:14" ht="15" thickBot="1">
      <c r="B56" s="825" t="s">
        <v>1037</v>
      </c>
      <c r="C56" s="826"/>
      <c r="D56" s="826"/>
      <c r="E56" s="826"/>
      <c r="F56" s="826"/>
      <c r="G56" s="826"/>
      <c r="H56" s="826"/>
      <c r="I56" s="826"/>
      <c r="J56" s="826"/>
      <c r="K56" s="826"/>
      <c r="L56" s="826"/>
      <c r="M56" s="827"/>
      <c r="N56" s="403">
        <f>SUM(N48:N55)</f>
        <v>4230.5843593125001</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 thickBot="1">
      <c r="B59" s="73"/>
      <c r="C59" s="66"/>
      <c r="D59" s="66"/>
      <c r="E59" s="66"/>
      <c r="F59" s="66"/>
      <c r="G59" s="66"/>
      <c r="H59" s="66"/>
      <c r="I59" s="66"/>
      <c r="J59" s="66"/>
      <c r="K59" s="66"/>
      <c r="L59" s="66"/>
      <c r="M59" s="66"/>
      <c r="N59" s="68"/>
    </row>
    <row r="60" spans="1:14" ht="26.4">
      <c r="B60" s="322" t="s">
        <v>1041</v>
      </c>
      <c r="C60" s="323"/>
      <c r="D60" s="323"/>
      <c r="E60" s="323"/>
      <c r="F60" s="323"/>
      <c r="G60" s="323"/>
      <c r="H60" s="78" t="s">
        <v>1029</v>
      </c>
      <c r="I60" s="79" t="s">
        <v>1042</v>
      </c>
      <c r="J60" s="80" t="s">
        <v>1043</v>
      </c>
      <c r="K60" s="78" t="s">
        <v>1044</v>
      </c>
      <c r="L60" s="828" t="s">
        <v>1045</v>
      </c>
      <c r="M60" s="801"/>
      <c r="N60" s="81" t="s">
        <v>1035</v>
      </c>
    </row>
    <row r="61" spans="1:14">
      <c r="A61" t="s">
        <v>1306</v>
      </c>
      <c r="B61" s="51" t="str">
        <f>VLOOKUP(A61,TRANSPORTE!A3:D117,3,FALSE)</f>
        <v>Transporte de acero</v>
      </c>
      <c r="C61" s="326"/>
      <c r="D61" s="326"/>
      <c r="E61" s="326"/>
      <c r="F61" s="326"/>
      <c r="G61" s="326"/>
      <c r="H61" s="320" t="s">
        <v>2149</v>
      </c>
      <c r="I61" s="288">
        <v>1.05</v>
      </c>
      <c r="J61" s="295">
        <v>1</v>
      </c>
      <c r="K61" s="288">
        <f>I61*J61</f>
        <v>1.05</v>
      </c>
      <c r="L61" s="829">
        <f>VLOOKUP(A61,TRANSPORTE!A3:D117,4,FALSE)</f>
        <v>1393.3519377</v>
      </c>
      <c r="M61" s="830"/>
      <c r="N61" s="296">
        <f>K61*L61</f>
        <v>1463.019534585</v>
      </c>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ht="15" thickBot="1">
      <c r="B66" s="456"/>
      <c r="C66" s="457"/>
      <c r="D66" s="457"/>
      <c r="E66" s="457"/>
      <c r="F66" s="457"/>
      <c r="G66" s="457"/>
      <c r="H66" s="53"/>
      <c r="I66" s="131"/>
      <c r="J66" s="131"/>
      <c r="K66" s="131"/>
      <c r="L66" s="814"/>
      <c r="M66" s="815"/>
      <c r="N66" s="132"/>
    </row>
    <row r="67" spans="1:15" ht="15" thickBot="1">
      <c r="B67" s="831" t="s">
        <v>1037</v>
      </c>
      <c r="C67" s="832"/>
      <c r="D67" s="832"/>
      <c r="E67" s="832"/>
      <c r="F67" s="832"/>
      <c r="G67" s="832"/>
      <c r="H67" s="832"/>
      <c r="I67" s="832"/>
      <c r="J67" s="832"/>
      <c r="K67" s="832"/>
      <c r="L67" s="832"/>
      <c r="M67" s="833"/>
      <c r="N67" s="109">
        <f>N61+N62+N63+N64+N65</f>
        <v>1463.019534585</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 thickBot="1">
      <c r="B70" s="73"/>
      <c r="C70" s="66"/>
      <c r="D70" s="66"/>
      <c r="E70" s="66"/>
      <c r="F70" s="66"/>
      <c r="G70" s="66"/>
      <c r="H70" s="66"/>
      <c r="I70" s="66"/>
      <c r="J70" s="66"/>
      <c r="K70" s="66"/>
      <c r="L70" s="66"/>
      <c r="M70" s="66"/>
      <c r="N70" s="68"/>
    </row>
    <row r="71" spans="1:15" ht="26.4">
      <c r="B71" s="851" t="s">
        <v>1047</v>
      </c>
      <c r="C71" s="852"/>
      <c r="D71" s="852"/>
      <c r="E71" s="852"/>
      <c r="F71" s="852"/>
      <c r="G71" s="852"/>
      <c r="H71" s="852"/>
      <c r="I71" s="78" t="s">
        <v>1048</v>
      </c>
      <c r="J71" s="80" t="s">
        <v>1493</v>
      </c>
      <c r="K71" s="79" t="s">
        <v>1050</v>
      </c>
      <c r="L71" s="853" t="s">
        <v>1034</v>
      </c>
      <c r="M71" s="854"/>
      <c r="N71" s="103" t="s">
        <v>1035</v>
      </c>
    </row>
    <row r="72" spans="1:15">
      <c r="A72" s="167" t="s">
        <v>6</v>
      </c>
      <c r="B72" s="54" t="str">
        <f>VLOOKUP(A72,'MANO DE OBRA'!A8:D68,3,FALSE)</f>
        <v xml:space="preserve">Obrero </v>
      </c>
      <c r="C72" s="52"/>
      <c r="D72" s="52"/>
      <c r="E72" s="52"/>
      <c r="F72" s="52"/>
      <c r="G72" s="52"/>
      <c r="H72" s="52"/>
      <c r="I72" s="301">
        <f>K72/J72*100</f>
        <v>27603.894705999999</v>
      </c>
      <c r="J72" s="302">
        <v>185</v>
      </c>
      <c r="K72" s="303">
        <f>VLOOKUP(A72,'MANO DE OBRA'!A8:D99,4,FALSE)</f>
        <v>51067.205206099999</v>
      </c>
      <c r="L72" s="55"/>
      <c r="M72" s="443">
        <v>200</v>
      </c>
      <c r="N72" s="404">
        <f>K72/M72</f>
        <v>255.33602603049999</v>
      </c>
      <c r="O72" s="111"/>
    </row>
    <row r="73" spans="1:15">
      <c r="A73" s="167" t="s">
        <v>30</v>
      </c>
      <c r="B73" s="54" t="str">
        <f>VLOOKUP(A73,'MANO DE OBRA'!A8:D69,3,FALSE)</f>
        <v>Oficial</v>
      </c>
      <c r="C73" s="52"/>
      <c r="D73" s="52"/>
      <c r="E73" s="52"/>
      <c r="F73" s="52"/>
      <c r="G73" s="52"/>
      <c r="H73" s="52"/>
      <c r="I73" s="301">
        <f>K73/J73*100</f>
        <v>55207.789411999998</v>
      </c>
      <c r="J73" s="302">
        <v>185</v>
      </c>
      <c r="K73" s="303">
        <f>VLOOKUP(A73,'MANO DE OBRA'!A8:D100,4,FALSE)</f>
        <v>102134.4104122</v>
      </c>
      <c r="L73" s="55"/>
      <c r="M73" s="443">
        <v>200</v>
      </c>
      <c r="N73" s="404">
        <f>K73/M73</f>
        <v>510.67205206099999</v>
      </c>
    </row>
    <row r="74" spans="1:15">
      <c r="B74" s="54"/>
      <c r="C74" s="52"/>
      <c r="D74" s="52"/>
      <c r="E74" s="52"/>
      <c r="F74" s="52"/>
      <c r="G74" s="52"/>
      <c r="H74" s="52"/>
      <c r="I74" s="301"/>
      <c r="J74" s="302"/>
      <c r="K74" s="303"/>
      <c r="L74" s="55"/>
      <c r="M74" s="441"/>
      <c r="N74" s="404"/>
    </row>
    <row r="75" spans="1:15">
      <c r="B75" s="54"/>
      <c r="C75" s="52"/>
      <c r="D75" s="52"/>
      <c r="E75" s="52"/>
      <c r="F75" s="52"/>
      <c r="G75" s="52"/>
      <c r="H75" s="52"/>
      <c r="I75" s="288"/>
      <c r="J75" s="306"/>
      <c r="K75" s="307"/>
      <c r="L75" s="327"/>
      <c r="M75" s="309"/>
      <c r="N75" s="305"/>
    </row>
    <row r="76" spans="1:15">
      <c r="B76" s="54"/>
      <c r="C76" s="52"/>
      <c r="D76" s="52"/>
      <c r="E76" s="52"/>
      <c r="F76" s="52"/>
      <c r="G76" s="52"/>
      <c r="H76" s="52"/>
      <c r="I76" s="288"/>
      <c r="J76" s="306"/>
      <c r="K76" s="307"/>
      <c r="L76" s="327"/>
      <c r="M76" s="309"/>
      <c r="N76" s="305"/>
    </row>
    <row r="77" spans="1:15" ht="15" thickBot="1">
      <c r="B77" s="812"/>
      <c r="C77" s="813"/>
      <c r="D77" s="813"/>
      <c r="E77" s="813"/>
      <c r="F77" s="813"/>
      <c r="G77" s="813"/>
      <c r="H77" s="813"/>
      <c r="I77" s="131"/>
      <c r="J77" s="131"/>
      <c r="K77" s="131"/>
      <c r="L77" s="913"/>
      <c r="M77" s="913"/>
      <c r="N77" s="50"/>
    </row>
    <row r="78" spans="1:15" ht="15" thickBot="1">
      <c r="B78" s="831" t="s">
        <v>1037</v>
      </c>
      <c r="C78" s="832"/>
      <c r="D78" s="832"/>
      <c r="E78" s="832"/>
      <c r="F78" s="832"/>
      <c r="G78" s="832"/>
      <c r="H78" s="832"/>
      <c r="I78" s="832"/>
      <c r="J78" s="832"/>
      <c r="K78" s="832"/>
      <c r="L78" s="832"/>
      <c r="M78" s="833"/>
      <c r="N78" s="310">
        <f>SUM(N72:N77)</f>
        <v>766.00807809150001</v>
      </c>
    </row>
    <row r="79" spans="1:15" ht="15" thickBot="1">
      <c r="B79" s="38"/>
      <c r="C79" s="39"/>
      <c r="D79" s="39"/>
      <c r="E79" s="39"/>
      <c r="F79" s="39"/>
      <c r="G79" s="39"/>
      <c r="H79" s="39"/>
      <c r="I79" s="39"/>
      <c r="J79" s="39"/>
      <c r="K79" s="39"/>
      <c r="L79" s="39"/>
      <c r="M79" s="39"/>
      <c r="N79" s="40"/>
    </row>
    <row r="80" spans="1:15" ht="15" thickBot="1">
      <c r="B80" s="825" t="s">
        <v>1051</v>
      </c>
      <c r="C80" s="826"/>
      <c r="D80" s="826"/>
      <c r="E80" s="826"/>
      <c r="F80" s="826"/>
      <c r="G80" s="826"/>
      <c r="H80" s="826"/>
      <c r="I80" s="826"/>
      <c r="J80" s="826"/>
      <c r="K80" s="826"/>
      <c r="L80" s="826"/>
      <c r="M80" s="827"/>
      <c r="N80" s="104">
        <f>N43+N56+N67+N78</f>
        <v>6496.88253355083</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 thickBot="1">
      <c r="B83" s="73"/>
      <c r="C83" s="66"/>
      <c r="D83" s="66"/>
      <c r="E83" s="66"/>
      <c r="F83" s="66"/>
      <c r="G83" s="66"/>
      <c r="H83" s="66"/>
      <c r="I83" s="66"/>
      <c r="J83" s="66"/>
      <c r="K83" s="66"/>
      <c r="L83" s="66"/>
      <c r="M83" s="66"/>
      <c r="N83" s="68"/>
    </row>
    <row r="84" spans="1:14">
      <c r="B84" s="816" t="s">
        <v>1053</v>
      </c>
      <c r="C84" s="817"/>
      <c r="D84" s="817"/>
      <c r="E84" s="817"/>
      <c r="F84" s="817"/>
      <c r="G84" s="817"/>
      <c r="H84" s="817"/>
      <c r="I84" s="323"/>
      <c r="J84" s="343"/>
      <c r="K84" s="311" t="s">
        <v>1054</v>
      </c>
      <c r="L84" s="855" t="s">
        <v>1055</v>
      </c>
      <c r="M84" s="856"/>
      <c r="N84" s="312"/>
    </row>
    <row r="85" spans="1:14">
      <c r="B85" s="857" t="s">
        <v>1056</v>
      </c>
      <c r="C85" s="858"/>
      <c r="D85" s="858"/>
      <c r="E85" s="858"/>
      <c r="F85" s="858"/>
      <c r="G85" s="858"/>
      <c r="H85" s="858"/>
      <c r="I85" s="92"/>
      <c r="J85" s="93"/>
      <c r="K85" s="313">
        <v>0.2</v>
      </c>
      <c r="L85" s="859">
        <f>N80*K85</f>
        <v>1299.376506710166</v>
      </c>
      <c r="M85" s="860"/>
      <c r="N85" s="56"/>
    </row>
    <row r="86" spans="1:14">
      <c r="B86" s="94" t="s">
        <v>1057</v>
      </c>
      <c r="C86" s="95"/>
      <c r="D86" s="95"/>
      <c r="E86" s="95"/>
      <c r="F86" s="95"/>
      <c r="G86" s="95"/>
      <c r="H86" s="95"/>
      <c r="I86" s="92"/>
      <c r="J86" s="93"/>
      <c r="K86" s="313">
        <v>0.05</v>
      </c>
      <c r="L86" s="859">
        <f>N80*K86</f>
        <v>324.84412667754151</v>
      </c>
      <c r="M86" s="860"/>
      <c r="N86" s="56"/>
    </row>
    <row r="87" spans="1:14" ht="15" thickBot="1">
      <c r="B87" s="96" t="s">
        <v>1058</v>
      </c>
      <c r="C87" s="97"/>
      <c r="D87" s="97"/>
      <c r="E87" s="97"/>
      <c r="F87" s="97"/>
      <c r="G87" s="97"/>
      <c r="H87" s="97"/>
      <c r="I87" s="98"/>
      <c r="J87" s="99"/>
      <c r="K87" s="314">
        <v>0.05</v>
      </c>
      <c r="L87" s="861">
        <f>N80*K87</f>
        <v>324.84412667754151</v>
      </c>
      <c r="M87" s="862"/>
      <c r="N87" s="56"/>
    </row>
    <row r="88" spans="1:14" ht="15" thickBot="1">
      <c r="B88" s="825" t="s">
        <v>1037</v>
      </c>
      <c r="C88" s="826"/>
      <c r="D88" s="826"/>
      <c r="E88" s="826"/>
      <c r="F88" s="826"/>
      <c r="G88" s="826"/>
      <c r="H88" s="826"/>
      <c r="I88" s="826"/>
      <c r="J88" s="826"/>
      <c r="K88" s="826"/>
      <c r="L88" s="826"/>
      <c r="M88" s="827"/>
      <c r="N88" s="57">
        <f>L85+L86+L87</f>
        <v>1949.0647600652489</v>
      </c>
    </row>
    <row r="89" spans="1:14" ht="15" thickBot="1">
      <c r="B89" s="38"/>
      <c r="C89" s="39"/>
      <c r="D89" s="39"/>
      <c r="E89" s="39"/>
      <c r="F89" s="39"/>
      <c r="G89" s="39"/>
      <c r="H89" s="39"/>
      <c r="I89" s="39"/>
      <c r="J89" s="39"/>
      <c r="K89" s="39"/>
      <c r="L89" s="39"/>
      <c r="M89" s="39"/>
      <c r="N89" s="40"/>
    </row>
    <row r="90" spans="1:14" ht="15" thickBot="1">
      <c r="A90" t="s">
        <v>2121</v>
      </c>
      <c r="B90" s="825" t="s">
        <v>1059</v>
      </c>
      <c r="C90" s="826"/>
      <c r="D90" s="826"/>
      <c r="E90" s="826"/>
      <c r="F90" s="826"/>
      <c r="G90" s="826"/>
      <c r="H90" s="826"/>
      <c r="I90" s="826"/>
      <c r="J90" s="826"/>
      <c r="K90" s="826"/>
      <c r="L90" s="826"/>
      <c r="M90" s="827"/>
      <c r="N90" s="196">
        <f>N80+N88</f>
        <v>8445.9472936160782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2321</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2322</v>
      </c>
      <c r="C106" s="264"/>
      <c r="D106" s="264"/>
      <c r="E106" s="264"/>
      <c r="F106" s="264"/>
      <c r="G106" s="264"/>
      <c r="H106" s="264"/>
      <c r="I106" s="264"/>
      <c r="J106" s="264"/>
      <c r="K106" s="264"/>
      <c r="L106" s="264"/>
      <c r="M106" s="264"/>
      <c r="N106" s="265"/>
    </row>
    <row r="107" spans="2:14" ht="15" customHeight="1">
      <c r="B107" s="967" t="s">
        <v>2323</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2324</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2325</v>
      </c>
      <c r="C120" s="266"/>
      <c r="D120" s="266"/>
      <c r="E120" s="252"/>
      <c r="F120" s="252"/>
      <c r="G120" s="252"/>
      <c r="H120" s="252"/>
      <c r="I120" s="252"/>
      <c r="J120" s="973"/>
      <c r="K120" s="973"/>
      <c r="L120" s="973"/>
      <c r="M120" s="973"/>
      <c r="N120" s="974"/>
    </row>
    <row r="121" spans="2:14" ht="15" thickBot="1">
      <c r="B121" s="428" t="s">
        <v>2326</v>
      </c>
      <c r="C121" s="429"/>
      <c r="D121" s="429"/>
      <c r="E121" s="268"/>
      <c r="F121" s="268"/>
      <c r="G121" s="268"/>
      <c r="H121" s="268"/>
      <c r="I121" s="268"/>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1746</v>
      </c>
      <c r="C31" s="86" t="s">
        <v>2227</v>
      </c>
      <c r="D31" s="87"/>
      <c r="E31" s="87"/>
      <c r="F31" s="87"/>
      <c r="G31" s="87"/>
      <c r="H31" s="87"/>
      <c r="I31" s="87"/>
      <c r="J31" s="87"/>
      <c r="K31" s="462"/>
      <c r="L31" s="315" t="s">
        <v>377</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156</v>
      </c>
      <c r="B36" s="838" t="str">
        <f>VLOOKUP(A36,EQUIPOS!A6:D154,3,FALSE)</f>
        <v>Cizalla manual de 90 cm.</v>
      </c>
      <c r="C36" s="839"/>
      <c r="D36" s="839"/>
      <c r="E36" s="839"/>
      <c r="F36" s="839"/>
      <c r="G36" s="839"/>
      <c r="H36" s="840"/>
      <c r="I36" s="276"/>
      <c r="J36" s="277"/>
      <c r="K36" s="278">
        <f>VLOOKUP(A36,EQUIPOS!A6:D163,4,FALSE)</f>
        <v>823.14</v>
      </c>
      <c r="L36" s="279"/>
      <c r="M36" s="345">
        <v>37.5</v>
      </c>
      <c r="N36" s="281">
        <f>K36/M36</f>
        <v>21.950399999999998</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0.02</v>
      </c>
      <c r="N41" s="353">
        <f>N78*M41</f>
        <v>15.32016156183</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37.27056156183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810</v>
      </c>
      <c r="B48" s="48" t="str">
        <f>VLOOKUP(A48,MATERIALES!A5:D373,3,FALSE)</f>
        <v>Acero A-40</v>
      </c>
      <c r="C48" s="290"/>
      <c r="D48" s="290"/>
      <c r="E48" s="290"/>
      <c r="F48" s="290"/>
      <c r="G48" s="290"/>
      <c r="H48" s="290"/>
      <c r="I48" s="290"/>
      <c r="J48" s="320" t="str">
        <f>VLOOKUP(A48,MATERIALES!A4:D640,2,FALSE)</f>
        <v>kg</v>
      </c>
      <c r="K48" s="291">
        <v>1.05</v>
      </c>
      <c r="L48" s="276"/>
      <c r="M48" s="411">
        <f>VLOOKUP(A48,MATERIALES!A5:D396,4,FALSE)</f>
        <v>3967.7098175000001</v>
      </c>
      <c r="N48" s="281">
        <f>K48*M48</f>
        <v>4166.0953083750001</v>
      </c>
    </row>
    <row r="49" spans="1:14">
      <c r="A49" s="166" t="s">
        <v>976</v>
      </c>
      <c r="B49" s="48"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6515.8450000000003</v>
      </c>
      <c r="N49" s="281">
        <f>K49*M49</f>
        <v>195.47534999999999</v>
      </c>
    </row>
    <row r="50" spans="1:14">
      <c r="A50" s="166"/>
      <c r="B50" s="48"/>
      <c r="C50" s="434"/>
      <c r="D50" s="434"/>
      <c r="E50" s="434"/>
      <c r="F50" s="434"/>
      <c r="G50" s="434"/>
      <c r="H50" s="434"/>
      <c r="I50" s="434"/>
      <c r="J50" s="320"/>
      <c r="K50" s="406"/>
      <c r="L50" s="430"/>
      <c r="M50" s="411"/>
      <c r="N50" s="281"/>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c r="A54" s="166"/>
      <c r="B54" s="48"/>
      <c r="C54" s="434"/>
      <c r="D54" s="434"/>
      <c r="E54" s="434"/>
      <c r="F54" s="434"/>
      <c r="G54" s="434"/>
      <c r="H54" s="434"/>
      <c r="I54" s="434"/>
      <c r="J54" s="320"/>
      <c r="K54" s="406"/>
      <c r="L54" s="430"/>
      <c r="M54" s="411"/>
      <c r="N54" s="281"/>
    </row>
    <row r="55" spans="1:14" ht="15" thickBot="1">
      <c r="B55" s="48"/>
      <c r="C55" s="319"/>
      <c r="D55" s="319"/>
      <c r="E55" s="319"/>
      <c r="F55" s="319"/>
      <c r="G55" s="319"/>
      <c r="H55" s="319"/>
      <c r="I55" s="319"/>
      <c r="J55" s="444"/>
      <c r="K55" s="131"/>
      <c r="L55" s="334"/>
      <c r="M55" s="411"/>
      <c r="N55" s="281"/>
    </row>
    <row r="56" spans="1:14" ht="15" thickBot="1">
      <c r="B56" s="825" t="s">
        <v>1037</v>
      </c>
      <c r="C56" s="826"/>
      <c r="D56" s="826"/>
      <c r="E56" s="826"/>
      <c r="F56" s="826"/>
      <c r="G56" s="826"/>
      <c r="H56" s="826"/>
      <c r="I56" s="826"/>
      <c r="J56" s="826"/>
      <c r="K56" s="826"/>
      <c r="L56" s="826"/>
      <c r="M56" s="827"/>
      <c r="N56" s="403">
        <f>SUM(N48:N55)</f>
        <v>4361.5706583749998</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 thickBot="1">
      <c r="B59" s="73"/>
      <c r="C59" s="66"/>
      <c r="D59" s="66"/>
      <c r="E59" s="66"/>
      <c r="F59" s="66"/>
      <c r="G59" s="66"/>
      <c r="H59" s="66"/>
      <c r="I59" s="66"/>
      <c r="J59" s="66"/>
      <c r="K59" s="66"/>
      <c r="L59" s="66"/>
      <c r="M59" s="66"/>
      <c r="N59" s="68"/>
    </row>
    <row r="60" spans="1:14" ht="26.4">
      <c r="B60" s="322" t="s">
        <v>1041</v>
      </c>
      <c r="C60" s="323"/>
      <c r="D60" s="323"/>
      <c r="E60" s="323"/>
      <c r="F60" s="323"/>
      <c r="G60" s="323"/>
      <c r="H60" s="78" t="s">
        <v>1029</v>
      </c>
      <c r="I60" s="79" t="s">
        <v>1042</v>
      </c>
      <c r="J60" s="80" t="s">
        <v>1043</v>
      </c>
      <c r="K60" s="78" t="s">
        <v>1044</v>
      </c>
      <c r="L60" s="828" t="s">
        <v>1045</v>
      </c>
      <c r="M60" s="801"/>
      <c r="N60" s="81" t="s">
        <v>1035</v>
      </c>
    </row>
    <row r="61" spans="1:14">
      <c r="A61" t="s">
        <v>1306</v>
      </c>
      <c r="B61" s="51" t="str">
        <f>VLOOKUP(A61,TRANSPORTE!A3:D117,3,FALSE)</f>
        <v>Transporte de acero</v>
      </c>
      <c r="C61" s="326"/>
      <c r="D61" s="326"/>
      <c r="E61" s="326"/>
      <c r="F61" s="326"/>
      <c r="G61" s="326"/>
      <c r="H61" s="320" t="s">
        <v>2149</v>
      </c>
      <c r="I61" s="288">
        <v>1.05</v>
      </c>
      <c r="J61" s="295">
        <v>1</v>
      </c>
      <c r="K61" s="288">
        <f>I61*J61</f>
        <v>1.05</v>
      </c>
      <c r="L61" s="829">
        <f>VLOOKUP(A61,TRANSPORTE!A3:D117,4,FALSE)</f>
        <v>1393.3519377</v>
      </c>
      <c r="M61" s="830"/>
      <c r="N61" s="296">
        <f>K61*L61</f>
        <v>1463.019534585</v>
      </c>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ht="15" thickBot="1">
      <c r="B66" s="456"/>
      <c r="C66" s="457"/>
      <c r="D66" s="457"/>
      <c r="E66" s="457"/>
      <c r="F66" s="457"/>
      <c r="G66" s="457"/>
      <c r="H66" s="53"/>
      <c r="I66" s="131"/>
      <c r="J66" s="131"/>
      <c r="K66" s="131"/>
      <c r="L66" s="814"/>
      <c r="M66" s="815"/>
      <c r="N66" s="132"/>
    </row>
    <row r="67" spans="1:15" ht="15" thickBot="1">
      <c r="B67" s="831" t="s">
        <v>1037</v>
      </c>
      <c r="C67" s="832"/>
      <c r="D67" s="832"/>
      <c r="E67" s="832"/>
      <c r="F67" s="832"/>
      <c r="G67" s="832"/>
      <c r="H67" s="832"/>
      <c r="I67" s="832"/>
      <c r="J67" s="832"/>
      <c r="K67" s="832"/>
      <c r="L67" s="832"/>
      <c r="M67" s="833"/>
      <c r="N67" s="109">
        <f>N61+N62+N63+N64+N65</f>
        <v>1463.019534585</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 thickBot="1">
      <c r="B70" s="73"/>
      <c r="C70" s="66"/>
      <c r="D70" s="66"/>
      <c r="E70" s="66"/>
      <c r="F70" s="66"/>
      <c r="G70" s="66"/>
      <c r="H70" s="66"/>
      <c r="I70" s="66"/>
      <c r="J70" s="66"/>
      <c r="K70" s="66"/>
      <c r="L70" s="66"/>
      <c r="M70" s="66"/>
      <c r="N70" s="68"/>
    </row>
    <row r="71" spans="1:15" ht="26.4">
      <c r="B71" s="851" t="s">
        <v>1047</v>
      </c>
      <c r="C71" s="852"/>
      <c r="D71" s="852"/>
      <c r="E71" s="852"/>
      <c r="F71" s="852"/>
      <c r="G71" s="852"/>
      <c r="H71" s="852"/>
      <c r="I71" s="78" t="s">
        <v>1048</v>
      </c>
      <c r="J71" s="80" t="s">
        <v>1493</v>
      </c>
      <c r="K71" s="79" t="s">
        <v>1050</v>
      </c>
      <c r="L71" s="853" t="s">
        <v>1034</v>
      </c>
      <c r="M71" s="854"/>
      <c r="N71" s="103" t="s">
        <v>1035</v>
      </c>
    </row>
    <row r="72" spans="1:15">
      <c r="A72" s="167" t="s">
        <v>6</v>
      </c>
      <c r="B72" s="54" t="str">
        <f>VLOOKUP(A72,'MANO DE OBRA'!A8:D68,3,FALSE)</f>
        <v xml:space="preserve">Obrero </v>
      </c>
      <c r="C72" s="52"/>
      <c r="D72" s="52"/>
      <c r="E72" s="52"/>
      <c r="F72" s="52"/>
      <c r="G72" s="52"/>
      <c r="H72" s="52"/>
      <c r="I72" s="301">
        <f>K72/J72*100</f>
        <v>27603.894705999999</v>
      </c>
      <c r="J72" s="302">
        <v>185</v>
      </c>
      <c r="K72" s="303">
        <f>VLOOKUP(A72,'MANO DE OBRA'!A8:D99,4,FALSE)</f>
        <v>51067.205206099999</v>
      </c>
      <c r="L72" s="55"/>
      <c r="M72" s="443">
        <v>200</v>
      </c>
      <c r="N72" s="404">
        <f>K72/M72</f>
        <v>255.33602603049999</v>
      </c>
      <c r="O72" s="111"/>
    </row>
    <row r="73" spans="1:15">
      <c r="A73" s="167" t="s">
        <v>30</v>
      </c>
      <c r="B73" s="54" t="str">
        <f>VLOOKUP(A73,'MANO DE OBRA'!A8:D69,3,FALSE)</f>
        <v>Oficial</v>
      </c>
      <c r="C73" s="52"/>
      <c r="D73" s="52"/>
      <c r="E73" s="52"/>
      <c r="F73" s="52"/>
      <c r="G73" s="52"/>
      <c r="H73" s="52"/>
      <c r="I73" s="301">
        <f>K73/J73*100</f>
        <v>55207.789411999998</v>
      </c>
      <c r="J73" s="302">
        <v>185</v>
      </c>
      <c r="K73" s="303">
        <f>VLOOKUP(A73,'MANO DE OBRA'!A8:D100,4,FALSE)</f>
        <v>102134.4104122</v>
      </c>
      <c r="L73" s="55"/>
      <c r="M73" s="443">
        <v>200</v>
      </c>
      <c r="N73" s="404">
        <f>K73/M73</f>
        <v>510.67205206099999</v>
      </c>
    </row>
    <row r="74" spans="1:15">
      <c r="B74" s="54"/>
      <c r="C74" s="52"/>
      <c r="D74" s="52"/>
      <c r="E74" s="52"/>
      <c r="F74" s="52"/>
      <c r="G74" s="52"/>
      <c r="H74" s="52"/>
      <c r="I74" s="301"/>
      <c r="J74" s="302"/>
      <c r="K74" s="303"/>
      <c r="L74" s="55"/>
      <c r="M74" s="441"/>
      <c r="N74" s="404"/>
    </row>
    <row r="75" spans="1:15">
      <c r="B75" s="54"/>
      <c r="C75" s="52"/>
      <c r="D75" s="52"/>
      <c r="E75" s="52"/>
      <c r="F75" s="52"/>
      <c r="G75" s="52"/>
      <c r="H75" s="52"/>
      <c r="I75" s="288"/>
      <c r="J75" s="306"/>
      <c r="K75" s="307"/>
      <c r="L75" s="327"/>
      <c r="M75" s="309"/>
      <c r="N75" s="305"/>
    </row>
    <row r="76" spans="1:15">
      <c r="B76" s="54"/>
      <c r="C76" s="52"/>
      <c r="D76" s="52"/>
      <c r="E76" s="52"/>
      <c r="F76" s="52"/>
      <c r="G76" s="52"/>
      <c r="H76" s="52"/>
      <c r="I76" s="288"/>
      <c r="J76" s="306"/>
      <c r="K76" s="307"/>
      <c r="L76" s="327"/>
      <c r="M76" s="309"/>
      <c r="N76" s="305"/>
    </row>
    <row r="77" spans="1:15" ht="15" thickBot="1">
      <c r="B77" s="812"/>
      <c r="C77" s="813"/>
      <c r="D77" s="813"/>
      <c r="E77" s="813"/>
      <c r="F77" s="813"/>
      <c r="G77" s="813"/>
      <c r="H77" s="813"/>
      <c r="I77" s="131"/>
      <c r="J77" s="131"/>
      <c r="K77" s="131"/>
      <c r="L77" s="913"/>
      <c r="M77" s="913"/>
      <c r="N77" s="50"/>
    </row>
    <row r="78" spans="1:15" ht="15" thickBot="1">
      <c r="B78" s="831" t="s">
        <v>1037</v>
      </c>
      <c r="C78" s="832"/>
      <c r="D78" s="832"/>
      <c r="E78" s="832"/>
      <c r="F78" s="832"/>
      <c r="G78" s="832"/>
      <c r="H78" s="832"/>
      <c r="I78" s="832"/>
      <c r="J78" s="832"/>
      <c r="K78" s="832"/>
      <c r="L78" s="832"/>
      <c r="M78" s="833"/>
      <c r="N78" s="310">
        <f>SUM(N72:N77)</f>
        <v>766.00807809150001</v>
      </c>
    </row>
    <row r="79" spans="1:15" ht="15" thickBot="1">
      <c r="B79" s="38"/>
      <c r="C79" s="39"/>
      <c r="D79" s="39"/>
      <c r="E79" s="39"/>
      <c r="F79" s="39"/>
      <c r="G79" s="39"/>
      <c r="H79" s="39"/>
      <c r="I79" s="39"/>
      <c r="J79" s="39"/>
      <c r="K79" s="39"/>
      <c r="L79" s="39"/>
      <c r="M79" s="39"/>
      <c r="N79" s="40"/>
    </row>
    <row r="80" spans="1:15" ht="15" thickBot="1">
      <c r="B80" s="825" t="s">
        <v>1051</v>
      </c>
      <c r="C80" s="826"/>
      <c r="D80" s="826"/>
      <c r="E80" s="826"/>
      <c r="F80" s="826"/>
      <c r="G80" s="826"/>
      <c r="H80" s="826"/>
      <c r="I80" s="826"/>
      <c r="J80" s="826"/>
      <c r="K80" s="826"/>
      <c r="L80" s="826"/>
      <c r="M80" s="827"/>
      <c r="N80" s="104">
        <f>N43+N56+N67+N78</f>
        <v>6627.8688326133288</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 thickBot="1">
      <c r="B83" s="73"/>
      <c r="C83" s="66"/>
      <c r="D83" s="66"/>
      <c r="E83" s="66"/>
      <c r="F83" s="66"/>
      <c r="G83" s="66"/>
      <c r="H83" s="66"/>
      <c r="I83" s="66"/>
      <c r="J83" s="66"/>
      <c r="K83" s="66"/>
      <c r="L83" s="66"/>
      <c r="M83" s="66"/>
      <c r="N83" s="68"/>
    </row>
    <row r="84" spans="1:14">
      <c r="B84" s="816" t="s">
        <v>1053</v>
      </c>
      <c r="C84" s="817"/>
      <c r="D84" s="817"/>
      <c r="E84" s="817"/>
      <c r="F84" s="817"/>
      <c r="G84" s="817"/>
      <c r="H84" s="817"/>
      <c r="I84" s="323"/>
      <c r="J84" s="343"/>
      <c r="K84" s="311" t="s">
        <v>1054</v>
      </c>
      <c r="L84" s="855" t="s">
        <v>1055</v>
      </c>
      <c r="M84" s="856"/>
      <c r="N84" s="312"/>
    </row>
    <row r="85" spans="1:14">
      <c r="B85" s="857" t="s">
        <v>1056</v>
      </c>
      <c r="C85" s="858"/>
      <c r="D85" s="858"/>
      <c r="E85" s="858"/>
      <c r="F85" s="858"/>
      <c r="G85" s="858"/>
      <c r="H85" s="858"/>
      <c r="I85" s="92"/>
      <c r="J85" s="93"/>
      <c r="K85" s="313">
        <v>0.2</v>
      </c>
      <c r="L85" s="859">
        <f>N80*K85</f>
        <v>1325.5737665226659</v>
      </c>
      <c r="M85" s="860"/>
      <c r="N85" s="56"/>
    </row>
    <row r="86" spans="1:14">
      <c r="B86" s="94" t="s">
        <v>1057</v>
      </c>
      <c r="C86" s="95"/>
      <c r="D86" s="95"/>
      <c r="E86" s="95"/>
      <c r="F86" s="95"/>
      <c r="G86" s="95"/>
      <c r="H86" s="95"/>
      <c r="I86" s="92"/>
      <c r="J86" s="93"/>
      <c r="K86" s="313">
        <v>0.05</v>
      </c>
      <c r="L86" s="859">
        <f>N80*K86</f>
        <v>331.39344163066647</v>
      </c>
      <c r="M86" s="860"/>
      <c r="N86" s="56"/>
    </row>
    <row r="87" spans="1:14" ht="15" thickBot="1">
      <c r="B87" s="96" t="s">
        <v>1058</v>
      </c>
      <c r="C87" s="97"/>
      <c r="D87" s="97"/>
      <c r="E87" s="97"/>
      <c r="F87" s="97"/>
      <c r="G87" s="97"/>
      <c r="H87" s="97"/>
      <c r="I87" s="98"/>
      <c r="J87" s="99"/>
      <c r="K87" s="314">
        <v>0.05</v>
      </c>
      <c r="L87" s="861">
        <f>N80*K87</f>
        <v>331.39344163066647</v>
      </c>
      <c r="M87" s="862"/>
      <c r="N87" s="56"/>
    </row>
    <row r="88" spans="1:14" ht="15" thickBot="1">
      <c r="B88" s="825" t="s">
        <v>1037</v>
      </c>
      <c r="C88" s="826"/>
      <c r="D88" s="826"/>
      <c r="E88" s="826"/>
      <c r="F88" s="826"/>
      <c r="G88" s="826"/>
      <c r="H88" s="826"/>
      <c r="I88" s="826"/>
      <c r="J88" s="826"/>
      <c r="K88" s="826"/>
      <c r="L88" s="826"/>
      <c r="M88" s="827"/>
      <c r="N88" s="57">
        <f>L85+L86+L87</f>
        <v>1988.360649783999</v>
      </c>
    </row>
    <row r="89" spans="1:14" ht="15" thickBot="1">
      <c r="B89" s="38"/>
      <c r="C89" s="39"/>
      <c r="D89" s="39"/>
      <c r="E89" s="39"/>
      <c r="F89" s="39"/>
      <c r="G89" s="39"/>
      <c r="H89" s="39"/>
      <c r="I89" s="39"/>
      <c r="J89" s="39"/>
      <c r="K89" s="39"/>
      <c r="L89" s="39"/>
      <c r="M89" s="39"/>
      <c r="N89" s="40"/>
    </row>
    <row r="90" spans="1:14" ht="15" thickBot="1">
      <c r="A90" t="s">
        <v>2121</v>
      </c>
      <c r="B90" s="825" t="s">
        <v>1059</v>
      </c>
      <c r="C90" s="826"/>
      <c r="D90" s="826"/>
      <c r="E90" s="826"/>
      <c r="F90" s="826"/>
      <c r="G90" s="826"/>
      <c r="H90" s="826"/>
      <c r="I90" s="826"/>
      <c r="J90" s="826"/>
      <c r="K90" s="826"/>
      <c r="L90" s="826"/>
      <c r="M90" s="827"/>
      <c r="N90" s="196">
        <f>N80+N88</f>
        <v>8616.229482397328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2321</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2322</v>
      </c>
      <c r="C106" s="264"/>
      <c r="D106" s="264"/>
      <c r="E106" s="264"/>
      <c r="F106" s="264"/>
      <c r="G106" s="264"/>
      <c r="H106" s="264"/>
      <c r="I106" s="264"/>
      <c r="J106" s="264"/>
      <c r="K106" s="264"/>
      <c r="L106" s="264"/>
      <c r="M106" s="264"/>
      <c r="N106" s="265"/>
    </row>
    <row r="107" spans="2:14" ht="15" customHeight="1">
      <c r="B107" s="967" t="s">
        <v>2323</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2324</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2325</v>
      </c>
      <c r="C120" s="266"/>
      <c r="D120" s="266"/>
      <c r="E120" s="252"/>
      <c r="F120" s="252"/>
      <c r="G120" s="252"/>
      <c r="H120" s="252"/>
      <c r="I120" s="252"/>
      <c r="J120" s="973"/>
      <c r="K120" s="973"/>
      <c r="L120" s="973"/>
      <c r="M120" s="973"/>
      <c r="N120" s="974"/>
    </row>
    <row r="121" spans="2:14" ht="15" thickBot="1">
      <c r="B121" s="428" t="s">
        <v>2326</v>
      </c>
      <c r="C121" s="429"/>
      <c r="D121" s="429"/>
      <c r="E121" s="268"/>
      <c r="F121" s="268"/>
      <c r="G121" s="268"/>
      <c r="H121" s="268"/>
      <c r="I121" s="268"/>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1204</v>
      </c>
      <c r="C31" s="86" t="s">
        <v>2228</v>
      </c>
      <c r="D31" s="87"/>
      <c r="E31" s="87"/>
      <c r="F31" s="87"/>
      <c r="G31" s="87"/>
      <c r="H31" s="87"/>
      <c r="I31" s="87"/>
      <c r="J31" s="87"/>
      <c r="K31" s="462"/>
      <c r="L31" s="315" t="s">
        <v>1747</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123</v>
      </c>
      <c r="B36" s="838" t="str">
        <f>VLOOKUP(A36,EQUIPOS!A6:D154,3,FALSE)</f>
        <v>Bomba de inyección de lechada</v>
      </c>
      <c r="C36" s="839"/>
      <c r="D36" s="839"/>
      <c r="E36" s="839"/>
      <c r="F36" s="839"/>
      <c r="G36" s="839"/>
      <c r="H36" s="840"/>
      <c r="I36" s="276"/>
      <c r="J36" s="277"/>
      <c r="K36" s="278">
        <f>VLOOKUP(A36,EQUIPOS!A6:D163,4,FALSE)</f>
        <v>57992.095999999998</v>
      </c>
      <c r="L36" s="279"/>
      <c r="M36" s="345">
        <v>670</v>
      </c>
      <c r="N36" s="281">
        <f>K36/M36</f>
        <v>86.555367164179103</v>
      </c>
    </row>
    <row r="37" spans="1:14">
      <c r="A37" s="118" t="s">
        <v>125</v>
      </c>
      <c r="B37" s="838" t="str">
        <f>VLOOKUP(A37,EQUIPOS!A7:D154,3,FALSE)</f>
        <v>Bomba para gato de tensionamiento</v>
      </c>
      <c r="C37" s="839"/>
      <c r="D37" s="839"/>
      <c r="E37" s="839"/>
      <c r="F37" s="839"/>
      <c r="G37" s="839"/>
      <c r="H37" s="840"/>
      <c r="I37" s="430"/>
      <c r="J37" s="431"/>
      <c r="K37" s="278">
        <f>VLOOKUP(A37,EQUIPOS!A7:D164,4,FALSE)</f>
        <v>64222.135999999999</v>
      </c>
      <c r="L37" s="344"/>
      <c r="M37" s="345">
        <v>670</v>
      </c>
      <c r="N37" s="281">
        <f>K37/M37</f>
        <v>95.853934328358207</v>
      </c>
    </row>
    <row r="38" spans="1:14">
      <c r="A38" s="118" t="s">
        <v>240</v>
      </c>
      <c r="B38" s="838" t="str">
        <f>VLOOKUP(A38,EQUIPOS!A8:D154,3,FALSE)</f>
        <v>Gato para tensionamiento, fuerza Max 200 ton, área de tensión 314 cm2.</v>
      </c>
      <c r="C38" s="839"/>
      <c r="D38" s="839"/>
      <c r="E38" s="839"/>
      <c r="F38" s="839"/>
      <c r="G38" s="839"/>
      <c r="H38" s="840"/>
      <c r="I38" s="337"/>
      <c r="J38" s="339"/>
      <c r="K38" s="278">
        <f>VLOOKUP(A38,EQUIPOS!A8:D165,4,FALSE)</f>
        <v>1767</v>
      </c>
      <c r="L38" s="432"/>
      <c r="M38" s="433">
        <v>670</v>
      </c>
      <c r="N38" s="281">
        <f>K38/M38</f>
        <v>2.6373134328358208</v>
      </c>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0.02</v>
      </c>
      <c r="N41" s="353">
        <f>N78*M41</f>
        <v>6.0975767410268658</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191.14419166639999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437</v>
      </c>
      <c r="B48" s="48"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11445.919960000001</v>
      </c>
      <c r="N48" s="281">
        <f t="shared" ref="N48:N53" si="0">K48*M48</f>
        <v>45.783679840000005</v>
      </c>
    </row>
    <row r="49" spans="1:14">
      <c r="A49" s="166" t="s">
        <v>452</v>
      </c>
      <c r="B49" s="48"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2593.6686249999998</v>
      </c>
      <c r="N49" s="281">
        <f t="shared" si="0"/>
        <v>10.374674499999999</v>
      </c>
    </row>
    <row r="50" spans="1:14">
      <c r="A50" s="166" t="s">
        <v>492</v>
      </c>
      <c r="B50" s="48"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1296.8343124999999</v>
      </c>
      <c r="N50" s="281">
        <f t="shared" si="0"/>
        <v>25.936686249999998</v>
      </c>
    </row>
    <row r="51" spans="1:14">
      <c r="A51" s="166" t="s">
        <v>748</v>
      </c>
      <c r="B51" s="48"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7112.6838200000002</v>
      </c>
      <c r="N51" s="281">
        <f t="shared" si="0"/>
        <v>604.5781247000001</v>
      </c>
    </row>
    <row r="52" spans="1:14">
      <c r="A52" s="166" t="s">
        <v>759</v>
      </c>
      <c r="B52" s="48"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94205.66353250001</v>
      </c>
      <c r="N52" s="281">
        <f t="shared" si="0"/>
        <v>94.205663532500012</v>
      </c>
    </row>
    <row r="53" spans="1:14">
      <c r="A53" s="166" t="s">
        <v>976</v>
      </c>
      <c r="B53" s="48"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6515.8450000000003</v>
      </c>
      <c r="N53" s="281">
        <f t="shared" si="0"/>
        <v>130.3169</v>
      </c>
    </row>
    <row r="54" spans="1:14">
      <c r="A54" s="166"/>
      <c r="B54" s="48"/>
      <c r="C54" s="434"/>
      <c r="D54" s="434"/>
      <c r="E54" s="434"/>
      <c r="F54" s="434"/>
      <c r="G54" s="434"/>
      <c r="H54" s="434"/>
      <c r="I54" s="434"/>
      <c r="J54" s="320"/>
      <c r="K54" s="406"/>
      <c r="L54" s="430"/>
      <c r="M54" s="411"/>
      <c r="N54" s="281"/>
    </row>
    <row r="55" spans="1:14" ht="15" thickBot="1">
      <c r="B55" s="48"/>
      <c r="C55" s="319"/>
      <c r="D55" s="319"/>
      <c r="E55" s="319"/>
      <c r="F55" s="319"/>
      <c r="G55" s="319"/>
      <c r="H55" s="319"/>
      <c r="I55" s="319"/>
      <c r="J55" s="444"/>
      <c r="K55" s="131"/>
      <c r="L55" s="334"/>
      <c r="M55" s="411"/>
      <c r="N55" s="281"/>
    </row>
    <row r="56" spans="1:14" ht="15" thickBot="1">
      <c r="B56" s="825" t="s">
        <v>1037</v>
      </c>
      <c r="C56" s="826"/>
      <c r="D56" s="826"/>
      <c r="E56" s="826"/>
      <c r="F56" s="826"/>
      <c r="G56" s="826"/>
      <c r="H56" s="826"/>
      <c r="I56" s="826"/>
      <c r="J56" s="826"/>
      <c r="K56" s="826"/>
      <c r="L56" s="826"/>
      <c r="M56" s="827"/>
      <c r="N56" s="403">
        <f>SUM(N48:N55)</f>
        <v>911.19572882250009</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 thickBot="1">
      <c r="B59" s="73"/>
      <c r="C59" s="66"/>
      <c r="D59" s="66"/>
      <c r="E59" s="66"/>
      <c r="F59" s="66"/>
      <c r="G59" s="66"/>
      <c r="H59" s="66"/>
      <c r="I59" s="66"/>
      <c r="J59" s="66"/>
      <c r="K59" s="66"/>
      <c r="L59" s="66"/>
      <c r="M59" s="66"/>
      <c r="N59" s="68"/>
    </row>
    <row r="60" spans="1:14" ht="26.4">
      <c r="B60" s="322" t="s">
        <v>1041</v>
      </c>
      <c r="C60" s="323"/>
      <c r="D60" s="323"/>
      <c r="E60" s="323"/>
      <c r="F60" s="323"/>
      <c r="G60" s="323"/>
      <c r="H60" s="78" t="s">
        <v>1029</v>
      </c>
      <c r="I60" s="79" t="s">
        <v>1042</v>
      </c>
      <c r="J60" s="80" t="s">
        <v>1043</v>
      </c>
      <c r="K60" s="78" t="s">
        <v>1044</v>
      </c>
      <c r="L60" s="828" t="s">
        <v>1045</v>
      </c>
      <c r="M60" s="801"/>
      <c r="N60" s="81" t="s">
        <v>1035</v>
      </c>
    </row>
    <row r="61" spans="1:14">
      <c r="B61" s="51"/>
      <c r="C61" s="326"/>
      <c r="D61" s="326"/>
      <c r="E61" s="326"/>
      <c r="F61" s="326"/>
      <c r="G61" s="326"/>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ht="15" thickBot="1">
      <c r="B66" s="456"/>
      <c r="C66" s="457"/>
      <c r="D66" s="457"/>
      <c r="E66" s="457"/>
      <c r="F66" s="457"/>
      <c r="G66" s="457"/>
      <c r="H66" s="53"/>
      <c r="I66" s="131"/>
      <c r="J66" s="131"/>
      <c r="K66" s="131"/>
      <c r="L66" s="814"/>
      <c r="M66" s="815"/>
      <c r="N66" s="132"/>
    </row>
    <row r="67" spans="1:15" ht="15" thickBot="1">
      <c r="B67" s="831" t="s">
        <v>1037</v>
      </c>
      <c r="C67" s="832"/>
      <c r="D67" s="832"/>
      <c r="E67" s="832"/>
      <c r="F67" s="832"/>
      <c r="G67" s="832"/>
      <c r="H67" s="832"/>
      <c r="I67" s="832"/>
      <c r="J67" s="832"/>
      <c r="K67" s="832"/>
      <c r="L67" s="832"/>
      <c r="M67" s="833"/>
      <c r="N67" s="109"/>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 thickBot="1">
      <c r="B70" s="73"/>
      <c r="C70" s="66"/>
      <c r="D70" s="66"/>
      <c r="E70" s="66"/>
      <c r="F70" s="66"/>
      <c r="G70" s="66"/>
      <c r="H70" s="66"/>
      <c r="I70" s="66"/>
      <c r="J70" s="66"/>
      <c r="K70" s="66"/>
      <c r="L70" s="66"/>
      <c r="M70" s="66"/>
      <c r="N70" s="68"/>
    </row>
    <row r="71" spans="1:15" ht="26.4">
      <c r="B71" s="851" t="s">
        <v>1047</v>
      </c>
      <c r="C71" s="852"/>
      <c r="D71" s="852"/>
      <c r="E71" s="852"/>
      <c r="F71" s="852"/>
      <c r="G71" s="852"/>
      <c r="H71" s="852"/>
      <c r="I71" s="78" t="s">
        <v>1048</v>
      </c>
      <c r="J71" s="80" t="s">
        <v>1493</v>
      </c>
      <c r="K71" s="79" t="s">
        <v>1050</v>
      </c>
      <c r="L71" s="853" t="s">
        <v>1034</v>
      </c>
      <c r="M71" s="854"/>
      <c r="N71" s="103" t="s">
        <v>1035</v>
      </c>
    </row>
    <row r="72" spans="1:15">
      <c r="A72" s="167" t="s">
        <v>7</v>
      </c>
      <c r="B72" s="54" t="str">
        <f>VLOOKUP(A72,'MANO DE OBRA'!A8:D68,3,FALSE)</f>
        <v>Obrero (2)</v>
      </c>
      <c r="C72" s="52"/>
      <c r="D72" s="52"/>
      <c r="E72" s="52"/>
      <c r="F72" s="52"/>
      <c r="G72" s="52"/>
      <c r="H72" s="52"/>
      <c r="I72" s="301">
        <f>K72/J72*100</f>
        <v>55207.789411999998</v>
      </c>
      <c r="J72" s="302">
        <v>185</v>
      </c>
      <c r="K72" s="303">
        <f>VLOOKUP(A72,'MANO DE OBRA'!A8:D99,4,FALSE)</f>
        <v>102134.4104122</v>
      </c>
      <c r="L72" s="55"/>
      <c r="M72" s="443">
        <v>670</v>
      </c>
      <c r="N72" s="404">
        <f>K72/M72</f>
        <v>152.43941852567164</v>
      </c>
      <c r="O72" s="111"/>
    </row>
    <row r="73" spans="1:15">
      <c r="A73" s="167" t="s">
        <v>30</v>
      </c>
      <c r="B73" s="54" t="str">
        <f>VLOOKUP(A73,'MANO DE OBRA'!A8:D69,3,FALSE)</f>
        <v>Oficial</v>
      </c>
      <c r="C73" s="52"/>
      <c r="D73" s="52"/>
      <c r="E73" s="52"/>
      <c r="F73" s="52"/>
      <c r="G73" s="52"/>
      <c r="H73" s="52"/>
      <c r="I73" s="301">
        <f>K73/J73*100</f>
        <v>55207.789411999998</v>
      </c>
      <c r="J73" s="302">
        <v>185</v>
      </c>
      <c r="K73" s="303">
        <f>VLOOKUP(A73,'MANO DE OBRA'!A8:D100,4,FALSE)</f>
        <v>102134.4104122</v>
      </c>
      <c r="L73" s="55"/>
      <c r="M73" s="443">
        <v>670</v>
      </c>
      <c r="N73" s="404">
        <f>K73/M73</f>
        <v>152.43941852567164</v>
      </c>
    </row>
    <row r="74" spans="1:15">
      <c r="B74" s="54"/>
      <c r="C74" s="52"/>
      <c r="D74" s="52"/>
      <c r="E74" s="52"/>
      <c r="F74" s="52"/>
      <c r="G74" s="52"/>
      <c r="H74" s="52"/>
      <c r="I74" s="301"/>
      <c r="J74" s="302"/>
      <c r="K74" s="303"/>
      <c r="L74" s="55"/>
      <c r="M74" s="441"/>
      <c r="N74" s="404"/>
    </row>
    <row r="75" spans="1:15">
      <c r="B75" s="54"/>
      <c r="C75" s="52"/>
      <c r="D75" s="52"/>
      <c r="E75" s="52"/>
      <c r="F75" s="52"/>
      <c r="G75" s="52"/>
      <c r="H75" s="52"/>
      <c r="I75" s="288"/>
      <c r="J75" s="306"/>
      <c r="K75" s="307"/>
      <c r="L75" s="327"/>
      <c r="M75" s="309"/>
      <c r="N75" s="305"/>
    </row>
    <row r="76" spans="1:15">
      <c r="B76" s="54"/>
      <c r="C76" s="52"/>
      <c r="D76" s="52"/>
      <c r="E76" s="52"/>
      <c r="F76" s="52"/>
      <c r="G76" s="52"/>
      <c r="H76" s="52"/>
      <c r="I76" s="288"/>
      <c r="J76" s="306"/>
      <c r="K76" s="307"/>
      <c r="L76" s="327"/>
      <c r="M76" s="309"/>
      <c r="N76" s="305"/>
    </row>
    <row r="77" spans="1:15" ht="15" thickBot="1">
      <c r="B77" s="812"/>
      <c r="C77" s="813"/>
      <c r="D77" s="813"/>
      <c r="E77" s="813"/>
      <c r="F77" s="813"/>
      <c r="G77" s="813"/>
      <c r="H77" s="813"/>
      <c r="I77" s="131"/>
      <c r="J77" s="131"/>
      <c r="K77" s="131"/>
      <c r="L77" s="913"/>
      <c r="M77" s="913"/>
      <c r="N77" s="132"/>
    </row>
    <row r="78" spans="1:15" ht="15" thickBot="1">
      <c r="B78" s="831" t="s">
        <v>1037</v>
      </c>
      <c r="C78" s="832"/>
      <c r="D78" s="832"/>
      <c r="E78" s="832"/>
      <c r="F78" s="832"/>
      <c r="G78" s="832"/>
      <c r="H78" s="832"/>
      <c r="I78" s="832"/>
      <c r="J78" s="832"/>
      <c r="K78" s="832"/>
      <c r="L78" s="832"/>
      <c r="M78" s="833"/>
      <c r="N78" s="469">
        <f>SUM(N72:N77)</f>
        <v>304.87883705134328</v>
      </c>
    </row>
    <row r="79" spans="1:15" ht="15" thickBot="1">
      <c r="B79" s="38"/>
      <c r="C79" s="39"/>
      <c r="D79" s="39"/>
      <c r="E79" s="39"/>
      <c r="F79" s="39"/>
      <c r="G79" s="39"/>
      <c r="H79" s="39"/>
      <c r="I79" s="39"/>
      <c r="J79" s="39"/>
      <c r="K79" s="39"/>
      <c r="L79" s="39"/>
      <c r="M79" s="39"/>
      <c r="N79" s="40"/>
    </row>
    <row r="80" spans="1:15" ht="15" thickBot="1">
      <c r="B80" s="825" t="s">
        <v>1051</v>
      </c>
      <c r="C80" s="826"/>
      <c r="D80" s="826"/>
      <c r="E80" s="826"/>
      <c r="F80" s="826"/>
      <c r="G80" s="826"/>
      <c r="H80" s="826"/>
      <c r="I80" s="826"/>
      <c r="J80" s="826"/>
      <c r="K80" s="826"/>
      <c r="L80" s="826"/>
      <c r="M80" s="827"/>
      <c r="N80" s="104">
        <f>N43+N56+N67+N78</f>
        <v>1407.2187575402434</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 thickBot="1">
      <c r="B83" s="73"/>
      <c r="C83" s="66"/>
      <c r="D83" s="66"/>
      <c r="E83" s="66"/>
      <c r="F83" s="66"/>
      <c r="G83" s="66"/>
      <c r="H83" s="66"/>
      <c r="I83" s="66"/>
      <c r="J83" s="66"/>
      <c r="K83" s="66"/>
      <c r="L83" s="66"/>
      <c r="M83" s="66"/>
      <c r="N83" s="68"/>
    </row>
    <row r="84" spans="1:14">
      <c r="B84" s="816" t="s">
        <v>1053</v>
      </c>
      <c r="C84" s="817"/>
      <c r="D84" s="817"/>
      <c r="E84" s="817"/>
      <c r="F84" s="817"/>
      <c r="G84" s="817"/>
      <c r="H84" s="817"/>
      <c r="I84" s="323"/>
      <c r="J84" s="343"/>
      <c r="K84" s="311" t="s">
        <v>1054</v>
      </c>
      <c r="L84" s="855" t="s">
        <v>1055</v>
      </c>
      <c r="M84" s="856"/>
      <c r="N84" s="312"/>
    </row>
    <row r="85" spans="1:14">
      <c r="B85" s="857" t="s">
        <v>1056</v>
      </c>
      <c r="C85" s="858"/>
      <c r="D85" s="858"/>
      <c r="E85" s="858"/>
      <c r="F85" s="858"/>
      <c r="G85" s="858"/>
      <c r="H85" s="858"/>
      <c r="I85" s="92"/>
      <c r="J85" s="93"/>
      <c r="K85" s="313">
        <v>0.2</v>
      </c>
      <c r="L85" s="859">
        <f>N80*K85</f>
        <v>281.44375150804871</v>
      </c>
      <c r="M85" s="860"/>
      <c r="N85" s="56"/>
    </row>
    <row r="86" spans="1:14">
      <c r="B86" s="94" t="s">
        <v>1057</v>
      </c>
      <c r="C86" s="95"/>
      <c r="D86" s="95"/>
      <c r="E86" s="95"/>
      <c r="F86" s="95"/>
      <c r="G86" s="95"/>
      <c r="H86" s="95"/>
      <c r="I86" s="92"/>
      <c r="J86" s="93"/>
      <c r="K86" s="313">
        <v>0.05</v>
      </c>
      <c r="L86" s="859">
        <f>N80*K86</f>
        <v>70.360937877012177</v>
      </c>
      <c r="M86" s="860"/>
      <c r="N86" s="56"/>
    </row>
    <row r="87" spans="1:14" ht="15" thickBot="1">
      <c r="B87" s="96" t="s">
        <v>1058</v>
      </c>
      <c r="C87" s="97"/>
      <c r="D87" s="97"/>
      <c r="E87" s="97"/>
      <c r="F87" s="97"/>
      <c r="G87" s="97"/>
      <c r="H87" s="97"/>
      <c r="I87" s="98"/>
      <c r="J87" s="99"/>
      <c r="K87" s="314">
        <v>0.05</v>
      </c>
      <c r="L87" s="861">
        <f>N80*K87</f>
        <v>70.360937877012177</v>
      </c>
      <c r="M87" s="862"/>
      <c r="N87" s="56"/>
    </row>
    <row r="88" spans="1:14" ht="15" thickBot="1">
      <c r="B88" s="825" t="s">
        <v>1037</v>
      </c>
      <c r="C88" s="826"/>
      <c r="D88" s="826"/>
      <c r="E88" s="826"/>
      <c r="F88" s="826"/>
      <c r="G88" s="826"/>
      <c r="H88" s="826"/>
      <c r="I88" s="826"/>
      <c r="J88" s="826"/>
      <c r="K88" s="826"/>
      <c r="L88" s="826"/>
      <c r="M88" s="827"/>
      <c r="N88" s="57">
        <f>L85+L86+L87</f>
        <v>422.16562726207309</v>
      </c>
    </row>
    <row r="89" spans="1:14" ht="15" thickBot="1">
      <c r="B89" s="38"/>
      <c r="C89" s="39"/>
      <c r="D89" s="39"/>
      <c r="E89" s="39"/>
      <c r="F89" s="39"/>
      <c r="G89" s="39"/>
      <c r="H89" s="39"/>
      <c r="I89" s="39"/>
      <c r="J89" s="39"/>
      <c r="K89" s="39"/>
      <c r="L89" s="39"/>
      <c r="M89" s="39"/>
      <c r="N89" s="40"/>
    </row>
    <row r="90" spans="1:14" ht="15" thickBot="1">
      <c r="A90" t="s">
        <v>2121</v>
      </c>
      <c r="B90" s="825" t="s">
        <v>1059</v>
      </c>
      <c r="C90" s="826"/>
      <c r="D90" s="826"/>
      <c r="E90" s="826"/>
      <c r="F90" s="826"/>
      <c r="G90" s="826"/>
      <c r="H90" s="826"/>
      <c r="I90" s="826"/>
      <c r="J90" s="826"/>
      <c r="K90" s="826"/>
      <c r="L90" s="826"/>
      <c r="M90" s="827"/>
      <c r="N90" s="196">
        <f>N80+N88</f>
        <v>1829.3843848023164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2321</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2322</v>
      </c>
      <c r="C106" s="264"/>
      <c r="D106" s="264"/>
      <c r="E106" s="264"/>
      <c r="F106" s="264"/>
      <c r="G106" s="264"/>
      <c r="H106" s="264"/>
      <c r="I106" s="264"/>
      <c r="J106" s="264"/>
      <c r="K106" s="264"/>
      <c r="L106" s="264"/>
      <c r="M106" s="264"/>
      <c r="N106" s="265"/>
    </row>
    <row r="107" spans="2:14" ht="15" customHeight="1">
      <c r="B107" s="967" t="s">
        <v>2323</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2324</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2325</v>
      </c>
      <c r="C120" s="266"/>
      <c r="D120" s="266"/>
      <c r="E120" s="252"/>
      <c r="F120" s="252"/>
      <c r="G120" s="252"/>
      <c r="H120" s="252"/>
      <c r="I120" s="252"/>
      <c r="J120" s="973"/>
      <c r="K120" s="973"/>
      <c r="L120" s="973"/>
      <c r="M120" s="973"/>
      <c r="N120" s="974"/>
    </row>
    <row r="121" spans="2:14" ht="15" thickBot="1">
      <c r="B121" s="428" t="s">
        <v>2326</v>
      </c>
      <c r="C121" s="429"/>
      <c r="D121" s="429"/>
      <c r="E121" s="268"/>
      <c r="F121" s="268"/>
      <c r="G121" s="268"/>
      <c r="H121" s="268"/>
      <c r="I121" s="268"/>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1205</v>
      </c>
      <c r="C31" s="86" t="s">
        <v>2228</v>
      </c>
      <c r="D31" s="87"/>
      <c r="E31" s="87"/>
      <c r="F31" s="87"/>
      <c r="G31" s="87"/>
      <c r="H31" s="87"/>
      <c r="I31" s="87"/>
      <c r="J31" s="87"/>
      <c r="K31" s="462"/>
      <c r="L31" s="315" t="s">
        <v>377</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123</v>
      </c>
      <c r="B36" s="838" t="str">
        <f>VLOOKUP(A36,EQUIPOS!A6:D154,3,FALSE)</f>
        <v>Bomba de inyección de lechada</v>
      </c>
      <c r="C36" s="839"/>
      <c r="D36" s="839"/>
      <c r="E36" s="839"/>
      <c r="F36" s="839"/>
      <c r="G36" s="839"/>
      <c r="H36" s="840"/>
      <c r="I36" s="276"/>
      <c r="J36" s="277"/>
      <c r="K36" s="278">
        <f>VLOOKUP(A36,EQUIPOS!A6:D163,4,FALSE)</f>
        <v>57992.095999999998</v>
      </c>
      <c r="L36" s="279"/>
      <c r="M36" s="345">
        <v>670</v>
      </c>
      <c r="N36" s="281">
        <f>K36/M36</f>
        <v>86.555367164179103</v>
      </c>
    </row>
    <row r="37" spans="1:14">
      <c r="A37" s="118" t="s">
        <v>125</v>
      </c>
      <c r="B37" s="838" t="str">
        <f>VLOOKUP(A37,EQUIPOS!A7:D154,3,FALSE)</f>
        <v>Bomba para gato de tensionamiento</v>
      </c>
      <c r="C37" s="839"/>
      <c r="D37" s="839"/>
      <c r="E37" s="839"/>
      <c r="F37" s="839"/>
      <c r="G37" s="839"/>
      <c r="H37" s="840"/>
      <c r="I37" s="430"/>
      <c r="J37" s="431"/>
      <c r="K37" s="278">
        <f>VLOOKUP(A37,EQUIPOS!A7:D164,4,FALSE)</f>
        <v>64222.135999999999</v>
      </c>
      <c r="L37" s="344"/>
      <c r="M37" s="345">
        <v>670</v>
      </c>
      <c r="N37" s="281">
        <f>K37/M37</f>
        <v>95.853934328358207</v>
      </c>
    </row>
    <row r="38" spans="1:14">
      <c r="A38" s="118" t="s">
        <v>240</v>
      </c>
      <c r="B38" s="838" t="str">
        <f>VLOOKUP(A38,EQUIPOS!A8:D154,3,FALSE)</f>
        <v>Gato para tensionamiento, fuerza Max 200 ton, área de tensión 314 cm2.</v>
      </c>
      <c r="C38" s="839"/>
      <c r="D38" s="839"/>
      <c r="E38" s="839"/>
      <c r="F38" s="839"/>
      <c r="G38" s="839"/>
      <c r="H38" s="840"/>
      <c r="I38" s="337"/>
      <c r="J38" s="339"/>
      <c r="K38" s="278">
        <f>VLOOKUP(A38,EQUIPOS!A8:D165,4,FALSE)</f>
        <v>1767</v>
      </c>
      <c r="L38" s="432"/>
      <c r="M38" s="433">
        <v>670</v>
      </c>
      <c r="N38" s="281">
        <f>K38/M38</f>
        <v>2.6373134328358208</v>
      </c>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0.02</v>
      </c>
      <c r="N41" s="353">
        <f>N78*M41</f>
        <v>6.0975767410268658</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191.14419166639999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437</v>
      </c>
      <c r="B48" s="48"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11445.919960000001</v>
      </c>
      <c r="N48" s="281">
        <f t="shared" ref="N48:N53" si="0">K48*M48</f>
        <v>45.783679840000005</v>
      </c>
    </row>
    <row r="49" spans="1:14">
      <c r="A49" s="166" t="s">
        <v>452</v>
      </c>
      <c r="B49" s="48"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2593.6686249999998</v>
      </c>
      <c r="N49" s="281">
        <f t="shared" si="0"/>
        <v>10.374674499999999</v>
      </c>
    </row>
    <row r="50" spans="1:14">
      <c r="A50" s="166" t="s">
        <v>492</v>
      </c>
      <c r="B50" s="48"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1296.8343124999999</v>
      </c>
      <c r="N50" s="281">
        <f t="shared" si="0"/>
        <v>25.936686249999998</v>
      </c>
    </row>
    <row r="51" spans="1:14">
      <c r="A51" s="166" t="s">
        <v>748</v>
      </c>
      <c r="B51" s="48"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7112.6838200000002</v>
      </c>
      <c r="N51" s="281">
        <f t="shared" si="0"/>
        <v>39333.141524600003</v>
      </c>
    </row>
    <row r="52" spans="1:14">
      <c r="A52" s="166" t="s">
        <v>759</v>
      </c>
      <c r="B52" s="48"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94205.66353250001</v>
      </c>
      <c r="N52" s="281">
        <f t="shared" si="0"/>
        <v>94.205663532500012</v>
      </c>
    </row>
    <row r="53" spans="1:14">
      <c r="A53" s="166" t="s">
        <v>976</v>
      </c>
      <c r="B53" s="48"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6515.8450000000003</v>
      </c>
      <c r="N53" s="281">
        <f t="shared" si="0"/>
        <v>130.3169</v>
      </c>
    </row>
    <row r="54" spans="1:14">
      <c r="A54" s="166"/>
      <c r="B54" s="48"/>
      <c r="C54" s="434"/>
      <c r="D54" s="434"/>
      <c r="E54" s="434"/>
      <c r="F54" s="434"/>
      <c r="G54" s="434"/>
      <c r="H54" s="434"/>
      <c r="I54" s="434"/>
      <c r="J54" s="320"/>
      <c r="K54" s="406"/>
      <c r="L54" s="430"/>
      <c r="M54" s="411"/>
      <c r="N54" s="281"/>
    </row>
    <row r="55" spans="1:14" ht="15" thickBot="1">
      <c r="B55" s="48"/>
      <c r="C55" s="319"/>
      <c r="D55" s="319"/>
      <c r="E55" s="319"/>
      <c r="F55" s="319"/>
      <c r="G55" s="319"/>
      <c r="H55" s="319"/>
      <c r="I55" s="319"/>
      <c r="J55" s="444"/>
      <c r="K55" s="131"/>
      <c r="L55" s="334"/>
      <c r="M55" s="411"/>
      <c r="N55" s="281"/>
    </row>
    <row r="56" spans="1:14" ht="15" thickBot="1">
      <c r="B56" s="825" t="s">
        <v>1037</v>
      </c>
      <c r="C56" s="826"/>
      <c r="D56" s="826"/>
      <c r="E56" s="826"/>
      <c r="F56" s="826"/>
      <c r="G56" s="826"/>
      <c r="H56" s="826"/>
      <c r="I56" s="826"/>
      <c r="J56" s="826"/>
      <c r="K56" s="826"/>
      <c r="L56" s="826"/>
      <c r="M56" s="827"/>
      <c r="N56" s="403">
        <f>SUM(N48:N55)</f>
        <v>39639.7591287225</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 thickBot="1">
      <c r="B59" s="73"/>
      <c r="C59" s="66"/>
      <c r="D59" s="66"/>
      <c r="E59" s="66"/>
      <c r="F59" s="66"/>
      <c r="G59" s="66"/>
      <c r="H59" s="66"/>
      <c r="I59" s="66"/>
      <c r="J59" s="66"/>
      <c r="K59" s="66"/>
      <c r="L59" s="66"/>
      <c r="M59" s="66"/>
      <c r="N59" s="68"/>
    </row>
    <row r="60" spans="1:14" ht="26.4">
      <c r="B60" s="322" t="s">
        <v>1041</v>
      </c>
      <c r="C60" s="323"/>
      <c r="D60" s="323"/>
      <c r="E60" s="323"/>
      <c r="F60" s="323"/>
      <c r="G60" s="323"/>
      <c r="H60" s="78" t="s">
        <v>1029</v>
      </c>
      <c r="I60" s="79" t="s">
        <v>1042</v>
      </c>
      <c r="J60" s="80" t="s">
        <v>1043</v>
      </c>
      <c r="K60" s="78" t="s">
        <v>1044</v>
      </c>
      <c r="L60" s="828" t="s">
        <v>1045</v>
      </c>
      <c r="M60" s="801"/>
      <c r="N60" s="81" t="s">
        <v>1035</v>
      </c>
    </row>
    <row r="61" spans="1:14">
      <c r="B61" s="51"/>
      <c r="C61" s="326"/>
      <c r="D61" s="326"/>
      <c r="E61" s="326"/>
      <c r="F61" s="326"/>
      <c r="G61" s="326"/>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ht="15" thickBot="1">
      <c r="B66" s="456"/>
      <c r="C66" s="457"/>
      <c r="D66" s="457"/>
      <c r="E66" s="457"/>
      <c r="F66" s="457"/>
      <c r="G66" s="457"/>
      <c r="H66" s="53"/>
      <c r="I66" s="131"/>
      <c r="J66" s="131"/>
      <c r="K66" s="131"/>
      <c r="L66" s="814"/>
      <c r="M66" s="815"/>
      <c r="N66" s="132"/>
    </row>
    <row r="67" spans="1:15" ht="15" thickBot="1">
      <c r="B67" s="831" t="s">
        <v>1037</v>
      </c>
      <c r="C67" s="832"/>
      <c r="D67" s="832"/>
      <c r="E67" s="832"/>
      <c r="F67" s="832"/>
      <c r="G67" s="832"/>
      <c r="H67" s="832"/>
      <c r="I67" s="832"/>
      <c r="J67" s="832"/>
      <c r="K67" s="832"/>
      <c r="L67" s="832"/>
      <c r="M67" s="833"/>
      <c r="N67" s="109"/>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 thickBot="1">
      <c r="B70" s="73"/>
      <c r="C70" s="66"/>
      <c r="D70" s="66"/>
      <c r="E70" s="66"/>
      <c r="F70" s="66"/>
      <c r="G70" s="66"/>
      <c r="H70" s="66"/>
      <c r="I70" s="66"/>
      <c r="J70" s="66"/>
      <c r="K70" s="66"/>
      <c r="L70" s="66"/>
      <c r="M70" s="66"/>
      <c r="N70" s="68"/>
    </row>
    <row r="71" spans="1:15" ht="26.4">
      <c r="B71" s="851" t="s">
        <v>1047</v>
      </c>
      <c r="C71" s="852"/>
      <c r="D71" s="852"/>
      <c r="E71" s="852"/>
      <c r="F71" s="852"/>
      <c r="G71" s="852"/>
      <c r="H71" s="852"/>
      <c r="I71" s="78" t="s">
        <v>1048</v>
      </c>
      <c r="J71" s="80" t="s">
        <v>1493</v>
      </c>
      <c r="K71" s="79" t="s">
        <v>1050</v>
      </c>
      <c r="L71" s="853" t="s">
        <v>1034</v>
      </c>
      <c r="M71" s="854"/>
      <c r="N71" s="103" t="s">
        <v>1035</v>
      </c>
    </row>
    <row r="72" spans="1:15">
      <c r="A72" s="167" t="s">
        <v>7</v>
      </c>
      <c r="B72" s="54" t="str">
        <f>VLOOKUP(A72,'MANO DE OBRA'!A8:D68,3,FALSE)</f>
        <v>Obrero (2)</v>
      </c>
      <c r="C72" s="52"/>
      <c r="D72" s="52"/>
      <c r="E72" s="52"/>
      <c r="F72" s="52"/>
      <c r="G72" s="52"/>
      <c r="H72" s="52"/>
      <c r="I72" s="301">
        <f>K72/J72*100</f>
        <v>55207.789411999998</v>
      </c>
      <c r="J72" s="302">
        <v>185</v>
      </c>
      <c r="K72" s="303">
        <f>VLOOKUP(A72,'MANO DE OBRA'!A8:D99,4,FALSE)</f>
        <v>102134.4104122</v>
      </c>
      <c r="L72" s="55"/>
      <c r="M72" s="443">
        <v>670</v>
      </c>
      <c r="N72" s="404">
        <f>K72/M72</f>
        <v>152.43941852567164</v>
      </c>
      <c r="O72" s="111"/>
    </row>
    <row r="73" spans="1:15">
      <c r="A73" s="167" t="s">
        <v>30</v>
      </c>
      <c r="B73" s="54" t="str">
        <f>VLOOKUP(A73,'MANO DE OBRA'!A8:D69,3,FALSE)</f>
        <v>Oficial</v>
      </c>
      <c r="C73" s="52"/>
      <c r="D73" s="52"/>
      <c r="E73" s="52"/>
      <c r="F73" s="52"/>
      <c r="G73" s="52"/>
      <c r="H73" s="52"/>
      <c r="I73" s="301">
        <f>K73/J73*100</f>
        <v>55207.789411999998</v>
      </c>
      <c r="J73" s="302">
        <v>185</v>
      </c>
      <c r="K73" s="303">
        <f>VLOOKUP(A73,'MANO DE OBRA'!A8:D100,4,FALSE)</f>
        <v>102134.4104122</v>
      </c>
      <c r="L73" s="55"/>
      <c r="M73" s="443">
        <v>670</v>
      </c>
      <c r="N73" s="404">
        <f>K73/M73</f>
        <v>152.43941852567164</v>
      </c>
    </row>
    <row r="74" spans="1:15">
      <c r="B74" s="54"/>
      <c r="C74" s="52"/>
      <c r="D74" s="52"/>
      <c r="E74" s="52"/>
      <c r="F74" s="52"/>
      <c r="G74" s="52"/>
      <c r="H74" s="52"/>
      <c r="I74" s="301"/>
      <c r="J74" s="302"/>
      <c r="K74" s="303"/>
      <c r="L74" s="55"/>
      <c r="M74" s="441"/>
      <c r="N74" s="404"/>
    </row>
    <row r="75" spans="1:15">
      <c r="B75" s="54"/>
      <c r="C75" s="52"/>
      <c r="D75" s="52"/>
      <c r="E75" s="52"/>
      <c r="F75" s="52"/>
      <c r="G75" s="52"/>
      <c r="H75" s="52"/>
      <c r="I75" s="288"/>
      <c r="J75" s="306"/>
      <c r="K75" s="307"/>
      <c r="L75" s="327"/>
      <c r="M75" s="309"/>
      <c r="N75" s="305"/>
    </row>
    <row r="76" spans="1:15">
      <c r="B76" s="54"/>
      <c r="C76" s="52"/>
      <c r="D76" s="52"/>
      <c r="E76" s="52"/>
      <c r="F76" s="52"/>
      <c r="G76" s="52"/>
      <c r="H76" s="52"/>
      <c r="I76" s="288"/>
      <c r="J76" s="306"/>
      <c r="K76" s="307"/>
      <c r="L76" s="327"/>
      <c r="M76" s="309"/>
      <c r="N76" s="305"/>
    </row>
    <row r="77" spans="1:15" ht="15" thickBot="1">
      <c r="B77" s="812"/>
      <c r="C77" s="813"/>
      <c r="D77" s="813"/>
      <c r="E77" s="813"/>
      <c r="F77" s="813"/>
      <c r="G77" s="813"/>
      <c r="H77" s="813"/>
      <c r="I77" s="131"/>
      <c r="J77" s="131"/>
      <c r="K77" s="131"/>
      <c r="L77" s="913"/>
      <c r="M77" s="913"/>
      <c r="N77" s="50"/>
    </row>
    <row r="78" spans="1:15" ht="15" thickBot="1">
      <c r="B78" s="831" t="s">
        <v>1037</v>
      </c>
      <c r="C78" s="832"/>
      <c r="D78" s="832"/>
      <c r="E78" s="832"/>
      <c r="F78" s="832"/>
      <c r="G78" s="832"/>
      <c r="H78" s="832"/>
      <c r="I78" s="832"/>
      <c r="J78" s="832"/>
      <c r="K78" s="832"/>
      <c r="L78" s="832"/>
      <c r="M78" s="833"/>
      <c r="N78" s="310">
        <f>SUM(N72:N77)</f>
        <v>304.87883705134328</v>
      </c>
    </row>
    <row r="79" spans="1:15" ht="15" thickBot="1">
      <c r="B79" s="38"/>
      <c r="C79" s="39"/>
      <c r="D79" s="39"/>
      <c r="E79" s="39"/>
      <c r="F79" s="39"/>
      <c r="G79" s="39"/>
      <c r="H79" s="39"/>
      <c r="I79" s="39"/>
      <c r="J79" s="39"/>
      <c r="K79" s="39"/>
      <c r="L79" s="39"/>
      <c r="M79" s="39"/>
      <c r="N79" s="40"/>
    </row>
    <row r="80" spans="1:15" ht="15" thickBot="1">
      <c r="B80" s="825" t="s">
        <v>1051</v>
      </c>
      <c r="C80" s="826"/>
      <c r="D80" s="826"/>
      <c r="E80" s="826"/>
      <c r="F80" s="826"/>
      <c r="G80" s="826"/>
      <c r="H80" s="826"/>
      <c r="I80" s="826"/>
      <c r="J80" s="826"/>
      <c r="K80" s="826"/>
      <c r="L80" s="826"/>
      <c r="M80" s="827"/>
      <c r="N80" s="104">
        <f>N43+N56+N67+N78</f>
        <v>40135.782157440241</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 thickBot="1">
      <c r="B83" s="73"/>
      <c r="C83" s="66"/>
      <c r="D83" s="66"/>
      <c r="E83" s="66"/>
      <c r="F83" s="66"/>
      <c r="G83" s="66"/>
      <c r="H83" s="66"/>
      <c r="I83" s="66"/>
      <c r="J83" s="66"/>
      <c r="K83" s="66"/>
      <c r="L83" s="66"/>
      <c r="M83" s="66"/>
      <c r="N83" s="68"/>
    </row>
    <row r="84" spans="1:14">
      <c r="B84" s="816" t="s">
        <v>1053</v>
      </c>
      <c r="C84" s="817"/>
      <c r="D84" s="817"/>
      <c r="E84" s="817"/>
      <c r="F84" s="817"/>
      <c r="G84" s="817"/>
      <c r="H84" s="817"/>
      <c r="I84" s="323"/>
      <c r="J84" s="343"/>
      <c r="K84" s="311" t="s">
        <v>1054</v>
      </c>
      <c r="L84" s="855" t="s">
        <v>1055</v>
      </c>
      <c r="M84" s="856"/>
      <c r="N84" s="312"/>
    </row>
    <row r="85" spans="1:14">
      <c r="B85" s="857" t="s">
        <v>1056</v>
      </c>
      <c r="C85" s="858"/>
      <c r="D85" s="858"/>
      <c r="E85" s="858"/>
      <c r="F85" s="858"/>
      <c r="G85" s="858"/>
      <c r="H85" s="858"/>
      <c r="I85" s="92"/>
      <c r="J85" s="93"/>
      <c r="K85" s="313">
        <v>0.2</v>
      </c>
      <c r="L85" s="859">
        <f>N80*K85</f>
        <v>8027.1564314880488</v>
      </c>
      <c r="M85" s="860"/>
      <c r="N85" s="56"/>
    </row>
    <row r="86" spans="1:14">
      <c r="B86" s="94" t="s">
        <v>1057</v>
      </c>
      <c r="C86" s="95"/>
      <c r="D86" s="95"/>
      <c r="E86" s="95"/>
      <c r="F86" s="95"/>
      <c r="G86" s="95"/>
      <c r="H86" s="95"/>
      <c r="I86" s="92"/>
      <c r="J86" s="93"/>
      <c r="K86" s="313">
        <v>0.05</v>
      </c>
      <c r="L86" s="859">
        <f>N80*K86</f>
        <v>2006.7891078720122</v>
      </c>
      <c r="M86" s="860"/>
      <c r="N86" s="56"/>
    </row>
    <row r="87" spans="1:14" ht="15" thickBot="1">
      <c r="B87" s="96" t="s">
        <v>1058</v>
      </c>
      <c r="C87" s="97"/>
      <c r="D87" s="97"/>
      <c r="E87" s="97"/>
      <c r="F87" s="97"/>
      <c r="G87" s="97"/>
      <c r="H87" s="97"/>
      <c r="I87" s="98"/>
      <c r="J87" s="99"/>
      <c r="K87" s="314">
        <v>0.05</v>
      </c>
      <c r="L87" s="861">
        <f>N80*K87</f>
        <v>2006.7891078720122</v>
      </c>
      <c r="M87" s="862"/>
      <c r="N87" s="56"/>
    </row>
    <row r="88" spans="1:14" ht="15" thickBot="1">
      <c r="B88" s="825" t="s">
        <v>1037</v>
      </c>
      <c r="C88" s="826"/>
      <c r="D88" s="826"/>
      <c r="E88" s="826"/>
      <c r="F88" s="826"/>
      <c r="G88" s="826"/>
      <c r="H88" s="826"/>
      <c r="I88" s="826"/>
      <c r="J88" s="826"/>
      <c r="K88" s="826"/>
      <c r="L88" s="826"/>
      <c r="M88" s="827"/>
      <c r="N88" s="57">
        <f>L85+L86+L87</f>
        <v>12040.734647232075</v>
      </c>
    </row>
    <row r="89" spans="1:14" ht="15" thickBot="1">
      <c r="B89" s="38"/>
      <c r="C89" s="39"/>
      <c r="D89" s="39"/>
      <c r="E89" s="39"/>
      <c r="F89" s="39"/>
      <c r="G89" s="39"/>
      <c r="H89" s="39"/>
      <c r="I89" s="39"/>
      <c r="J89" s="39"/>
      <c r="K89" s="39"/>
      <c r="L89" s="39"/>
      <c r="M89" s="39"/>
      <c r="N89" s="40"/>
    </row>
    <row r="90" spans="1:14" ht="15" thickBot="1">
      <c r="A90" t="s">
        <v>2121</v>
      </c>
      <c r="B90" s="825" t="s">
        <v>1059</v>
      </c>
      <c r="C90" s="826"/>
      <c r="D90" s="826"/>
      <c r="E90" s="826"/>
      <c r="F90" s="826"/>
      <c r="G90" s="826"/>
      <c r="H90" s="826"/>
      <c r="I90" s="826"/>
      <c r="J90" s="826"/>
      <c r="K90" s="826"/>
      <c r="L90" s="826"/>
      <c r="M90" s="827"/>
      <c r="N90" s="196">
        <f>N80+N88</f>
        <v>52176.516804672312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2321</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2322</v>
      </c>
      <c r="C106" s="264"/>
      <c r="D106" s="264"/>
      <c r="E106" s="264"/>
      <c r="F106" s="264"/>
      <c r="G106" s="264"/>
      <c r="H106" s="264"/>
      <c r="I106" s="264"/>
      <c r="J106" s="264"/>
      <c r="K106" s="264"/>
      <c r="L106" s="264"/>
      <c r="M106" s="264"/>
      <c r="N106" s="265"/>
    </row>
    <row r="107" spans="2:14" ht="15" customHeight="1">
      <c r="B107" s="967" t="s">
        <v>2323</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2324</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2325</v>
      </c>
      <c r="C120" s="266"/>
      <c r="D120" s="266"/>
      <c r="E120" s="252"/>
      <c r="F120" s="252"/>
      <c r="G120" s="252"/>
      <c r="H120" s="252"/>
      <c r="I120" s="252"/>
      <c r="J120" s="973"/>
      <c r="K120" s="973"/>
      <c r="L120" s="973"/>
      <c r="M120" s="973"/>
      <c r="N120" s="974"/>
    </row>
    <row r="121" spans="2:14" ht="15" thickBot="1">
      <c r="B121" s="428" t="s">
        <v>2326</v>
      </c>
      <c r="C121" s="429"/>
      <c r="D121" s="429"/>
      <c r="E121" s="268"/>
      <c r="F121" s="268"/>
      <c r="G121" s="268"/>
      <c r="H121" s="268"/>
      <c r="I121" s="268"/>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4"/>
      <c r="C1" s="926"/>
      <c r="D1" s="927"/>
      <c r="E1" s="927"/>
      <c r="F1" s="927"/>
      <c r="G1" s="927"/>
      <c r="H1" s="927"/>
      <c r="I1" s="927"/>
      <c r="J1" s="928"/>
      <c r="K1" s="985" t="s">
        <v>1017</v>
      </c>
      <c r="L1" s="931" t="s">
        <v>2303</v>
      </c>
      <c r="M1" s="932"/>
      <c r="N1" s="933"/>
    </row>
    <row r="2" spans="2:14">
      <c r="B2" s="915"/>
      <c r="C2" s="937" t="s">
        <v>1018</v>
      </c>
      <c r="D2" s="938"/>
      <c r="E2" s="938"/>
      <c r="F2" s="938"/>
      <c r="G2" s="938"/>
      <c r="H2" s="938"/>
      <c r="I2" s="938"/>
      <c r="J2" s="939"/>
      <c r="K2" s="984"/>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84"/>
      <c r="L4" s="934"/>
      <c r="M4" s="935"/>
      <c r="N4" s="93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983" t="s">
        <v>1029</v>
      </c>
      <c r="M30" s="837"/>
      <c r="N30" s="76" t="s">
        <v>1030</v>
      </c>
    </row>
    <row r="31" spans="1:14" ht="15.75" customHeight="1" thickBot="1">
      <c r="A31" t="s">
        <v>1928</v>
      </c>
      <c r="B31" s="85" t="s">
        <v>1206</v>
      </c>
      <c r="C31" s="86" t="s">
        <v>2229</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11" t="s">
        <v>1032</v>
      </c>
      <c r="J35" s="808"/>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958"/>
      <c r="D41" s="958"/>
      <c r="E41" s="43"/>
      <c r="F41" s="44"/>
      <c r="G41" s="44"/>
      <c r="H41" s="45"/>
      <c r="I41" s="41"/>
      <c r="J41" s="42"/>
      <c r="K41" s="288"/>
      <c r="L41" s="285"/>
      <c r="M41" s="410">
        <v>0.01</v>
      </c>
      <c r="N41" s="353">
        <f>N78*M41</f>
        <v>15.95850162690625</v>
      </c>
    </row>
    <row r="42" spans="1:14" ht="15" thickBot="1">
      <c r="B42" s="959"/>
      <c r="C42" s="960"/>
      <c r="D42" s="960"/>
      <c r="E42" s="960"/>
      <c r="F42" s="960"/>
      <c r="G42" s="960"/>
      <c r="H42" s="961"/>
      <c r="I42" s="847"/>
      <c r="J42" s="848"/>
      <c r="K42" s="46"/>
      <c r="L42" s="849"/>
      <c r="M42" s="962"/>
      <c r="N42" s="110"/>
    </row>
    <row r="43" spans="1:14" ht="15" thickBot="1">
      <c r="B43" s="825" t="s">
        <v>1037</v>
      </c>
      <c r="C43" s="826"/>
      <c r="D43" s="826"/>
      <c r="E43" s="826"/>
      <c r="F43" s="826"/>
      <c r="G43" s="826"/>
      <c r="H43" s="826"/>
      <c r="I43" s="826"/>
      <c r="J43" s="826"/>
      <c r="K43" s="826"/>
      <c r="L43" s="826"/>
      <c r="M43" s="827"/>
      <c r="N43" s="403">
        <f>SUM(N36:N42)</f>
        <v>15.95850162690625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999</v>
      </c>
      <c r="B48" s="48"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357046.83563250001</v>
      </c>
      <c r="N48" s="281">
        <f>K48*M48</f>
        <v>357046.83563250001</v>
      </c>
    </row>
    <row r="49" spans="1:14">
      <c r="A49" s="166"/>
      <c r="B49" s="48"/>
      <c r="C49" s="434"/>
      <c r="D49" s="434"/>
      <c r="E49" s="434"/>
      <c r="F49" s="434"/>
      <c r="G49" s="434"/>
      <c r="H49" s="434"/>
      <c r="I49" s="434"/>
      <c r="J49" s="320"/>
      <c r="K49" s="406"/>
      <c r="L49" s="430"/>
      <c r="M49" s="411"/>
      <c r="N49" s="281"/>
    </row>
    <row r="50" spans="1:14">
      <c r="A50" s="166"/>
      <c r="B50" s="48"/>
      <c r="C50" s="434"/>
      <c r="D50" s="434"/>
      <c r="E50" s="434"/>
      <c r="F50" s="434"/>
      <c r="G50" s="434"/>
      <c r="H50" s="434"/>
      <c r="I50" s="434"/>
      <c r="J50" s="320"/>
      <c r="K50" s="406"/>
      <c r="L50" s="430"/>
      <c r="M50" s="411"/>
      <c r="N50" s="281"/>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c r="A54" s="166"/>
      <c r="B54" s="48"/>
      <c r="C54" s="434"/>
      <c r="D54" s="434"/>
      <c r="E54" s="434"/>
      <c r="F54" s="434"/>
      <c r="G54" s="434"/>
      <c r="H54" s="434"/>
      <c r="I54" s="434"/>
      <c r="J54" s="320"/>
      <c r="K54" s="406"/>
      <c r="L54" s="430"/>
      <c r="M54" s="411"/>
      <c r="N54" s="281"/>
    </row>
    <row r="55" spans="1:14" ht="15" thickBot="1">
      <c r="B55" s="48"/>
      <c r="C55" s="319"/>
      <c r="D55" s="319"/>
      <c r="E55" s="319"/>
      <c r="F55" s="319"/>
      <c r="G55" s="319"/>
      <c r="H55" s="319"/>
      <c r="I55" s="319"/>
      <c r="J55" s="444"/>
      <c r="K55" s="131"/>
      <c r="L55" s="334"/>
      <c r="M55" s="411"/>
      <c r="N55" s="281"/>
    </row>
    <row r="56" spans="1:14" ht="15" thickBot="1">
      <c r="B56" s="825" t="s">
        <v>1037</v>
      </c>
      <c r="C56" s="826"/>
      <c r="D56" s="826"/>
      <c r="E56" s="826"/>
      <c r="F56" s="826"/>
      <c r="G56" s="826"/>
      <c r="H56" s="826"/>
      <c r="I56" s="826"/>
      <c r="J56" s="826"/>
      <c r="K56" s="826"/>
      <c r="L56" s="826"/>
      <c r="M56" s="827"/>
      <c r="N56" s="403">
        <f>SUM(N48:N55)</f>
        <v>357046.83563250001</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 thickBot="1">
      <c r="B59" s="73"/>
      <c r="C59" s="66"/>
      <c r="D59" s="66"/>
      <c r="E59" s="66"/>
      <c r="F59" s="66"/>
      <c r="G59" s="66"/>
      <c r="H59" s="66"/>
      <c r="I59" s="66"/>
      <c r="J59" s="66"/>
      <c r="K59" s="66"/>
      <c r="L59" s="66"/>
      <c r="M59" s="66"/>
      <c r="N59" s="68"/>
    </row>
    <row r="60" spans="1:14" ht="26.4">
      <c r="B60" s="322" t="s">
        <v>1041</v>
      </c>
      <c r="C60" s="323"/>
      <c r="D60" s="323"/>
      <c r="E60" s="323"/>
      <c r="F60" s="323"/>
      <c r="G60" s="323"/>
      <c r="H60" s="78" t="s">
        <v>1029</v>
      </c>
      <c r="I60" s="79" t="s">
        <v>1042</v>
      </c>
      <c r="J60" s="80" t="s">
        <v>1043</v>
      </c>
      <c r="K60" s="78" t="s">
        <v>1044</v>
      </c>
      <c r="L60" s="828" t="s">
        <v>1045</v>
      </c>
      <c r="M60" s="801"/>
      <c r="N60" s="81" t="s">
        <v>1035</v>
      </c>
    </row>
    <row r="61" spans="1:14">
      <c r="B61" s="51"/>
      <c r="C61" s="326"/>
      <c r="D61" s="326"/>
      <c r="E61" s="326"/>
      <c r="F61" s="326"/>
      <c r="G61" s="326"/>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ht="15" thickBot="1">
      <c r="B66" s="456"/>
      <c r="C66" s="457"/>
      <c r="D66" s="457"/>
      <c r="E66" s="457"/>
      <c r="F66" s="457"/>
      <c r="G66" s="457"/>
      <c r="H66" s="53"/>
      <c r="I66" s="131"/>
      <c r="J66" s="131"/>
      <c r="K66" s="131"/>
      <c r="L66" s="814"/>
      <c r="M66" s="815"/>
      <c r="N66" s="132"/>
    </row>
    <row r="67" spans="1:15" ht="15" thickBot="1">
      <c r="B67" s="831" t="s">
        <v>1037</v>
      </c>
      <c r="C67" s="832"/>
      <c r="D67" s="832"/>
      <c r="E67" s="832"/>
      <c r="F67" s="832"/>
      <c r="G67" s="832"/>
      <c r="H67" s="832"/>
      <c r="I67" s="832"/>
      <c r="J67" s="832"/>
      <c r="K67" s="832"/>
      <c r="L67" s="832"/>
      <c r="M67" s="833"/>
      <c r="N67" s="109"/>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 thickBot="1">
      <c r="B70" s="73"/>
      <c r="C70" s="66"/>
      <c r="D70" s="66"/>
      <c r="E70" s="66"/>
      <c r="F70" s="66"/>
      <c r="G70" s="66"/>
      <c r="H70" s="66"/>
      <c r="I70" s="66"/>
      <c r="J70" s="66"/>
      <c r="K70" s="66"/>
      <c r="L70" s="66"/>
      <c r="M70" s="66"/>
      <c r="N70" s="68"/>
    </row>
    <row r="71" spans="1:15" ht="26.4">
      <c r="B71" s="851" t="s">
        <v>1047</v>
      </c>
      <c r="C71" s="852"/>
      <c r="D71" s="852"/>
      <c r="E71" s="852"/>
      <c r="F71" s="852"/>
      <c r="G71" s="852"/>
      <c r="H71" s="982"/>
      <c r="I71" s="78" t="s">
        <v>1048</v>
      </c>
      <c r="J71" s="80" t="s">
        <v>1493</v>
      </c>
      <c r="K71" s="79" t="s">
        <v>1050</v>
      </c>
      <c r="L71" s="853" t="s">
        <v>1034</v>
      </c>
      <c r="M71" s="977"/>
      <c r="N71" s="103" t="s">
        <v>1035</v>
      </c>
    </row>
    <row r="72" spans="1:15">
      <c r="A72" s="167" t="s">
        <v>6</v>
      </c>
      <c r="B72" s="54" t="str">
        <f>VLOOKUP(A72,'MANO DE OBRA'!A8:D68,3,FALSE)</f>
        <v xml:space="preserve">Obrero </v>
      </c>
      <c r="C72" s="52"/>
      <c r="D72" s="52"/>
      <c r="E72" s="52"/>
      <c r="F72" s="52"/>
      <c r="G72" s="52"/>
      <c r="H72" s="52"/>
      <c r="I72" s="301">
        <f>K72/J72*100</f>
        <v>27603.894705999999</v>
      </c>
      <c r="J72" s="302">
        <v>185</v>
      </c>
      <c r="K72" s="303">
        <f>VLOOKUP(A72,'MANO DE OBRA'!A8:D99,4,FALSE)</f>
        <v>51067.205206099999</v>
      </c>
      <c r="L72" s="55"/>
      <c r="M72" s="443">
        <v>32</v>
      </c>
      <c r="N72" s="404">
        <f>K72/M72</f>
        <v>1595.850162690625</v>
      </c>
      <c r="O72" s="111"/>
    </row>
    <row r="73" spans="1:15">
      <c r="A73" s="167"/>
      <c r="B73" s="54"/>
      <c r="C73" s="52"/>
      <c r="D73" s="52"/>
      <c r="E73" s="52"/>
      <c r="F73" s="52"/>
      <c r="G73" s="52"/>
      <c r="H73" s="52"/>
      <c r="I73" s="301"/>
      <c r="J73" s="302"/>
      <c r="K73" s="303"/>
      <c r="L73" s="55"/>
      <c r="M73" s="443"/>
      <c r="N73" s="404"/>
    </row>
    <row r="74" spans="1:15">
      <c r="B74" s="54"/>
      <c r="C74" s="52"/>
      <c r="D74" s="52"/>
      <c r="E74" s="52"/>
      <c r="F74" s="52"/>
      <c r="G74" s="52"/>
      <c r="H74" s="52"/>
      <c r="I74" s="301"/>
      <c r="J74" s="302"/>
      <c r="K74" s="303"/>
      <c r="L74" s="55"/>
      <c r="M74" s="441"/>
      <c r="N74" s="404"/>
    </row>
    <row r="75" spans="1:15">
      <c r="B75" s="54"/>
      <c r="C75" s="52"/>
      <c r="D75" s="52"/>
      <c r="E75" s="52"/>
      <c r="F75" s="52"/>
      <c r="G75" s="52"/>
      <c r="H75" s="52"/>
      <c r="I75" s="288"/>
      <c r="J75" s="306"/>
      <c r="K75" s="307"/>
      <c r="L75" s="327"/>
      <c r="M75" s="309"/>
      <c r="N75" s="305"/>
    </row>
    <row r="76" spans="1:15">
      <c r="B76" s="54"/>
      <c r="C76" s="52"/>
      <c r="D76" s="52"/>
      <c r="E76" s="52"/>
      <c r="F76" s="52"/>
      <c r="G76" s="52"/>
      <c r="H76" s="52"/>
      <c r="I76" s="288"/>
      <c r="J76" s="306"/>
      <c r="K76" s="307"/>
      <c r="L76" s="327"/>
      <c r="M76" s="309"/>
      <c r="N76" s="305"/>
    </row>
    <row r="77" spans="1:15" ht="15" thickBot="1">
      <c r="B77" s="812"/>
      <c r="C77" s="813"/>
      <c r="D77" s="813"/>
      <c r="E77" s="813"/>
      <c r="F77" s="813"/>
      <c r="G77" s="813"/>
      <c r="H77" s="848"/>
      <c r="I77" s="131"/>
      <c r="J77" s="131"/>
      <c r="K77" s="131"/>
      <c r="L77" s="981"/>
      <c r="M77" s="850"/>
      <c r="N77" s="132"/>
    </row>
    <row r="78" spans="1:15" ht="15" thickBot="1">
      <c r="B78" s="831" t="s">
        <v>1037</v>
      </c>
      <c r="C78" s="832"/>
      <c r="D78" s="832"/>
      <c r="E78" s="832"/>
      <c r="F78" s="832"/>
      <c r="G78" s="832"/>
      <c r="H78" s="832"/>
      <c r="I78" s="832"/>
      <c r="J78" s="832"/>
      <c r="K78" s="832"/>
      <c r="L78" s="832"/>
      <c r="M78" s="833"/>
      <c r="N78" s="469">
        <f>SUM(N72:N77)</f>
        <v>1595.850162690625</v>
      </c>
    </row>
    <row r="79" spans="1:15" ht="15" thickBot="1">
      <c r="B79" s="38"/>
      <c r="C79" s="39"/>
      <c r="D79" s="39"/>
      <c r="E79" s="39"/>
      <c r="F79" s="39"/>
      <c r="G79" s="39"/>
      <c r="H79" s="39"/>
      <c r="I79" s="39"/>
      <c r="J79" s="39"/>
      <c r="K79" s="39"/>
      <c r="L79" s="39"/>
      <c r="M79" s="39"/>
      <c r="N79" s="40"/>
    </row>
    <row r="80" spans="1:15" ht="15" thickBot="1">
      <c r="B80" s="825" t="s">
        <v>1051</v>
      </c>
      <c r="C80" s="826"/>
      <c r="D80" s="826"/>
      <c r="E80" s="826"/>
      <c r="F80" s="826"/>
      <c r="G80" s="826"/>
      <c r="H80" s="826"/>
      <c r="I80" s="826"/>
      <c r="J80" s="826"/>
      <c r="K80" s="826"/>
      <c r="L80" s="826"/>
      <c r="M80" s="827"/>
      <c r="N80" s="104">
        <f>N43+N56+N67+N78</f>
        <v>358658.64429681754</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 thickBot="1">
      <c r="B83" s="73"/>
      <c r="C83" s="66"/>
      <c r="D83" s="66"/>
      <c r="E83" s="66"/>
      <c r="F83" s="66"/>
      <c r="G83" s="66"/>
      <c r="H83" s="66"/>
      <c r="I83" s="66"/>
      <c r="J83" s="66"/>
      <c r="K83" s="66"/>
      <c r="L83" s="66"/>
      <c r="M83" s="66"/>
      <c r="N83" s="68"/>
    </row>
    <row r="84" spans="1:14">
      <c r="B84" s="816" t="s">
        <v>1053</v>
      </c>
      <c r="C84" s="817"/>
      <c r="D84" s="817"/>
      <c r="E84" s="817"/>
      <c r="F84" s="817"/>
      <c r="G84" s="817"/>
      <c r="H84" s="817"/>
      <c r="I84" s="323"/>
      <c r="J84" s="343"/>
      <c r="K84" s="311" t="s">
        <v>1054</v>
      </c>
      <c r="L84" s="855" t="s">
        <v>1055</v>
      </c>
      <c r="M84" s="856"/>
      <c r="N84" s="312"/>
    </row>
    <row r="85" spans="1:14">
      <c r="B85" s="857" t="s">
        <v>1056</v>
      </c>
      <c r="C85" s="858"/>
      <c r="D85" s="858"/>
      <c r="E85" s="858"/>
      <c r="F85" s="858"/>
      <c r="G85" s="858"/>
      <c r="H85" s="858"/>
      <c r="I85" s="92"/>
      <c r="J85" s="93"/>
      <c r="K85" s="313">
        <v>0.2</v>
      </c>
      <c r="L85" s="859">
        <f>N80*K85</f>
        <v>71731.728859363517</v>
      </c>
      <c r="M85" s="860"/>
      <c r="N85" s="56"/>
    </row>
    <row r="86" spans="1:14">
      <c r="B86" s="94" t="s">
        <v>1057</v>
      </c>
      <c r="C86" s="95"/>
      <c r="D86" s="95"/>
      <c r="E86" s="95"/>
      <c r="F86" s="95"/>
      <c r="G86" s="95"/>
      <c r="H86" s="95"/>
      <c r="I86" s="92"/>
      <c r="J86" s="93"/>
      <c r="K86" s="313">
        <v>0.05</v>
      </c>
      <c r="L86" s="859">
        <f>N80*K86</f>
        <v>17932.932214840879</v>
      </c>
      <c r="M86" s="860"/>
      <c r="N86" s="56"/>
    </row>
    <row r="87" spans="1:14" ht="15" thickBot="1">
      <c r="B87" s="96" t="s">
        <v>1058</v>
      </c>
      <c r="C87" s="97"/>
      <c r="D87" s="97"/>
      <c r="E87" s="97"/>
      <c r="F87" s="97"/>
      <c r="G87" s="97"/>
      <c r="H87" s="97"/>
      <c r="I87" s="98"/>
      <c r="J87" s="99"/>
      <c r="K87" s="314">
        <v>0.05</v>
      </c>
      <c r="L87" s="861">
        <f>N80*K87</f>
        <v>17932.932214840879</v>
      </c>
      <c r="M87" s="862"/>
      <c r="N87" s="56"/>
    </row>
    <row r="88" spans="1:14" ht="15" thickBot="1">
      <c r="B88" s="825" t="s">
        <v>1037</v>
      </c>
      <c r="C88" s="826"/>
      <c r="D88" s="826"/>
      <c r="E88" s="826"/>
      <c r="F88" s="826"/>
      <c r="G88" s="826"/>
      <c r="H88" s="826"/>
      <c r="I88" s="826"/>
      <c r="J88" s="826"/>
      <c r="K88" s="826"/>
      <c r="L88" s="826"/>
      <c r="M88" s="827"/>
      <c r="N88" s="57">
        <f>L85+L86+L87</f>
        <v>107597.59328904528</v>
      </c>
    </row>
    <row r="89" spans="1:14" ht="15" thickBot="1">
      <c r="B89" s="38"/>
      <c r="C89" s="39"/>
      <c r="D89" s="39"/>
      <c r="E89" s="39"/>
      <c r="F89" s="39"/>
      <c r="G89" s="39"/>
      <c r="H89" s="39"/>
      <c r="I89" s="39"/>
      <c r="J89" s="39"/>
      <c r="K89" s="39"/>
      <c r="L89" s="39"/>
      <c r="M89" s="39"/>
      <c r="N89" s="40"/>
    </row>
    <row r="90" spans="1:14" ht="15" thickBot="1">
      <c r="A90" t="s">
        <v>2121</v>
      </c>
      <c r="B90" s="825" t="s">
        <v>1059</v>
      </c>
      <c r="C90" s="826"/>
      <c r="D90" s="826"/>
      <c r="E90" s="826"/>
      <c r="F90" s="826"/>
      <c r="G90" s="826"/>
      <c r="H90" s="826"/>
      <c r="I90" s="826"/>
      <c r="J90" s="826"/>
      <c r="K90" s="826"/>
      <c r="L90" s="826"/>
      <c r="M90" s="827"/>
      <c r="N90" s="196">
        <f>N80+N88</f>
        <v>466256.23758586281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2321</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2322</v>
      </c>
      <c r="C106" s="264"/>
      <c r="D106" s="264"/>
      <c r="E106" s="264"/>
      <c r="F106" s="264"/>
      <c r="G106" s="264"/>
      <c r="H106" s="264"/>
      <c r="I106" s="264"/>
      <c r="J106" s="264"/>
      <c r="K106" s="264"/>
      <c r="L106" s="264"/>
      <c r="M106" s="264"/>
      <c r="N106" s="265"/>
    </row>
    <row r="107" spans="2:14" ht="15" customHeight="1">
      <c r="B107" s="967" t="s">
        <v>2323</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2324</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2325</v>
      </c>
      <c r="C120" s="266"/>
      <c r="D120" s="266"/>
      <c r="E120" s="252"/>
      <c r="F120" s="252"/>
      <c r="G120" s="252"/>
      <c r="H120" s="252"/>
      <c r="I120" s="252"/>
      <c r="J120" s="973"/>
      <c r="K120" s="973"/>
      <c r="L120" s="973"/>
      <c r="M120" s="973"/>
      <c r="N120" s="974"/>
    </row>
    <row r="121" spans="2:14" ht="15" thickBot="1">
      <c r="B121" s="428" t="s">
        <v>2326</v>
      </c>
      <c r="C121" s="429"/>
      <c r="D121" s="429"/>
      <c r="E121" s="268"/>
      <c r="F121" s="268"/>
      <c r="G121" s="268"/>
      <c r="H121" s="268"/>
      <c r="I121" s="268"/>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1207</v>
      </c>
      <c r="C31" s="86" t="s">
        <v>2230</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N78*M41</f>
        <v>51.067205206099999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51.067205206099999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6" t="s">
        <v>416</v>
      </c>
      <c r="B48" s="48"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29660</v>
      </c>
      <c r="N48" s="281">
        <f>K48*M48</f>
        <v>31143</v>
      </c>
    </row>
    <row r="49" spans="1:14">
      <c r="A49" s="166"/>
      <c r="B49" s="48"/>
      <c r="C49" s="434"/>
      <c r="D49" s="434"/>
      <c r="E49" s="434"/>
      <c r="F49" s="434"/>
      <c r="G49" s="434"/>
      <c r="H49" s="434"/>
      <c r="I49" s="434"/>
      <c r="J49" s="320"/>
      <c r="K49" s="406"/>
      <c r="L49" s="430"/>
      <c r="M49" s="411"/>
      <c r="N49" s="281"/>
    </row>
    <row r="50" spans="1:14">
      <c r="A50" s="166"/>
      <c r="B50" s="48"/>
      <c r="C50" s="434"/>
      <c r="D50" s="434"/>
      <c r="E50" s="434"/>
      <c r="F50" s="434"/>
      <c r="G50" s="434"/>
      <c r="H50" s="434"/>
      <c r="I50" s="434"/>
      <c r="J50" s="320"/>
      <c r="K50" s="406"/>
      <c r="L50" s="430"/>
      <c r="M50" s="411"/>
      <c r="N50" s="281"/>
    </row>
    <row r="51" spans="1:14">
      <c r="A51" s="166"/>
      <c r="B51" s="48"/>
      <c r="C51" s="434"/>
      <c r="D51" s="434"/>
      <c r="E51" s="434"/>
      <c r="F51" s="434"/>
      <c r="G51" s="434"/>
      <c r="H51" s="434"/>
      <c r="I51" s="434"/>
      <c r="J51" s="320"/>
      <c r="K51" s="406"/>
      <c r="L51" s="430"/>
      <c r="M51" s="411"/>
      <c r="N51" s="281"/>
    </row>
    <row r="52" spans="1:14">
      <c r="A52" s="166"/>
      <c r="B52" s="48"/>
      <c r="C52" s="434"/>
      <c r="D52" s="434"/>
      <c r="E52" s="434"/>
      <c r="F52" s="434"/>
      <c r="G52" s="434"/>
      <c r="H52" s="434"/>
      <c r="I52" s="434"/>
      <c r="J52" s="320"/>
      <c r="K52" s="406"/>
      <c r="L52" s="430"/>
      <c r="M52" s="411"/>
      <c r="N52" s="281"/>
    </row>
    <row r="53" spans="1:14">
      <c r="A53" s="166"/>
      <c r="B53" s="48"/>
      <c r="C53" s="434"/>
      <c r="D53" s="434"/>
      <c r="E53" s="434"/>
      <c r="F53" s="434"/>
      <c r="G53" s="434"/>
      <c r="H53" s="434"/>
      <c r="I53" s="434"/>
      <c r="J53" s="320"/>
      <c r="K53" s="406"/>
      <c r="L53" s="430"/>
      <c r="M53" s="411"/>
      <c r="N53" s="281"/>
    </row>
    <row r="54" spans="1:14">
      <c r="A54" s="166"/>
      <c r="B54" s="48"/>
      <c r="C54" s="434"/>
      <c r="D54" s="434"/>
      <c r="E54" s="434"/>
      <c r="F54" s="434"/>
      <c r="G54" s="434"/>
      <c r="H54" s="434"/>
      <c r="I54" s="434"/>
      <c r="J54" s="320"/>
      <c r="K54" s="406"/>
      <c r="L54" s="430"/>
      <c r="M54" s="411"/>
      <c r="N54" s="281"/>
    </row>
    <row r="55" spans="1:14" ht="15" thickBot="1">
      <c r="B55" s="48"/>
      <c r="C55" s="319"/>
      <c r="D55" s="319"/>
      <c r="E55" s="319"/>
      <c r="F55" s="319"/>
      <c r="G55" s="319"/>
      <c r="H55" s="319"/>
      <c r="I55" s="319"/>
      <c r="J55" s="444"/>
      <c r="K55" s="131"/>
      <c r="L55" s="334"/>
      <c r="M55" s="411"/>
      <c r="N55" s="281"/>
    </row>
    <row r="56" spans="1:14" ht="15" thickBot="1">
      <c r="B56" s="825" t="s">
        <v>1037</v>
      </c>
      <c r="C56" s="826"/>
      <c r="D56" s="826"/>
      <c r="E56" s="826"/>
      <c r="F56" s="826"/>
      <c r="G56" s="826"/>
      <c r="H56" s="826"/>
      <c r="I56" s="826"/>
      <c r="J56" s="826"/>
      <c r="K56" s="826"/>
      <c r="L56" s="826"/>
      <c r="M56" s="827"/>
      <c r="N56" s="403">
        <f>SUM(N48:N55)</f>
        <v>31143</v>
      </c>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 thickBot="1">
      <c r="B59" s="73"/>
      <c r="C59" s="66"/>
      <c r="D59" s="66"/>
      <c r="E59" s="66"/>
      <c r="F59" s="66"/>
      <c r="G59" s="66"/>
      <c r="H59" s="66"/>
      <c r="I59" s="66"/>
      <c r="J59" s="66"/>
      <c r="K59" s="66"/>
      <c r="L59" s="66"/>
      <c r="M59" s="66"/>
      <c r="N59" s="68"/>
    </row>
    <row r="60" spans="1:14" ht="26.4">
      <c r="B60" s="322" t="s">
        <v>1041</v>
      </c>
      <c r="C60" s="323"/>
      <c r="D60" s="323"/>
      <c r="E60" s="323"/>
      <c r="F60" s="323"/>
      <c r="G60" s="323"/>
      <c r="H60" s="78" t="s">
        <v>1029</v>
      </c>
      <c r="I60" s="79" t="s">
        <v>1042</v>
      </c>
      <c r="J60" s="80" t="s">
        <v>1043</v>
      </c>
      <c r="K60" s="78" t="s">
        <v>1044</v>
      </c>
      <c r="L60" s="828" t="s">
        <v>1045</v>
      </c>
      <c r="M60" s="801"/>
      <c r="N60" s="81" t="s">
        <v>1035</v>
      </c>
    </row>
    <row r="61" spans="1:14">
      <c r="B61" s="51"/>
      <c r="C61" s="326"/>
      <c r="D61" s="326"/>
      <c r="E61" s="326"/>
      <c r="F61" s="326"/>
      <c r="G61" s="326"/>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ht="15" thickBot="1">
      <c r="B66" s="456"/>
      <c r="C66" s="457"/>
      <c r="D66" s="457"/>
      <c r="E66" s="457"/>
      <c r="F66" s="457"/>
      <c r="G66" s="457"/>
      <c r="H66" s="53"/>
      <c r="I66" s="131"/>
      <c r="J66" s="131"/>
      <c r="K66" s="131"/>
      <c r="L66" s="814"/>
      <c r="M66" s="815"/>
      <c r="N66" s="132"/>
    </row>
    <row r="67" spans="1:15" ht="15" thickBot="1">
      <c r="B67" s="831" t="s">
        <v>1037</v>
      </c>
      <c r="C67" s="832"/>
      <c r="D67" s="832"/>
      <c r="E67" s="832"/>
      <c r="F67" s="832"/>
      <c r="G67" s="832"/>
      <c r="H67" s="832"/>
      <c r="I67" s="832"/>
      <c r="J67" s="832"/>
      <c r="K67" s="832"/>
      <c r="L67" s="832"/>
      <c r="M67" s="833"/>
      <c r="N67" s="109"/>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 thickBot="1">
      <c r="B70" s="73"/>
      <c r="C70" s="66"/>
      <c r="D70" s="66"/>
      <c r="E70" s="66"/>
      <c r="F70" s="66"/>
      <c r="G70" s="66"/>
      <c r="H70" s="66"/>
      <c r="I70" s="66"/>
      <c r="J70" s="66"/>
      <c r="K70" s="66"/>
      <c r="L70" s="66"/>
      <c r="M70" s="66"/>
      <c r="N70" s="68"/>
    </row>
    <row r="71" spans="1:15" ht="26.4">
      <c r="B71" s="851" t="s">
        <v>1047</v>
      </c>
      <c r="C71" s="852"/>
      <c r="D71" s="852"/>
      <c r="E71" s="852"/>
      <c r="F71" s="852"/>
      <c r="G71" s="852"/>
      <c r="H71" s="852"/>
      <c r="I71" s="78" t="s">
        <v>1048</v>
      </c>
      <c r="J71" s="80" t="s">
        <v>1493</v>
      </c>
      <c r="K71" s="79" t="s">
        <v>1050</v>
      </c>
      <c r="L71" s="853" t="s">
        <v>1034</v>
      </c>
      <c r="M71" s="977"/>
      <c r="N71" s="103" t="s">
        <v>1035</v>
      </c>
    </row>
    <row r="72" spans="1:15">
      <c r="A72" s="167" t="s">
        <v>7</v>
      </c>
      <c r="B72" s="54" t="str">
        <f>VLOOKUP(A72,'MANO DE OBRA'!A8:D68,3,FALSE)</f>
        <v>Obrero (2)</v>
      </c>
      <c r="C72" s="52"/>
      <c r="D72" s="52"/>
      <c r="E72" s="52"/>
      <c r="F72" s="52"/>
      <c r="G72" s="52"/>
      <c r="H72" s="52"/>
      <c r="I72" s="301">
        <f>K72/J72*100</f>
        <v>55207.789411999998</v>
      </c>
      <c r="J72" s="302">
        <v>185</v>
      </c>
      <c r="K72" s="303">
        <f>VLOOKUP(A72,'MANO DE OBRA'!A8:D99,4,FALSE)</f>
        <v>102134.4104122</v>
      </c>
      <c r="L72" s="55"/>
      <c r="M72" s="440">
        <v>100</v>
      </c>
      <c r="N72" s="404">
        <f>K72/M72</f>
        <v>1021.344104122</v>
      </c>
      <c r="O72" s="111"/>
    </row>
    <row r="73" spans="1:15">
      <c r="A73" s="167"/>
      <c r="B73" s="54"/>
      <c r="C73" s="52"/>
      <c r="D73" s="52"/>
      <c r="E73" s="52"/>
      <c r="F73" s="52"/>
      <c r="G73" s="52"/>
      <c r="H73" s="52"/>
      <c r="I73" s="301"/>
      <c r="J73" s="302"/>
      <c r="K73" s="303"/>
      <c r="L73" s="55"/>
      <c r="M73" s="443"/>
      <c r="N73" s="404"/>
    </row>
    <row r="74" spans="1:15">
      <c r="B74" s="54"/>
      <c r="C74" s="52"/>
      <c r="D74" s="52"/>
      <c r="E74" s="52"/>
      <c r="F74" s="52"/>
      <c r="G74" s="52"/>
      <c r="H74" s="52"/>
      <c r="I74" s="301"/>
      <c r="J74" s="302"/>
      <c r="K74" s="303"/>
      <c r="L74" s="55"/>
      <c r="M74" s="441"/>
      <c r="N74" s="404"/>
    </row>
    <row r="75" spans="1:15">
      <c r="B75" s="54"/>
      <c r="C75" s="52"/>
      <c r="D75" s="52"/>
      <c r="E75" s="52"/>
      <c r="F75" s="52"/>
      <c r="G75" s="52"/>
      <c r="H75" s="52"/>
      <c r="I75" s="288"/>
      <c r="J75" s="306"/>
      <c r="K75" s="307"/>
      <c r="L75" s="327"/>
      <c r="M75" s="309"/>
      <c r="N75" s="305"/>
    </row>
    <row r="76" spans="1:15">
      <c r="B76" s="54"/>
      <c r="C76" s="52"/>
      <c r="D76" s="52"/>
      <c r="E76" s="52"/>
      <c r="F76" s="52"/>
      <c r="G76" s="52"/>
      <c r="H76" s="52"/>
      <c r="I76" s="288"/>
      <c r="J76" s="306"/>
      <c r="K76" s="307"/>
      <c r="L76" s="327"/>
      <c r="M76" s="309"/>
      <c r="N76" s="305"/>
    </row>
    <row r="77" spans="1:15" ht="15" thickBot="1">
      <c r="B77" s="812"/>
      <c r="C77" s="813"/>
      <c r="D77" s="813"/>
      <c r="E77" s="813"/>
      <c r="F77" s="813"/>
      <c r="G77" s="813"/>
      <c r="H77" s="813"/>
      <c r="I77" s="131"/>
      <c r="J77" s="131"/>
      <c r="K77" s="131"/>
      <c r="L77" s="913"/>
      <c r="M77" s="913"/>
      <c r="N77" s="50"/>
    </row>
    <row r="78" spans="1:15" ht="15" thickBot="1">
      <c r="B78" s="831" t="s">
        <v>1037</v>
      </c>
      <c r="C78" s="832"/>
      <c r="D78" s="832"/>
      <c r="E78" s="832"/>
      <c r="F78" s="832"/>
      <c r="G78" s="832"/>
      <c r="H78" s="832"/>
      <c r="I78" s="832"/>
      <c r="J78" s="832"/>
      <c r="K78" s="832"/>
      <c r="L78" s="832"/>
      <c r="M78" s="833"/>
      <c r="N78" s="310">
        <f>SUM(N72:N77)</f>
        <v>1021.344104122</v>
      </c>
    </row>
    <row r="79" spans="1:15" ht="15" thickBot="1">
      <c r="B79" s="38"/>
      <c r="C79" s="39"/>
      <c r="D79" s="39"/>
      <c r="E79" s="39"/>
      <c r="F79" s="39"/>
      <c r="G79" s="39"/>
      <c r="H79" s="39"/>
      <c r="I79" s="39"/>
      <c r="J79" s="39"/>
      <c r="K79" s="39"/>
      <c r="L79" s="39"/>
      <c r="M79" s="39"/>
      <c r="N79" s="40"/>
    </row>
    <row r="80" spans="1:15" ht="15" thickBot="1">
      <c r="B80" s="825" t="s">
        <v>1051</v>
      </c>
      <c r="C80" s="826"/>
      <c r="D80" s="826"/>
      <c r="E80" s="826"/>
      <c r="F80" s="826"/>
      <c r="G80" s="826"/>
      <c r="H80" s="826"/>
      <c r="I80" s="826"/>
      <c r="J80" s="826"/>
      <c r="K80" s="826"/>
      <c r="L80" s="826"/>
      <c r="M80" s="827"/>
      <c r="N80" s="104">
        <f>N43+N56+N67+N78</f>
        <v>32215.411309328101</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 thickBot="1">
      <c r="B83" s="73"/>
      <c r="C83" s="66"/>
      <c r="D83" s="66"/>
      <c r="E83" s="66"/>
      <c r="F83" s="66"/>
      <c r="G83" s="66"/>
      <c r="H83" s="66"/>
      <c r="I83" s="66"/>
      <c r="J83" s="66"/>
      <c r="K83" s="66"/>
      <c r="L83" s="66"/>
      <c r="M83" s="66"/>
      <c r="N83" s="68"/>
    </row>
    <row r="84" spans="1:14">
      <c r="B84" s="816" t="s">
        <v>1053</v>
      </c>
      <c r="C84" s="817"/>
      <c r="D84" s="817"/>
      <c r="E84" s="817"/>
      <c r="F84" s="817"/>
      <c r="G84" s="817"/>
      <c r="H84" s="817"/>
      <c r="I84" s="323"/>
      <c r="J84" s="343"/>
      <c r="K84" s="311" t="s">
        <v>1054</v>
      </c>
      <c r="L84" s="855" t="s">
        <v>1055</v>
      </c>
      <c r="M84" s="856"/>
      <c r="N84" s="312"/>
    </row>
    <row r="85" spans="1:14">
      <c r="B85" s="857" t="s">
        <v>1056</v>
      </c>
      <c r="C85" s="858"/>
      <c r="D85" s="858"/>
      <c r="E85" s="858"/>
      <c r="F85" s="858"/>
      <c r="G85" s="858"/>
      <c r="H85" s="858"/>
      <c r="I85" s="92"/>
      <c r="J85" s="93"/>
      <c r="K85" s="313">
        <v>0.2</v>
      </c>
      <c r="L85" s="859">
        <f>N80*K85</f>
        <v>6443.0822618656202</v>
      </c>
      <c r="M85" s="860"/>
      <c r="N85" s="56"/>
    </row>
    <row r="86" spans="1:14">
      <c r="B86" s="94" t="s">
        <v>1057</v>
      </c>
      <c r="C86" s="95"/>
      <c r="D86" s="95"/>
      <c r="E86" s="95"/>
      <c r="F86" s="95"/>
      <c r="G86" s="95"/>
      <c r="H86" s="95"/>
      <c r="I86" s="92"/>
      <c r="J86" s="93"/>
      <c r="K86" s="313">
        <v>0.05</v>
      </c>
      <c r="L86" s="859">
        <f>N80*K86</f>
        <v>1610.7705654664051</v>
      </c>
      <c r="M86" s="860"/>
      <c r="N86" s="56"/>
    </row>
    <row r="87" spans="1:14" ht="15" thickBot="1">
      <c r="B87" s="96" t="s">
        <v>1058</v>
      </c>
      <c r="C87" s="97"/>
      <c r="D87" s="97"/>
      <c r="E87" s="97"/>
      <c r="F87" s="97"/>
      <c r="G87" s="97"/>
      <c r="H87" s="97"/>
      <c r="I87" s="98"/>
      <c r="J87" s="99"/>
      <c r="K87" s="314">
        <v>0.05</v>
      </c>
      <c r="L87" s="861">
        <f>N80*K87</f>
        <v>1610.7705654664051</v>
      </c>
      <c r="M87" s="862"/>
      <c r="N87" s="56"/>
    </row>
    <row r="88" spans="1:14" ht="15" thickBot="1">
      <c r="B88" s="825" t="s">
        <v>1037</v>
      </c>
      <c r="C88" s="826"/>
      <c r="D88" s="826"/>
      <c r="E88" s="826"/>
      <c r="F88" s="826"/>
      <c r="G88" s="826"/>
      <c r="H88" s="826"/>
      <c r="I88" s="826"/>
      <c r="J88" s="826"/>
      <c r="K88" s="826"/>
      <c r="L88" s="826"/>
      <c r="M88" s="827"/>
      <c r="N88" s="57">
        <f>L85+L86+L87</f>
        <v>9664.6233927984304</v>
      </c>
    </row>
    <row r="89" spans="1:14" ht="15" thickBot="1">
      <c r="B89" s="38"/>
      <c r="C89" s="39"/>
      <c r="D89" s="39"/>
      <c r="E89" s="39"/>
      <c r="F89" s="39"/>
      <c r="G89" s="39"/>
      <c r="H89" s="39"/>
      <c r="I89" s="39"/>
      <c r="J89" s="39"/>
      <c r="K89" s="39"/>
      <c r="L89" s="39"/>
      <c r="M89" s="39"/>
      <c r="N89" s="40"/>
    </row>
    <row r="90" spans="1:14" ht="15" thickBot="1">
      <c r="A90" t="s">
        <v>2121</v>
      </c>
      <c r="B90" s="825" t="s">
        <v>1059</v>
      </c>
      <c r="C90" s="826"/>
      <c r="D90" s="826"/>
      <c r="E90" s="826"/>
      <c r="F90" s="826"/>
      <c r="G90" s="826"/>
      <c r="H90" s="826"/>
      <c r="I90" s="826"/>
      <c r="J90" s="826"/>
      <c r="K90" s="826"/>
      <c r="L90" s="826"/>
      <c r="M90" s="827"/>
      <c r="N90" s="196">
        <f>N80+N88</f>
        <v>41880.034702126533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2321</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2322</v>
      </c>
      <c r="C106" s="264"/>
      <c r="D106" s="264"/>
      <c r="E106" s="264"/>
      <c r="F106" s="264"/>
      <c r="G106" s="264"/>
      <c r="H106" s="264"/>
      <c r="I106" s="264"/>
      <c r="J106" s="264"/>
      <c r="K106" s="264"/>
      <c r="L106" s="264"/>
      <c r="M106" s="264"/>
      <c r="N106" s="265"/>
    </row>
    <row r="107" spans="2:14" ht="15" customHeight="1">
      <c r="B107" s="967" t="s">
        <v>2323</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2324</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2325</v>
      </c>
      <c r="C120" s="266"/>
      <c r="D120" s="266"/>
      <c r="E120" s="252"/>
      <c r="F120" s="252"/>
      <c r="G120" s="252"/>
      <c r="H120" s="252"/>
      <c r="I120" s="252"/>
      <c r="J120" s="973"/>
      <c r="K120" s="973"/>
      <c r="L120" s="973"/>
      <c r="M120" s="973"/>
      <c r="N120" s="974"/>
    </row>
    <row r="121" spans="2:14" ht="15" thickBot="1">
      <c r="B121" s="428" t="s">
        <v>2326</v>
      </c>
      <c r="C121" s="429"/>
      <c r="D121" s="429"/>
      <c r="E121" s="268"/>
      <c r="F121" s="268"/>
      <c r="G121" s="268"/>
      <c r="H121" s="268"/>
      <c r="I121" s="268"/>
      <c r="J121" s="975"/>
      <c r="K121" s="975"/>
      <c r="L121" s="975"/>
      <c r="M121" s="975"/>
      <c r="N121"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1208</v>
      </c>
      <c r="C31" s="86" t="s">
        <v>2231</v>
      </c>
      <c r="D31" s="87"/>
      <c r="E31" s="87"/>
      <c r="F31" s="87"/>
      <c r="G31" s="87"/>
      <c r="H31" s="87"/>
      <c r="I31" s="87"/>
      <c r="J31" s="87"/>
      <c r="K31" s="462"/>
      <c r="L31" s="315" t="s">
        <v>377</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190</v>
      </c>
      <c r="B36" s="838" t="str">
        <f>VLOOKUP(A36,EQUIPOS!A6:D154,3,FALSE)</f>
        <v>Diferencial de 3 ton</v>
      </c>
      <c r="C36" s="839"/>
      <c r="D36" s="839"/>
      <c r="E36" s="839"/>
      <c r="F36" s="839"/>
      <c r="G36" s="839"/>
      <c r="H36" s="840"/>
      <c r="I36" s="276"/>
      <c r="J36" s="277"/>
      <c r="K36" s="278">
        <f>VLOOKUP(A36,EQUIPOS!A6:D163,4,FALSE)</f>
        <v>2975</v>
      </c>
      <c r="L36" s="279"/>
      <c r="M36" s="345">
        <v>40</v>
      </c>
      <c r="N36" s="281">
        <f>K36/M36</f>
        <v>74.375</v>
      </c>
    </row>
    <row r="37" spans="1:14">
      <c r="A37" s="118" t="s">
        <v>195</v>
      </c>
      <c r="B37" s="838" t="str">
        <f>VLOOKUP(A37,EQUIPOS!A7:D154,3,FALSE)</f>
        <v xml:space="preserve">Equipo de oxicorte, Capacidad de corte: hasta 6´´ (152mm) </v>
      </c>
      <c r="C37" s="839"/>
      <c r="D37" s="839"/>
      <c r="E37" s="839"/>
      <c r="F37" s="839"/>
      <c r="G37" s="839"/>
      <c r="H37" s="840"/>
      <c r="I37" s="430"/>
      <c r="J37" s="431"/>
      <c r="K37" s="278">
        <f>VLOOKUP(A37,EQUIPOS!A7:D164,4,FALSE)</f>
        <v>5245.5</v>
      </c>
      <c r="L37" s="344"/>
      <c r="M37" s="345">
        <v>40</v>
      </c>
      <c r="N37" s="281">
        <f t="shared" ref="N37:N43" si="0">K37/M37</f>
        <v>131.13749999999999</v>
      </c>
    </row>
    <row r="38" spans="1:14">
      <c r="A38" s="118" t="s">
        <v>204</v>
      </c>
      <c r="B38" s="838" t="str">
        <f>VLOOKUP(A38,EQUIPOS!A8:D154,3,FALSE)</f>
        <v xml:space="preserve">Equipo de soldadura 250 AMP
</v>
      </c>
      <c r="C38" s="839"/>
      <c r="D38" s="839"/>
      <c r="E38" s="839"/>
      <c r="F38" s="839"/>
      <c r="G38" s="839"/>
      <c r="H38" s="840"/>
      <c r="I38" s="430"/>
      <c r="J38" s="431"/>
      <c r="K38" s="278">
        <f>VLOOKUP(A38,EQUIPOS!A8:D165,4,FALSE)</f>
        <v>4717.1840000000002</v>
      </c>
      <c r="L38" s="344"/>
      <c r="M38" s="345">
        <v>40</v>
      </c>
      <c r="N38" s="281">
        <f t="shared" si="0"/>
        <v>117.92960000000001</v>
      </c>
    </row>
    <row r="39" spans="1:14">
      <c r="A39" s="118" t="s">
        <v>208</v>
      </c>
      <c r="B39" s="838" t="str">
        <f>VLOOKUP(A39,EQUIPOS!A9:D154,3,FALSE)</f>
        <v>Equipo de soldadura 400</v>
      </c>
      <c r="C39" s="839"/>
      <c r="D39" s="839"/>
      <c r="E39" s="839"/>
      <c r="F39" s="839"/>
      <c r="G39" s="839"/>
      <c r="H39" s="840"/>
      <c r="I39" s="430"/>
      <c r="J39" s="431"/>
      <c r="K39" s="278">
        <f>VLOOKUP(A39,EQUIPOS!A9:D166,4,FALSE)</f>
        <v>11298</v>
      </c>
      <c r="L39" s="344"/>
      <c r="M39" s="345">
        <v>40</v>
      </c>
      <c r="N39" s="281">
        <f t="shared" si="0"/>
        <v>282.45</v>
      </c>
    </row>
    <row r="40" spans="1:14">
      <c r="A40" s="118" t="s">
        <v>210</v>
      </c>
      <c r="B40" s="838" t="str">
        <f>VLOOKUP(A40,EQUIPOS!A10:D154,3,FALSE)</f>
        <v>Equipo de soldadura 600</v>
      </c>
      <c r="C40" s="839"/>
      <c r="D40" s="839"/>
      <c r="E40" s="839"/>
      <c r="F40" s="839"/>
      <c r="G40" s="839"/>
      <c r="H40" s="840"/>
      <c r="I40" s="430"/>
      <c r="J40" s="431"/>
      <c r="K40" s="278">
        <f>VLOOKUP(A40,EQUIPOS!A10:D167,4,FALSE)</f>
        <v>14634.675999999999</v>
      </c>
      <c r="L40" s="344"/>
      <c r="M40" s="345">
        <v>40</v>
      </c>
      <c r="N40" s="281">
        <f t="shared" si="0"/>
        <v>365.86689999999999</v>
      </c>
    </row>
    <row r="41" spans="1:14">
      <c r="A41" s="118" t="s">
        <v>202</v>
      </c>
      <c r="B41" s="838" t="str">
        <f>VLOOKUP(A41,EQUIPOS!A11:D155,3,FALSE)</f>
        <v xml:space="preserve">Equipo de rayos X y/o ultrasonido
</v>
      </c>
      <c r="C41" s="839"/>
      <c r="D41" s="839"/>
      <c r="E41" s="839"/>
      <c r="F41" s="839"/>
      <c r="G41" s="839"/>
      <c r="H41" s="840"/>
      <c r="I41" s="430"/>
      <c r="J41" s="431"/>
      <c r="K41" s="278">
        <f>VLOOKUP(A41,EQUIPOS!A11:D168,4,FALSE)</f>
        <v>146998.81599999999</v>
      </c>
      <c r="L41" s="344"/>
      <c r="M41" s="345">
        <v>4000</v>
      </c>
      <c r="N41" s="281">
        <f t="shared" si="0"/>
        <v>36.749704000000001</v>
      </c>
    </row>
    <row r="42" spans="1:14">
      <c r="A42" s="118" t="s">
        <v>294</v>
      </c>
      <c r="B42" s="838" t="str">
        <f>VLOOKUP(A42,EQUIPOS!A12:D156,3,FALSE)</f>
        <v>Puente grúa</v>
      </c>
      <c r="C42" s="839"/>
      <c r="D42" s="839"/>
      <c r="E42" s="839"/>
      <c r="F42" s="839"/>
      <c r="G42" s="839"/>
      <c r="H42" s="840"/>
      <c r="I42" s="430"/>
      <c r="J42" s="431"/>
      <c r="K42" s="278">
        <f>VLOOKUP(A42,EQUIPOS!A12:D169,4,FALSE)</f>
        <v>1119603.824</v>
      </c>
      <c r="L42" s="344"/>
      <c r="M42" s="345">
        <v>40000</v>
      </c>
      <c r="N42" s="281">
        <f t="shared" si="0"/>
        <v>27.9900956</v>
      </c>
    </row>
    <row r="43" spans="1:14">
      <c r="A43" s="118" t="s">
        <v>334</v>
      </c>
      <c r="B43" s="838" t="str">
        <f>VLOOKUP(A43,EQUIPOS!A13:D157,3,FALSE)</f>
        <v>Taladro industrial</v>
      </c>
      <c r="C43" s="839"/>
      <c r="D43" s="839"/>
      <c r="E43" s="839"/>
      <c r="F43" s="839"/>
      <c r="G43" s="839"/>
      <c r="H43" s="840"/>
      <c r="I43" s="430"/>
      <c r="J43" s="431"/>
      <c r="K43" s="278">
        <f>VLOOKUP(A43,EQUIPOS!A13:D170,4,FALSE)</f>
        <v>4103</v>
      </c>
      <c r="L43" s="344"/>
      <c r="M43" s="345">
        <v>40</v>
      </c>
      <c r="N43" s="281">
        <f t="shared" si="0"/>
        <v>102.575</v>
      </c>
    </row>
    <row r="44" spans="1:14">
      <c r="B44" s="838"/>
      <c r="C44" s="839"/>
      <c r="D44" s="839"/>
      <c r="E44" s="839"/>
      <c r="F44" s="839"/>
      <c r="G44" s="839"/>
      <c r="H44" s="840"/>
      <c r="I44" s="41"/>
      <c r="J44" s="42"/>
      <c r="K44" s="278"/>
      <c r="L44" s="285"/>
      <c r="M44" s="345"/>
      <c r="N44" s="281"/>
    </row>
    <row r="45" spans="1:14">
      <c r="B45" s="329"/>
      <c r="C45" s="330"/>
      <c r="D45" s="330"/>
      <c r="E45" s="330"/>
      <c r="F45" s="332"/>
      <c r="G45" s="332"/>
      <c r="H45" s="130"/>
      <c r="I45" s="41"/>
      <c r="J45" s="42"/>
      <c r="K45" s="278"/>
      <c r="L45" s="285"/>
      <c r="M45" s="286"/>
      <c r="N45" s="282"/>
    </row>
    <row r="46" spans="1:14">
      <c r="B46" s="845" t="s">
        <v>1036</v>
      </c>
      <c r="C46" s="846"/>
      <c r="D46" s="846"/>
      <c r="E46" s="43"/>
      <c r="F46" s="44"/>
      <c r="G46" s="44"/>
      <c r="H46" s="45"/>
      <c r="I46" s="41"/>
      <c r="J46" s="42"/>
      <c r="K46" s="288"/>
      <c r="L46" s="285"/>
      <c r="M46" s="410">
        <v>0.1</v>
      </c>
      <c r="N46" s="353">
        <f>N83*M46</f>
        <v>316.77546014452503</v>
      </c>
    </row>
    <row r="47" spans="1:14" ht="15" thickBot="1">
      <c r="B47" s="838"/>
      <c r="C47" s="839"/>
      <c r="D47" s="839"/>
      <c r="E47" s="839"/>
      <c r="F47" s="839"/>
      <c r="G47" s="839"/>
      <c r="H47" s="840"/>
      <c r="I47" s="847"/>
      <c r="J47" s="848"/>
      <c r="K47" s="46"/>
      <c r="L47" s="849"/>
      <c r="M47" s="850"/>
      <c r="N47" s="110"/>
    </row>
    <row r="48" spans="1:14" ht="15" thickBot="1">
      <c r="B48" s="825" t="s">
        <v>1037</v>
      </c>
      <c r="C48" s="826"/>
      <c r="D48" s="826"/>
      <c r="E48" s="826"/>
      <c r="F48" s="826"/>
      <c r="G48" s="826"/>
      <c r="H48" s="826"/>
      <c r="I48" s="826"/>
      <c r="J48" s="826"/>
      <c r="K48" s="826"/>
      <c r="L48" s="826"/>
      <c r="M48" s="827"/>
      <c r="N48" s="403">
        <f>SUM(N36:N46)</f>
        <v>1455.8492597445252</v>
      </c>
    </row>
    <row r="49" spans="1:14">
      <c r="B49" s="289"/>
      <c r="C49" s="39"/>
      <c r="D49" s="39"/>
      <c r="E49" s="39"/>
      <c r="F49" s="39"/>
      <c r="G49" s="39"/>
      <c r="H49" s="39"/>
      <c r="I49" s="39"/>
      <c r="J49" s="39"/>
      <c r="K49" s="39"/>
      <c r="L49" s="39"/>
      <c r="M49" s="39"/>
      <c r="N49" s="40"/>
    </row>
    <row r="50" spans="1:14">
      <c r="B50" s="69" t="s">
        <v>1038</v>
      </c>
      <c r="C50" s="70"/>
      <c r="D50" s="70"/>
      <c r="E50" s="70"/>
      <c r="F50" s="70"/>
      <c r="G50" s="70"/>
      <c r="H50" s="70"/>
      <c r="I50" s="70"/>
      <c r="J50" s="70"/>
      <c r="K50" s="70"/>
      <c r="L50" s="70"/>
      <c r="M50" s="70"/>
      <c r="N50" s="71"/>
    </row>
    <row r="51" spans="1:14" ht="15" thickBot="1">
      <c r="B51" s="72"/>
      <c r="C51" s="67"/>
      <c r="D51" s="67"/>
      <c r="E51" s="67"/>
      <c r="F51" s="67"/>
      <c r="G51" s="67"/>
      <c r="H51" s="67"/>
      <c r="I51" s="67"/>
      <c r="J51" s="66"/>
      <c r="K51" s="66"/>
      <c r="L51" s="66"/>
      <c r="M51" s="66"/>
      <c r="N51" s="68"/>
    </row>
    <row r="52" spans="1:14">
      <c r="B52" s="816" t="s">
        <v>1028</v>
      </c>
      <c r="C52" s="817"/>
      <c r="D52" s="817"/>
      <c r="E52" s="817"/>
      <c r="F52" s="817"/>
      <c r="G52" s="817"/>
      <c r="H52" s="817"/>
      <c r="I52" s="818"/>
      <c r="J52" s="324" t="s">
        <v>1029</v>
      </c>
      <c r="K52" s="90" t="s">
        <v>1030</v>
      </c>
      <c r="L52" s="819" t="s">
        <v>1039</v>
      </c>
      <c r="M52" s="818"/>
      <c r="N52" s="91" t="s">
        <v>1035</v>
      </c>
    </row>
    <row r="53" spans="1:14">
      <c r="A53" s="166" t="s">
        <v>469</v>
      </c>
      <c r="B53" s="48"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40959.456197500003</v>
      </c>
      <c r="N53" s="281">
        <f t="shared" ref="N53:N58" si="1">K53*M53</f>
        <v>204.79728098750002</v>
      </c>
    </row>
    <row r="54" spans="1:14">
      <c r="A54" s="166" t="s">
        <v>471</v>
      </c>
      <c r="B54" s="48"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3754.1845400000002</v>
      </c>
      <c r="N54" s="281">
        <f t="shared" si="1"/>
        <v>18.7709227</v>
      </c>
    </row>
    <row r="55" spans="1:14">
      <c r="A55" s="166" t="s">
        <v>613</v>
      </c>
      <c r="B55" s="48"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10761.915257500001</v>
      </c>
      <c r="N55" s="281">
        <f t="shared" si="1"/>
        <v>53.809576287500008</v>
      </c>
    </row>
    <row r="56" spans="1:14">
      <c r="A56" s="166" t="s">
        <v>706</v>
      </c>
      <c r="B56" s="48"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10900</v>
      </c>
      <c r="N56" s="281">
        <f t="shared" si="1"/>
        <v>109</v>
      </c>
    </row>
    <row r="57" spans="1:14">
      <c r="A57" s="166" t="s">
        <v>710</v>
      </c>
      <c r="B57" s="48"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15733.314515</v>
      </c>
      <c r="N57" s="281">
        <f t="shared" si="1"/>
        <v>157.33314515000001</v>
      </c>
    </row>
    <row r="58" spans="1:14">
      <c r="A58" s="166" t="s">
        <v>809</v>
      </c>
      <c r="B58" s="48"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3562.3736974999997</v>
      </c>
      <c r="N58" s="281">
        <f t="shared" si="1"/>
        <v>3562.3736974999997</v>
      </c>
    </row>
    <row r="59" spans="1:14">
      <c r="A59" s="166"/>
      <c r="B59" s="48"/>
      <c r="C59" s="434"/>
      <c r="D59" s="434"/>
      <c r="E59" s="434"/>
      <c r="F59" s="434"/>
      <c r="G59" s="434"/>
      <c r="H59" s="434"/>
      <c r="I59" s="434"/>
      <c r="J59" s="320"/>
      <c r="K59" s="406"/>
      <c r="L59" s="430"/>
      <c r="M59" s="411"/>
      <c r="N59" s="281"/>
    </row>
    <row r="60" spans="1:14" ht="15" thickBot="1">
      <c r="B60" s="48"/>
      <c r="C60" s="319"/>
      <c r="D60" s="319"/>
      <c r="E60" s="319"/>
      <c r="F60" s="319"/>
      <c r="G60" s="319"/>
      <c r="H60" s="319"/>
      <c r="I60" s="319"/>
      <c r="J60" s="444"/>
      <c r="K60" s="131"/>
      <c r="L60" s="334"/>
      <c r="M60" s="411"/>
      <c r="N60" s="281"/>
    </row>
    <row r="61" spans="1:14" ht="15" thickBot="1">
      <c r="B61" s="825" t="s">
        <v>1037</v>
      </c>
      <c r="C61" s="826"/>
      <c r="D61" s="826"/>
      <c r="E61" s="826"/>
      <c r="F61" s="826"/>
      <c r="G61" s="826"/>
      <c r="H61" s="826"/>
      <c r="I61" s="826"/>
      <c r="J61" s="826"/>
      <c r="K61" s="826"/>
      <c r="L61" s="826"/>
      <c r="M61" s="827"/>
      <c r="N61" s="403">
        <f>SUM(N53:N60)</f>
        <v>4106.0846226249996</v>
      </c>
    </row>
    <row r="62" spans="1:14">
      <c r="B62" s="38"/>
      <c r="C62" s="39"/>
      <c r="D62" s="39"/>
      <c r="E62" s="39"/>
      <c r="F62" s="39"/>
      <c r="G62" s="39"/>
      <c r="H62" s="39"/>
      <c r="I62" s="39"/>
      <c r="J62" s="39"/>
      <c r="K62" s="39"/>
      <c r="L62" s="39"/>
      <c r="M62" s="39"/>
      <c r="N62" s="40"/>
    </row>
    <row r="63" spans="1:14">
      <c r="B63" s="69" t="s">
        <v>1040</v>
      </c>
      <c r="C63" s="70"/>
      <c r="D63" s="70"/>
      <c r="E63" s="70"/>
      <c r="F63" s="70"/>
      <c r="G63" s="70"/>
      <c r="H63" s="70"/>
      <c r="I63" s="70"/>
      <c r="J63" s="70"/>
      <c r="K63" s="70"/>
      <c r="L63" s="70"/>
      <c r="M63" s="70"/>
      <c r="N63" s="71"/>
    </row>
    <row r="64" spans="1:14" ht="15" thickBot="1">
      <c r="B64" s="73"/>
      <c r="C64" s="66"/>
      <c r="D64" s="66"/>
      <c r="E64" s="66"/>
      <c r="F64" s="66"/>
      <c r="G64" s="66"/>
      <c r="H64" s="66"/>
      <c r="I64" s="66"/>
      <c r="J64" s="66"/>
      <c r="K64" s="66"/>
      <c r="L64" s="66"/>
      <c r="M64" s="66"/>
      <c r="N64" s="68"/>
    </row>
    <row r="65" spans="1:15" ht="26.4">
      <c r="B65" s="322" t="s">
        <v>1041</v>
      </c>
      <c r="C65" s="323"/>
      <c r="D65" s="323"/>
      <c r="E65" s="323"/>
      <c r="F65" s="323"/>
      <c r="G65" s="323"/>
      <c r="H65" s="78" t="s">
        <v>1029</v>
      </c>
      <c r="I65" s="79" t="s">
        <v>1042</v>
      </c>
      <c r="J65" s="80" t="s">
        <v>1043</v>
      </c>
      <c r="K65" s="78" t="s">
        <v>1044</v>
      </c>
      <c r="L65" s="828" t="s">
        <v>1045</v>
      </c>
      <c r="M65" s="801"/>
      <c r="N65" s="81" t="s">
        <v>1035</v>
      </c>
    </row>
    <row r="66" spans="1:15">
      <c r="B66" s="51"/>
      <c r="C66" s="326"/>
      <c r="D66" s="326"/>
      <c r="E66" s="326"/>
      <c r="F66" s="326"/>
      <c r="G66" s="326"/>
      <c r="H66" s="320"/>
      <c r="I66" s="288"/>
      <c r="J66" s="295"/>
      <c r="K66" s="288"/>
      <c r="L66" s="829"/>
      <c r="M66" s="830"/>
      <c r="N66" s="296"/>
    </row>
    <row r="67" spans="1:15">
      <c r="B67" s="51"/>
      <c r="C67" s="52"/>
      <c r="D67" s="52"/>
      <c r="E67" s="52"/>
      <c r="F67" s="52"/>
      <c r="G67" s="52"/>
      <c r="H67" s="320"/>
      <c r="I67" s="288"/>
      <c r="J67" s="295"/>
      <c r="K67" s="288"/>
      <c r="L67" s="829"/>
      <c r="M67" s="830"/>
      <c r="N67" s="296"/>
    </row>
    <row r="68" spans="1:15">
      <c r="B68" s="51"/>
      <c r="C68" s="52"/>
      <c r="D68" s="52"/>
      <c r="E68" s="52"/>
      <c r="F68" s="52"/>
      <c r="G68" s="52"/>
      <c r="H68" s="320"/>
      <c r="I68" s="288"/>
      <c r="J68" s="295"/>
      <c r="K68" s="288"/>
      <c r="L68" s="829"/>
      <c r="M68" s="830"/>
      <c r="N68" s="296"/>
    </row>
    <row r="69" spans="1:15">
      <c r="B69" s="51"/>
      <c r="C69" s="52"/>
      <c r="D69" s="52"/>
      <c r="E69" s="52"/>
      <c r="F69" s="52"/>
      <c r="G69" s="52"/>
      <c r="H69" s="320"/>
      <c r="I69" s="288"/>
      <c r="J69" s="295"/>
      <c r="K69" s="288"/>
      <c r="L69" s="829"/>
      <c r="M69" s="830"/>
      <c r="N69" s="296"/>
    </row>
    <row r="70" spans="1:15">
      <c r="B70" s="51"/>
      <c r="C70" s="52"/>
      <c r="D70" s="52"/>
      <c r="E70" s="52"/>
      <c r="F70" s="52"/>
      <c r="G70" s="52"/>
      <c r="H70" s="297"/>
      <c r="I70" s="288"/>
      <c r="J70" s="288"/>
      <c r="K70" s="288"/>
      <c r="L70" s="298"/>
      <c r="M70" s="299"/>
      <c r="N70" s="300"/>
    </row>
    <row r="71" spans="1:15" ht="15" thickBot="1">
      <c r="B71" s="456"/>
      <c r="C71" s="457"/>
      <c r="D71" s="457"/>
      <c r="E71" s="457"/>
      <c r="F71" s="457"/>
      <c r="G71" s="457"/>
      <c r="H71" s="53"/>
      <c r="I71" s="131"/>
      <c r="J71" s="131"/>
      <c r="K71" s="131"/>
      <c r="L71" s="814"/>
      <c r="M71" s="815"/>
      <c r="N71" s="132"/>
    </row>
    <row r="72" spans="1:15" ht="15" thickBot="1">
      <c r="B72" s="831" t="s">
        <v>1037</v>
      </c>
      <c r="C72" s="832"/>
      <c r="D72" s="832"/>
      <c r="E72" s="832"/>
      <c r="F72" s="832"/>
      <c r="G72" s="832"/>
      <c r="H72" s="832"/>
      <c r="I72" s="832"/>
      <c r="J72" s="832"/>
      <c r="K72" s="832"/>
      <c r="L72" s="832"/>
      <c r="M72" s="833"/>
      <c r="N72" s="109"/>
    </row>
    <row r="73" spans="1:15">
      <c r="B73" s="38"/>
      <c r="C73" s="39"/>
      <c r="D73" s="39"/>
      <c r="E73" s="39"/>
      <c r="F73" s="39"/>
      <c r="G73" s="39"/>
      <c r="H73" s="39"/>
      <c r="I73" s="39"/>
      <c r="J73" s="39"/>
      <c r="K73" s="39"/>
      <c r="L73" s="39"/>
      <c r="M73" s="39"/>
      <c r="N73" s="40"/>
    </row>
    <row r="74" spans="1:15">
      <c r="B74" s="69" t="s">
        <v>1046</v>
      </c>
      <c r="C74" s="70"/>
      <c r="D74" s="70"/>
      <c r="E74" s="70"/>
      <c r="F74" s="70"/>
      <c r="G74" s="70"/>
      <c r="H74" s="70"/>
      <c r="I74" s="70"/>
      <c r="J74" s="70"/>
      <c r="K74" s="70"/>
      <c r="L74" s="70"/>
      <c r="M74" s="70"/>
      <c r="N74" s="71"/>
    </row>
    <row r="75" spans="1:15" ht="15" thickBot="1">
      <c r="B75" s="73"/>
      <c r="C75" s="66"/>
      <c r="D75" s="66"/>
      <c r="E75" s="66"/>
      <c r="F75" s="66"/>
      <c r="G75" s="66"/>
      <c r="H75" s="66"/>
      <c r="I75" s="66"/>
      <c r="J75" s="66"/>
      <c r="K75" s="66"/>
      <c r="L75" s="66"/>
      <c r="M75" s="66"/>
      <c r="N75" s="68"/>
    </row>
    <row r="76" spans="1:15" ht="26.4">
      <c r="B76" s="851" t="s">
        <v>1047</v>
      </c>
      <c r="C76" s="852"/>
      <c r="D76" s="852"/>
      <c r="E76" s="852"/>
      <c r="F76" s="852"/>
      <c r="G76" s="852"/>
      <c r="H76" s="852"/>
      <c r="I76" s="78" t="s">
        <v>1048</v>
      </c>
      <c r="J76" s="80" t="s">
        <v>1493</v>
      </c>
      <c r="K76" s="79" t="s">
        <v>1050</v>
      </c>
      <c r="L76" s="853" t="s">
        <v>1034</v>
      </c>
      <c r="M76" s="854"/>
      <c r="N76" s="103" t="s">
        <v>1035</v>
      </c>
    </row>
    <row r="77" spans="1:15">
      <c r="A77" s="167" t="s">
        <v>2</v>
      </c>
      <c r="B77" s="54" t="str">
        <f>VLOOKUP(A77,'MANO DE OBRA'!A8:D68,3,FALSE)</f>
        <v>Soldador (2)</v>
      </c>
      <c r="C77" s="52"/>
      <c r="D77" s="52"/>
      <c r="E77" s="52"/>
      <c r="F77" s="52"/>
      <c r="G77" s="52"/>
      <c r="H77" s="52"/>
      <c r="I77" s="301">
        <f t="shared" ref="I77:I82" si="2">K77/J77*100</f>
        <v>110415.578824</v>
      </c>
      <c r="J77" s="302">
        <v>185</v>
      </c>
      <c r="K77" s="303">
        <f>VLOOKUP(A77,'MANO DE OBRA'!A8:D99,4,FALSE)</f>
        <v>204268.8208244</v>
      </c>
      <c r="L77" s="55"/>
      <c r="M77" s="443">
        <v>320</v>
      </c>
      <c r="N77" s="404">
        <f t="shared" ref="N77:N82" si="3">K77/M77</f>
        <v>638.34006507624997</v>
      </c>
      <c r="O77" s="111"/>
    </row>
    <row r="78" spans="1:15">
      <c r="A78" s="167" t="s">
        <v>4</v>
      </c>
      <c r="B78" s="54" t="str">
        <f>VLOOKUP(A78,'MANO DE OBRA'!A8:D69,3,FALSE)</f>
        <v>Inspector de fabricación y montaje</v>
      </c>
      <c r="C78" s="52"/>
      <c r="D78" s="52"/>
      <c r="E78" s="52"/>
      <c r="F78" s="52"/>
      <c r="G78" s="52"/>
      <c r="H78" s="52"/>
      <c r="I78" s="301">
        <f t="shared" si="2"/>
        <v>84190.500000000015</v>
      </c>
      <c r="J78" s="302">
        <v>185</v>
      </c>
      <c r="K78" s="303">
        <f>VLOOKUP(A78,'MANO DE OBRA'!A8:D100,4,FALSE)</f>
        <v>155752.42500000002</v>
      </c>
      <c r="L78" s="55"/>
      <c r="M78" s="443">
        <v>320</v>
      </c>
      <c r="N78" s="404">
        <f t="shared" si="3"/>
        <v>486.72632812500007</v>
      </c>
    </row>
    <row r="79" spans="1:15">
      <c r="A79" t="s">
        <v>9</v>
      </c>
      <c r="B79" s="54" t="str">
        <f>VLOOKUP(A79,'MANO DE OBRA'!A9:D70,3,FALSE)</f>
        <v>Obrero (3)</v>
      </c>
      <c r="C79" s="52"/>
      <c r="D79" s="52"/>
      <c r="E79" s="52"/>
      <c r="F79" s="52"/>
      <c r="G79" s="52"/>
      <c r="H79" s="52"/>
      <c r="I79" s="301">
        <f t="shared" si="2"/>
        <v>82811.68411799999</v>
      </c>
      <c r="J79" s="302">
        <v>185</v>
      </c>
      <c r="K79" s="303">
        <f>VLOOKUP(A79,'MANO DE OBRA'!A9:D101,4,FALSE)</f>
        <v>153201.61561829998</v>
      </c>
      <c r="L79" s="55"/>
      <c r="M79" s="443">
        <v>320</v>
      </c>
      <c r="N79" s="404">
        <f t="shared" si="3"/>
        <v>478.75504880718745</v>
      </c>
    </row>
    <row r="80" spans="1:15">
      <c r="A80" t="s">
        <v>30</v>
      </c>
      <c r="B80" s="54" t="str">
        <f>VLOOKUP(A80,'MANO DE OBRA'!A10:D71,3,FALSE)</f>
        <v>Oficial</v>
      </c>
      <c r="C80" s="52"/>
      <c r="D80" s="52"/>
      <c r="E80" s="52"/>
      <c r="F80" s="52"/>
      <c r="G80" s="52"/>
      <c r="H80" s="52"/>
      <c r="I80" s="301">
        <f t="shared" si="2"/>
        <v>55207.789411999998</v>
      </c>
      <c r="J80" s="302">
        <v>185</v>
      </c>
      <c r="K80" s="303">
        <f>VLOOKUP(A80,'MANO DE OBRA'!A10:D102,4,FALSE)</f>
        <v>102134.4104122</v>
      </c>
      <c r="L80" s="327"/>
      <c r="M80" s="443">
        <v>320</v>
      </c>
      <c r="N80" s="404">
        <f t="shared" si="3"/>
        <v>319.17003253812499</v>
      </c>
    </row>
    <row r="81" spans="1:14">
      <c r="A81" t="s">
        <v>1757</v>
      </c>
      <c r="B81" s="54" t="str">
        <f>VLOOKUP(A81,'MANO DE OBRA'!A11:D72,3,FALSE)</f>
        <v>Calculista</v>
      </c>
      <c r="C81" s="52"/>
      <c r="D81" s="52"/>
      <c r="E81" s="52"/>
      <c r="F81" s="52"/>
      <c r="G81" s="52"/>
      <c r="H81" s="52"/>
      <c r="I81" s="301">
        <f t="shared" si="2"/>
        <v>165623.36823599998</v>
      </c>
      <c r="J81" s="302">
        <v>185</v>
      </c>
      <c r="K81" s="303">
        <f>VLOOKUP(A81,'MANO DE OBRA'!A11:D103,4,FALSE)</f>
        <v>306403.23123659997</v>
      </c>
      <c r="L81" s="327"/>
      <c r="M81" s="443">
        <v>320</v>
      </c>
      <c r="N81" s="404">
        <f t="shared" si="3"/>
        <v>957.5100976143749</v>
      </c>
    </row>
    <row r="82" spans="1:14" ht="15" thickBot="1">
      <c r="A82" t="s">
        <v>1758</v>
      </c>
      <c r="B82" s="812" t="str">
        <f>VLOOKUP(A82,'MANO DE OBRA'!A12:D73,3,FALSE)</f>
        <v>Dibujante 2</v>
      </c>
      <c r="C82" s="813" t="e">
        <f>VLOOKUP(B82,'MANO DE OBRA'!B12:E73,3,FALSE)</f>
        <v>#N/A</v>
      </c>
      <c r="D82" s="813" t="e">
        <f>VLOOKUP(C82,'MANO DE OBRA'!C12:F73,3,FALSE)</f>
        <v>#N/A</v>
      </c>
      <c r="E82" s="813" t="e">
        <f>VLOOKUP(D82,'MANO DE OBRA'!D12:G73,3,FALSE)</f>
        <v>#N/A</v>
      </c>
      <c r="F82" s="813" t="e">
        <f>VLOOKUP(E82,'MANO DE OBRA'!E12:H73,3,FALSE)</f>
        <v>#N/A</v>
      </c>
      <c r="G82" s="813" t="e">
        <f>VLOOKUP(F82,'MANO DE OBRA'!F12:I73,3,FALSE)</f>
        <v>#N/A</v>
      </c>
      <c r="H82" s="813"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831" t="s">
        <v>1037</v>
      </c>
      <c r="C83" s="832"/>
      <c r="D83" s="832"/>
      <c r="E83" s="832"/>
      <c r="F83" s="832"/>
      <c r="G83" s="832"/>
      <c r="H83" s="832"/>
      <c r="I83" s="832"/>
      <c r="J83" s="832"/>
      <c r="K83" s="832"/>
      <c r="L83" s="832"/>
      <c r="M83" s="833"/>
      <c r="N83" s="469">
        <f>SUM(N77:N82)</f>
        <v>3167.75460144525</v>
      </c>
    </row>
    <row r="84" spans="1:14" ht="15" thickBot="1">
      <c r="B84" s="38"/>
      <c r="C84" s="39"/>
      <c r="D84" s="39"/>
      <c r="E84" s="39"/>
      <c r="F84" s="39"/>
      <c r="G84" s="39"/>
      <c r="H84" s="39"/>
      <c r="I84" s="39"/>
      <c r="J84" s="39"/>
      <c r="K84" s="39"/>
      <c r="L84" s="39"/>
      <c r="M84" s="39"/>
      <c r="N84" s="40"/>
    </row>
    <row r="85" spans="1:14" ht="15" thickBot="1">
      <c r="B85" s="825" t="s">
        <v>1051</v>
      </c>
      <c r="C85" s="826"/>
      <c r="D85" s="826"/>
      <c r="E85" s="826"/>
      <c r="F85" s="826"/>
      <c r="G85" s="826"/>
      <c r="H85" s="826"/>
      <c r="I85" s="826"/>
      <c r="J85" s="826"/>
      <c r="K85" s="826"/>
      <c r="L85" s="826"/>
      <c r="M85" s="827"/>
      <c r="N85" s="104">
        <f>N48+N61+N72+N83</f>
        <v>8729.6884838147744</v>
      </c>
    </row>
    <row r="86" spans="1:14">
      <c r="B86" s="38"/>
      <c r="C86" s="39"/>
      <c r="D86" s="39"/>
      <c r="E86" s="39"/>
      <c r="F86" s="39"/>
      <c r="G86" s="39"/>
      <c r="H86" s="39"/>
      <c r="I86" s="39"/>
      <c r="J86" s="39"/>
      <c r="K86" s="39"/>
      <c r="L86" s="39"/>
      <c r="M86" s="39"/>
      <c r="N86" s="40"/>
    </row>
    <row r="87" spans="1:14">
      <c r="B87" s="69" t="s">
        <v>1052</v>
      </c>
      <c r="C87" s="70"/>
      <c r="D87" s="70"/>
      <c r="E87" s="70"/>
      <c r="F87" s="70"/>
      <c r="G87" s="70"/>
      <c r="H87" s="70"/>
      <c r="I87" s="70"/>
      <c r="J87" s="70"/>
      <c r="K87" s="70"/>
      <c r="L87" s="70"/>
      <c r="M87" s="70"/>
      <c r="N87" s="71"/>
    </row>
    <row r="88" spans="1:14" ht="15" thickBot="1">
      <c r="B88" s="73"/>
      <c r="C88" s="66"/>
      <c r="D88" s="66"/>
      <c r="E88" s="66"/>
      <c r="F88" s="66"/>
      <c r="G88" s="66"/>
      <c r="H88" s="66"/>
      <c r="I88" s="66"/>
      <c r="J88" s="66"/>
      <c r="K88" s="66"/>
      <c r="L88" s="66"/>
      <c r="M88" s="66"/>
      <c r="N88" s="68"/>
    </row>
    <row r="89" spans="1:14">
      <c r="B89" s="816" t="s">
        <v>1053</v>
      </c>
      <c r="C89" s="817"/>
      <c r="D89" s="817"/>
      <c r="E89" s="817"/>
      <c r="F89" s="817"/>
      <c r="G89" s="817"/>
      <c r="H89" s="817"/>
      <c r="I89" s="323"/>
      <c r="J89" s="343"/>
      <c r="K89" s="311" t="s">
        <v>1054</v>
      </c>
      <c r="L89" s="855" t="s">
        <v>1055</v>
      </c>
      <c r="M89" s="856"/>
      <c r="N89" s="312"/>
    </row>
    <row r="90" spans="1:14">
      <c r="B90" s="857" t="s">
        <v>1056</v>
      </c>
      <c r="C90" s="858"/>
      <c r="D90" s="858"/>
      <c r="E90" s="858"/>
      <c r="F90" s="858"/>
      <c r="G90" s="858"/>
      <c r="H90" s="858"/>
      <c r="I90" s="92"/>
      <c r="J90" s="93"/>
      <c r="K90" s="313">
        <v>0.2</v>
      </c>
      <c r="L90" s="859">
        <f>N85*K90</f>
        <v>1745.9376967629551</v>
      </c>
      <c r="M90" s="860"/>
      <c r="N90" s="56"/>
    </row>
    <row r="91" spans="1:14">
      <c r="B91" s="94" t="s">
        <v>1057</v>
      </c>
      <c r="C91" s="95"/>
      <c r="D91" s="95"/>
      <c r="E91" s="95"/>
      <c r="F91" s="95"/>
      <c r="G91" s="95"/>
      <c r="H91" s="95"/>
      <c r="I91" s="92"/>
      <c r="J91" s="93"/>
      <c r="K91" s="313">
        <v>0.05</v>
      </c>
      <c r="L91" s="859">
        <f>N85*K91</f>
        <v>436.48442419073876</v>
      </c>
      <c r="M91" s="860"/>
      <c r="N91" s="56"/>
    </row>
    <row r="92" spans="1:14" ht="15" thickBot="1">
      <c r="B92" s="96" t="s">
        <v>1058</v>
      </c>
      <c r="C92" s="97"/>
      <c r="D92" s="97"/>
      <c r="E92" s="97"/>
      <c r="F92" s="97"/>
      <c r="G92" s="97"/>
      <c r="H92" s="97"/>
      <c r="I92" s="98"/>
      <c r="J92" s="99"/>
      <c r="K92" s="314">
        <v>0.05</v>
      </c>
      <c r="L92" s="861">
        <f>N85*K92</f>
        <v>436.48442419073876</v>
      </c>
      <c r="M92" s="862"/>
      <c r="N92" s="56"/>
    </row>
    <row r="93" spans="1:14" ht="15" thickBot="1">
      <c r="B93" s="825" t="s">
        <v>1037</v>
      </c>
      <c r="C93" s="826"/>
      <c r="D93" s="826"/>
      <c r="E93" s="826"/>
      <c r="F93" s="826"/>
      <c r="G93" s="826"/>
      <c r="H93" s="826"/>
      <c r="I93" s="826"/>
      <c r="J93" s="826"/>
      <c r="K93" s="826"/>
      <c r="L93" s="826"/>
      <c r="M93" s="827"/>
      <c r="N93" s="57">
        <f>L90+L91+L92</f>
        <v>2618.9065451444321</v>
      </c>
    </row>
    <row r="94" spans="1:14" ht="15" thickBot="1">
      <c r="B94" s="38"/>
      <c r="C94" s="39"/>
      <c r="D94" s="39"/>
      <c r="E94" s="39"/>
      <c r="F94" s="39"/>
      <c r="G94" s="39"/>
      <c r="H94" s="39"/>
      <c r="I94" s="39"/>
      <c r="J94" s="39"/>
      <c r="K94" s="39"/>
      <c r="L94" s="39"/>
      <c r="M94" s="39"/>
      <c r="N94" s="40"/>
    </row>
    <row r="95" spans="1:14" ht="15" thickBot="1">
      <c r="A95" t="s">
        <v>2121</v>
      </c>
      <c r="B95" s="825" t="s">
        <v>1059</v>
      </c>
      <c r="C95" s="826"/>
      <c r="D95" s="826"/>
      <c r="E95" s="826"/>
      <c r="F95" s="826"/>
      <c r="G95" s="826"/>
      <c r="H95" s="826"/>
      <c r="I95" s="826"/>
      <c r="J95" s="826"/>
      <c r="K95" s="826"/>
      <c r="L95" s="826"/>
      <c r="M95" s="827"/>
      <c r="N95" s="196">
        <f>N85+N93</f>
        <v>11348.595028959207</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2321</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2322</v>
      </c>
      <c r="C111" s="264"/>
      <c r="D111" s="264"/>
      <c r="E111" s="264"/>
      <c r="F111" s="264"/>
      <c r="G111" s="264"/>
      <c r="H111" s="264"/>
      <c r="I111" s="264"/>
      <c r="J111" s="264"/>
      <c r="K111" s="264"/>
      <c r="L111" s="264"/>
      <c r="M111" s="264"/>
      <c r="N111" s="265"/>
    </row>
    <row r="112" spans="2:14" ht="15" customHeight="1">
      <c r="B112" s="967" t="s">
        <v>2323</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2324</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2325</v>
      </c>
      <c r="C125" s="266"/>
      <c r="D125" s="266"/>
      <c r="E125" s="252"/>
      <c r="F125" s="252"/>
      <c r="G125" s="252"/>
      <c r="H125" s="252"/>
      <c r="I125" s="252"/>
      <c r="J125" s="973"/>
      <c r="K125" s="973"/>
      <c r="L125" s="973"/>
      <c r="M125" s="973"/>
      <c r="N125" s="974"/>
    </row>
    <row r="126" spans="2:14" ht="15" thickBot="1">
      <c r="B126" s="428" t="s">
        <v>2326</v>
      </c>
      <c r="C126" s="429"/>
      <c r="D126" s="429"/>
      <c r="E126" s="268"/>
      <c r="F126" s="268"/>
      <c r="G126" s="268"/>
      <c r="H126" s="268"/>
      <c r="I126" s="268"/>
      <c r="J126" s="975"/>
      <c r="K126" s="975"/>
      <c r="L126" s="975"/>
      <c r="M126" s="975"/>
      <c r="N126" s="976"/>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1209</v>
      </c>
      <c r="C31" s="86" t="s">
        <v>2233</v>
      </c>
      <c r="D31" s="87"/>
      <c r="E31" s="87"/>
      <c r="F31" s="87"/>
      <c r="G31" s="87"/>
      <c r="H31" s="87"/>
      <c r="I31" s="87"/>
      <c r="J31" s="87"/>
      <c r="K31" s="462"/>
      <c r="L31" s="315" t="s">
        <v>377</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190</v>
      </c>
      <c r="B36" s="838" t="str">
        <f>VLOOKUP(A36,EQUIPOS!A6:D154,3,FALSE)</f>
        <v>Diferencial de 3 ton</v>
      </c>
      <c r="C36" s="839"/>
      <c r="D36" s="839"/>
      <c r="E36" s="839"/>
      <c r="F36" s="839"/>
      <c r="G36" s="839"/>
      <c r="H36" s="840"/>
      <c r="I36" s="276"/>
      <c r="J36" s="277"/>
      <c r="K36" s="278">
        <f>VLOOKUP(A36,EQUIPOS!A6:D163,4,FALSE)</f>
        <v>2975</v>
      </c>
      <c r="L36" s="279"/>
      <c r="M36" s="345">
        <v>40</v>
      </c>
      <c r="N36" s="281">
        <f t="shared" ref="N36:N41" si="0">K36/M36</f>
        <v>74.375</v>
      </c>
    </row>
    <row r="37" spans="1:14">
      <c r="A37" s="118" t="s">
        <v>334</v>
      </c>
      <c r="B37" s="838" t="str">
        <f>VLOOKUP(A37,EQUIPOS!A7:D154,3,FALSE)</f>
        <v>Taladro industrial</v>
      </c>
      <c r="C37" s="839"/>
      <c r="D37" s="839"/>
      <c r="E37" s="839"/>
      <c r="F37" s="839"/>
      <c r="G37" s="839"/>
      <c r="H37" s="840"/>
      <c r="I37" s="430"/>
      <c r="J37" s="431"/>
      <c r="K37" s="278">
        <f>VLOOKUP(A37,EQUIPOS!A7:D164,4,FALSE)</f>
        <v>4103</v>
      </c>
      <c r="L37" s="344"/>
      <c r="M37" s="345">
        <v>40</v>
      </c>
      <c r="N37" s="281">
        <f t="shared" si="0"/>
        <v>102.575</v>
      </c>
    </row>
    <row r="38" spans="1:14">
      <c r="A38" s="118" t="s">
        <v>195</v>
      </c>
      <c r="B38" s="838" t="str">
        <f>VLOOKUP(A38,EQUIPOS!A8:D154,3,FALSE)</f>
        <v xml:space="preserve">Equipo de oxicorte, Capacidad de corte: hasta 6´´ (152mm) </v>
      </c>
      <c r="C38" s="839"/>
      <c r="D38" s="839"/>
      <c r="E38" s="839"/>
      <c r="F38" s="839"/>
      <c r="G38" s="839"/>
      <c r="H38" s="840"/>
      <c r="I38" s="430"/>
      <c r="J38" s="431"/>
      <c r="K38" s="278">
        <f>VLOOKUP(A38,EQUIPOS!A8:D165,4,FALSE)</f>
        <v>5245.5</v>
      </c>
      <c r="L38" s="344"/>
      <c r="M38" s="345">
        <v>40</v>
      </c>
      <c r="N38" s="281">
        <f t="shared" si="0"/>
        <v>131.13749999999999</v>
      </c>
    </row>
    <row r="39" spans="1:14">
      <c r="A39" s="118" t="s">
        <v>204</v>
      </c>
      <c r="B39" s="838" t="str">
        <f>VLOOKUP(A39,EQUIPOS!A9:D154,3,FALSE)</f>
        <v xml:space="preserve">Equipo de soldadura 250 AMP
</v>
      </c>
      <c r="C39" s="839"/>
      <c r="D39" s="839"/>
      <c r="E39" s="839"/>
      <c r="F39" s="839"/>
      <c r="G39" s="839"/>
      <c r="H39" s="840"/>
      <c r="I39" s="430"/>
      <c r="J39" s="431"/>
      <c r="K39" s="278">
        <f>VLOOKUP(A39,EQUIPOS!A9:D166,4,FALSE)</f>
        <v>4717.1840000000002</v>
      </c>
      <c r="L39" s="344"/>
      <c r="M39" s="345">
        <v>40</v>
      </c>
      <c r="N39" s="281">
        <f t="shared" si="0"/>
        <v>117.92960000000001</v>
      </c>
    </row>
    <row r="40" spans="1:14">
      <c r="A40" s="118" t="s">
        <v>208</v>
      </c>
      <c r="B40" s="838" t="str">
        <f>VLOOKUP(A40,EQUIPOS!A10:D154,3,FALSE)</f>
        <v>Equipo de soldadura 400</v>
      </c>
      <c r="C40" s="839"/>
      <c r="D40" s="839"/>
      <c r="E40" s="839"/>
      <c r="F40" s="839"/>
      <c r="G40" s="839"/>
      <c r="H40" s="840"/>
      <c r="I40" s="430"/>
      <c r="J40" s="431"/>
      <c r="K40" s="278">
        <f>VLOOKUP(A40,EQUIPOS!A10:D167,4,FALSE)</f>
        <v>11298</v>
      </c>
      <c r="L40" s="344"/>
      <c r="M40" s="345">
        <v>40</v>
      </c>
      <c r="N40" s="281">
        <f t="shared" si="0"/>
        <v>282.45</v>
      </c>
    </row>
    <row r="41" spans="1:14">
      <c r="A41" s="118" t="s">
        <v>210</v>
      </c>
      <c r="B41" s="838" t="str">
        <f>VLOOKUP(A41,EQUIPOS!A11:D155,3,FALSE)</f>
        <v>Equipo de soldadura 600</v>
      </c>
      <c r="C41" s="839"/>
      <c r="D41" s="839"/>
      <c r="E41" s="839"/>
      <c r="F41" s="839"/>
      <c r="G41" s="839"/>
      <c r="H41" s="840"/>
      <c r="I41" s="430"/>
      <c r="J41" s="431"/>
      <c r="K41" s="278">
        <f>VLOOKUP(A41,EQUIPOS!A11:D168,4,FALSE)</f>
        <v>14634.675999999999</v>
      </c>
      <c r="L41" s="344"/>
      <c r="M41" s="345">
        <v>40</v>
      </c>
      <c r="N41" s="281">
        <f t="shared" si="0"/>
        <v>365.86689999999999</v>
      </c>
    </row>
    <row r="42" spans="1:14">
      <c r="B42" s="838"/>
      <c r="C42" s="839"/>
      <c r="D42" s="839"/>
      <c r="E42" s="839"/>
      <c r="F42" s="839"/>
      <c r="G42" s="839"/>
      <c r="H42" s="840"/>
      <c r="I42" s="41"/>
      <c r="J42" s="42"/>
      <c r="K42" s="278"/>
      <c r="L42" s="285"/>
      <c r="M42" s="345"/>
      <c r="N42" s="281"/>
    </row>
    <row r="43" spans="1:14">
      <c r="B43" s="329"/>
      <c r="C43" s="330"/>
      <c r="D43" s="330"/>
      <c r="E43" s="330"/>
      <c r="F43" s="332"/>
      <c r="G43" s="332"/>
      <c r="H43" s="130"/>
      <c r="I43" s="41"/>
      <c r="J43" s="42"/>
      <c r="K43" s="278"/>
      <c r="L43" s="285"/>
      <c r="M43" s="286"/>
      <c r="N43" s="282"/>
    </row>
    <row r="44" spans="1:14">
      <c r="B44" s="845" t="s">
        <v>1036</v>
      </c>
      <c r="C44" s="846"/>
      <c r="D44" s="846"/>
      <c r="E44" s="43"/>
      <c r="F44" s="44"/>
      <c r="G44" s="44"/>
      <c r="H44" s="45"/>
      <c r="I44" s="41"/>
      <c r="J44" s="42"/>
      <c r="K44" s="288"/>
      <c r="L44" s="285"/>
      <c r="M44" s="410">
        <v>0.05</v>
      </c>
      <c r="N44" s="353">
        <f>N81*M44</f>
        <v>96.149573727328132</v>
      </c>
    </row>
    <row r="45" spans="1:14" ht="15" thickBot="1">
      <c r="B45" s="838"/>
      <c r="C45" s="839"/>
      <c r="D45" s="839"/>
      <c r="E45" s="839"/>
      <c r="F45" s="839"/>
      <c r="G45" s="839"/>
      <c r="H45" s="840"/>
      <c r="I45" s="847"/>
      <c r="J45" s="848"/>
      <c r="K45" s="46"/>
      <c r="L45" s="849"/>
      <c r="M45" s="850"/>
      <c r="N45" s="110"/>
    </row>
    <row r="46" spans="1:14" ht="15" thickBot="1">
      <c r="B46" s="825" t="s">
        <v>1037</v>
      </c>
      <c r="C46" s="826"/>
      <c r="D46" s="826"/>
      <c r="E46" s="826"/>
      <c r="F46" s="826"/>
      <c r="G46" s="826"/>
      <c r="H46" s="826"/>
      <c r="I46" s="826"/>
      <c r="J46" s="826"/>
      <c r="K46" s="826"/>
      <c r="L46" s="826"/>
      <c r="M46" s="827"/>
      <c r="N46" s="403">
        <f>SUM(N36:N44)</f>
        <v>1170.4835737273279</v>
      </c>
    </row>
    <row r="47" spans="1:14">
      <c r="B47" s="289"/>
      <c r="C47" s="39"/>
      <c r="D47" s="39"/>
      <c r="E47" s="39"/>
      <c r="F47" s="39"/>
      <c r="G47" s="39"/>
      <c r="H47" s="39"/>
      <c r="I47" s="39"/>
      <c r="J47" s="39"/>
      <c r="K47" s="39"/>
      <c r="L47" s="39"/>
      <c r="M47" s="39"/>
      <c r="N47" s="40"/>
    </row>
    <row r="48" spans="1:14">
      <c r="B48" s="69" t="s">
        <v>1038</v>
      </c>
      <c r="C48" s="70"/>
      <c r="D48" s="70"/>
      <c r="E48" s="70"/>
      <c r="F48" s="70"/>
      <c r="G48" s="70"/>
      <c r="H48" s="70"/>
      <c r="I48" s="70"/>
      <c r="J48" s="70"/>
      <c r="K48" s="70"/>
      <c r="L48" s="70"/>
      <c r="M48" s="70"/>
      <c r="N48" s="71"/>
    </row>
    <row r="49" spans="1:14" ht="15" thickBot="1">
      <c r="B49" s="72"/>
      <c r="C49" s="67"/>
      <c r="D49" s="67"/>
      <c r="E49" s="67"/>
      <c r="F49" s="67"/>
      <c r="G49" s="67"/>
      <c r="H49" s="67"/>
      <c r="I49" s="67"/>
      <c r="J49" s="66"/>
      <c r="K49" s="66"/>
      <c r="L49" s="66"/>
      <c r="M49" s="66"/>
      <c r="N49" s="68"/>
    </row>
    <row r="50" spans="1:14">
      <c r="B50" s="816" t="s">
        <v>1028</v>
      </c>
      <c r="C50" s="817"/>
      <c r="D50" s="817"/>
      <c r="E50" s="817"/>
      <c r="F50" s="817"/>
      <c r="G50" s="817"/>
      <c r="H50" s="817"/>
      <c r="I50" s="818"/>
      <c r="J50" s="324" t="s">
        <v>1029</v>
      </c>
      <c r="K50" s="90" t="s">
        <v>1030</v>
      </c>
      <c r="L50" s="819" t="s">
        <v>1039</v>
      </c>
      <c r="M50" s="818"/>
      <c r="N50" s="91" t="s">
        <v>1035</v>
      </c>
    </row>
    <row r="51" spans="1:14">
      <c r="A51" s="168" t="s">
        <v>469</v>
      </c>
      <c r="B51" s="48"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40959.456197500003</v>
      </c>
      <c r="N51" s="281">
        <f t="shared" ref="N51:N56" si="1">K51*M51</f>
        <v>204.79728098750002</v>
      </c>
    </row>
    <row r="52" spans="1:14">
      <c r="A52" s="168" t="s">
        <v>471</v>
      </c>
      <c r="B52" s="48"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3754.1845400000002</v>
      </c>
      <c r="N52" s="281">
        <f t="shared" si="1"/>
        <v>18.7709227</v>
      </c>
    </row>
    <row r="53" spans="1:14">
      <c r="A53" s="168" t="s">
        <v>613</v>
      </c>
      <c r="B53" s="48"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10761.915257500001</v>
      </c>
      <c r="N53" s="281">
        <f t="shared" si="1"/>
        <v>53.809576287500008</v>
      </c>
    </row>
    <row r="54" spans="1:14">
      <c r="A54" s="168" t="s">
        <v>706</v>
      </c>
      <c r="B54" s="48"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10900</v>
      </c>
      <c r="N54" s="281">
        <f t="shared" si="1"/>
        <v>109</v>
      </c>
    </row>
    <row r="55" spans="1:14">
      <c r="A55" s="168" t="s">
        <v>710</v>
      </c>
      <c r="B55" s="48"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15733.314515</v>
      </c>
      <c r="N55" s="281">
        <f t="shared" si="1"/>
        <v>157.33314515000001</v>
      </c>
    </row>
    <row r="56" spans="1:14">
      <c r="A56" s="168" t="s">
        <v>809</v>
      </c>
      <c r="B56" s="48"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3562.3736974999997</v>
      </c>
      <c r="N56" s="281">
        <f t="shared" si="1"/>
        <v>3562.3736974999997</v>
      </c>
    </row>
    <row r="57" spans="1:14">
      <c r="A57" s="168"/>
      <c r="B57" s="48"/>
      <c r="C57" s="434"/>
      <c r="D57" s="434"/>
      <c r="E57" s="434"/>
      <c r="F57" s="434"/>
      <c r="G57" s="434"/>
      <c r="H57" s="434"/>
      <c r="I57" s="434"/>
      <c r="J57" s="320"/>
      <c r="K57" s="406"/>
      <c r="L57" s="430"/>
      <c r="M57" s="411"/>
      <c r="N57" s="281"/>
    </row>
    <row r="58" spans="1:14" ht="15" thickBot="1">
      <c r="B58" s="48"/>
      <c r="C58" s="319"/>
      <c r="D58" s="319"/>
      <c r="E58" s="319"/>
      <c r="F58" s="319"/>
      <c r="G58" s="319"/>
      <c r="H58" s="319"/>
      <c r="I58" s="319"/>
      <c r="J58" s="444"/>
      <c r="K58" s="131"/>
      <c r="L58" s="334"/>
      <c r="M58" s="411"/>
      <c r="N58" s="281"/>
    </row>
    <row r="59" spans="1:14" ht="15" thickBot="1">
      <c r="B59" s="825" t="s">
        <v>1037</v>
      </c>
      <c r="C59" s="826"/>
      <c r="D59" s="826"/>
      <c r="E59" s="826"/>
      <c r="F59" s="826"/>
      <c r="G59" s="826"/>
      <c r="H59" s="826"/>
      <c r="I59" s="826"/>
      <c r="J59" s="826"/>
      <c r="K59" s="826"/>
      <c r="L59" s="826"/>
      <c r="M59" s="827"/>
      <c r="N59" s="403">
        <f>SUM(N51:N58)</f>
        <v>4106.0846226249996</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B64" s="51"/>
      <c r="C64" s="326"/>
      <c r="D64" s="326"/>
      <c r="E64" s="326"/>
      <c r="F64" s="326"/>
      <c r="G64" s="326"/>
      <c r="H64" s="320"/>
      <c r="I64" s="288"/>
      <c r="J64" s="295"/>
      <c r="K64" s="288"/>
      <c r="L64" s="829"/>
      <c r="M64" s="830"/>
      <c r="N64" s="296"/>
    </row>
    <row r="65" spans="1:15">
      <c r="B65" s="51"/>
      <c r="C65" s="52"/>
      <c r="D65" s="52"/>
      <c r="E65" s="52"/>
      <c r="F65" s="52"/>
      <c r="G65" s="52"/>
      <c r="H65" s="320"/>
      <c r="I65" s="288"/>
      <c r="J65" s="295"/>
      <c r="K65" s="288"/>
      <c r="L65" s="829"/>
      <c r="M65" s="830"/>
      <c r="N65" s="296"/>
    </row>
    <row r="66" spans="1:15">
      <c r="B66" s="51"/>
      <c r="C66" s="52"/>
      <c r="D66" s="52"/>
      <c r="E66" s="52"/>
      <c r="F66" s="52"/>
      <c r="G66" s="52"/>
      <c r="H66" s="320"/>
      <c r="I66" s="288"/>
      <c r="J66" s="295"/>
      <c r="K66" s="288"/>
      <c r="L66" s="829"/>
      <c r="M66" s="830"/>
      <c r="N66" s="296"/>
    </row>
    <row r="67" spans="1:15">
      <c r="B67" s="51"/>
      <c r="C67" s="52"/>
      <c r="D67" s="52"/>
      <c r="E67" s="52"/>
      <c r="F67" s="52"/>
      <c r="G67" s="52"/>
      <c r="H67" s="320"/>
      <c r="I67" s="288"/>
      <c r="J67" s="295"/>
      <c r="K67" s="288"/>
      <c r="L67" s="829"/>
      <c r="M67" s="830"/>
      <c r="N67" s="296"/>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s="169" t="s">
        <v>2</v>
      </c>
      <c r="B75" s="54" t="str">
        <f>VLOOKUP(A75,'MANO DE OBRA'!A8:D68,3,FALSE)</f>
        <v>Soldador (2)</v>
      </c>
      <c r="C75" s="52"/>
      <c r="D75" s="52"/>
      <c r="E75" s="52"/>
      <c r="F75" s="52"/>
      <c r="G75" s="52"/>
      <c r="H75" s="52"/>
      <c r="I75" s="301">
        <f>K75/J75*100</f>
        <v>110415.578824</v>
      </c>
      <c r="J75" s="302">
        <v>185</v>
      </c>
      <c r="K75" s="303">
        <f>VLOOKUP(A75,'MANO DE OBRA'!A8:D99,4,FALSE)</f>
        <v>204268.8208244</v>
      </c>
      <c r="L75" s="55"/>
      <c r="M75" s="443">
        <v>320</v>
      </c>
      <c r="N75" s="404">
        <f>K75/M75</f>
        <v>638.34006507624997</v>
      </c>
      <c r="O75" s="111"/>
    </row>
    <row r="76" spans="1:15">
      <c r="A76" s="169" t="s">
        <v>4</v>
      </c>
      <c r="B76" s="54" t="str">
        <f>VLOOKUP(A76,'MANO DE OBRA'!A8:D69,3,FALSE)</f>
        <v>Inspector de fabricación y montaje</v>
      </c>
      <c r="C76" s="52"/>
      <c r="D76" s="52"/>
      <c r="E76" s="52"/>
      <c r="F76" s="52"/>
      <c r="G76" s="52"/>
      <c r="H76" s="52"/>
      <c r="I76" s="301">
        <f>K76/J76*100</f>
        <v>84190.500000000015</v>
      </c>
      <c r="J76" s="302">
        <v>185</v>
      </c>
      <c r="K76" s="303">
        <f>VLOOKUP(A76,'MANO DE OBRA'!A8:D100,4,FALSE)</f>
        <v>155752.42500000002</v>
      </c>
      <c r="L76" s="55"/>
      <c r="M76" s="443">
        <v>320</v>
      </c>
      <c r="N76" s="404">
        <f>K76/M76</f>
        <v>486.72632812500007</v>
      </c>
    </row>
    <row r="77" spans="1:15">
      <c r="A77" t="s">
        <v>9</v>
      </c>
      <c r="B77" s="54" t="str">
        <f>VLOOKUP(A77,'MANO DE OBRA'!A9:D70,3,FALSE)</f>
        <v>Obrero (3)</v>
      </c>
      <c r="C77" s="52"/>
      <c r="D77" s="52"/>
      <c r="E77" s="52"/>
      <c r="F77" s="52"/>
      <c r="G77" s="52"/>
      <c r="H77" s="52"/>
      <c r="I77" s="301">
        <f>K77/J77*100</f>
        <v>82811.68411799999</v>
      </c>
      <c r="J77" s="302">
        <v>185</v>
      </c>
      <c r="K77" s="303">
        <f>VLOOKUP(A77,'MANO DE OBRA'!A9:D101,4,FALSE)</f>
        <v>153201.61561829998</v>
      </c>
      <c r="L77" s="55"/>
      <c r="M77" s="443">
        <v>320</v>
      </c>
      <c r="N77" s="404">
        <f>K77/M77</f>
        <v>478.75504880718745</v>
      </c>
    </row>
    <row r="78" spans="1:15">
      <c r="A78" t="s">
        <v>30</v>
      </c>
      <c r="B78" s="54" t="str">
        <f>VLOOKUP(A78,'MANO DE OBRA'!A10:D71,3,FALSE)</f>
        <v>Oficial</v>
      </c>
      <c r="C78" s="52"/>
      <c r="D78" s="52"/>
      <c r="E78" s="52"/>
      <c r="F78" s="52"/>
      <c r="G78" s="52"/>
      <c r="H78" s="52"/>
      <c r="I78" s="301">
        <f>K78/J78*100</f>
        <v>55207.789411999998</v>
      </c>
      <c r="J78" s="302">
        <v>185</v>
      </c>
      <c r="K78" s="303">
        <f>VLOOKUP(A78,'MANO DE OBRA'!A10:D102,4,FALSE)</f>
        <v>102134.4104122</v>
      </c>
      <c r="L78" s="327"/>
      <c r="M78" s="443">
        <v>320</v>
      </c>
      <c r="N78" s="404">
        <f>K78/M78</f>
        <v>319.17003253812499</v>
      </c>
    </row>
    <row r="79" spans="1:15">
      <c r="B79" s="54"/>
      <c r="C79" s="52"/>
      <c r="D79" s="52"/>
      <c r="E79" s="52"/>
      <c r="F79" s="52"/>
      <c r="G79" s="52"/>
      <c r="H79" s="52"/>
      <c r="I79" s="301"/>
      <c r="J79" s="302"/>
      <c r="K79" s="303"/>
      <c r="L79" s="327"/>
      <c r="M79" s="440"/>
      <c r="N79" s="404"/>
    </row>
    <row r="80" spans="1:15" ht="15" thickBot="1">
      <c r="B80" s="812"/>
      <c r="C80" s="813"/>
      <c r="D80" s="813"/>
      <c r="E80" s="813"/>
      <c r="F80" s="813"/>
      <c r="G80" s="813"/>
      <c r="H80" s="813"/>
      <c r="I80" s="479"/>
      <c r="J80" s="480"/>
      <c r="K80" s="481"/>
      <c r="L80" s="484"/>
      <c r="M80" s="485"/>
      <c r="N80" s="449"/>
    </row>
    <row r="81" spans="1:14" ht="15" thickBot="1">
      <c r="B81" s="831" t="s">
        <v>1037</v>
      </c>
      <c r="C81" s="832"/>
      <c r="D81" s="832"/>
      <c r="E81" s="832"/>
      <c r="F81" s="832"/>
      <c r="G81" s="832"/>
      <c r="H81" s="832"/>
      <c r="I81" s="832"/>
      <c r="J81" s="832"/>
      <c r="K81" s="832"/>
      <c r="L81" s="832"/>
      <c r="M81" s="833"/>
      <c r="N81" s="310">
        <f>SUM(N75:N80)</f>
        <v>1922.9914745465626</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N46+N59+N70+N81</f>
        <v>7199.5596708988905</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1439.9119341797782</v>
      </c>
      <c r="M88" s="860"/>
      <c r="N88" s="56"/>
    </row>
    <row r="89" spans="1:14">
      <c r="B89" s="94" t="s">
        <v>1057</v>
      </c>
      <c r="C89" s="95"/>
      <c r="D89" s="95"/>
      <c r="E89" s="95"/>
      <c r="F89" s="95"/>
      <c r="G89" s="95"/>
      <c r="H89" s="95"/>
      <c r="I89" s="92"/>
      <c r="J89" s="93"/>
      <c r="K89" s="313">
        <v>0.05</v>
      </c>
      <c r="L89" s="859">
        <f>N83*K89</f>
        <v>359.97798354494455</v>
      </c>
      <c r="M89" s="860"/>
      <c r="N89" s="56"/>
    </row>
    <row r="90" spans="1:14" ht="15" thickBot="1">
      <c r="B90" s="96" t="s">
        <v>1058</v>
      </c>
      <c r="C90" s="97"/>
      <c r="D90" s="97"/>
      <c r="E90" s="97"/>
      <c r="F90" s="97"/>
      <c r="G90" s="97"/>
      <c r="H90" s="97"/>
      <c r="I90" s="98"/>
      <c r="J90" s="99"/>
      <c r="K90" s="314">
        <v>0.05</v>
      </c>
      <c r="L90" s="861">
        <f>N83*K90</f>
        <v>359.97798354494455</v>
      </c>
      <c r="M90" s="862"/>
      <c r="N90" s="56"/>
    </row>
    <row r="91" spans="1:14" ht="15" thickBot="1">
      <c r="B91" s="825" t="s">
        <v>1037</v>
      </c>
      <c r="C91" s="826"/>
      <c r="D91" s="826"/>
      <c r="E91" s="826"/>
      <c r="F91" s="826"/>
      <c r="G91" s="826"/>
      <c r="H91" s="826"/>
      <c r="I91" s="826"/>
      <c r="J91" s="826"/>
      <c r="K91" s="826"/>
      <c r="L91" s="826"/>
      <c r="M91" s="827"/>
      <c r="N91" s="57">
        <f>L88+L89+L90</f>
        <v>2159.8679012696671</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9359.4275721685572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2321</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2322</v>
      </c>
      <c r="C109" s="264"/>
      <c r="D109" s="264"/>
      <c r="E109" s="264"/>
      <c r="F109" s="264"/>
      <c r="G109" s="264"/>
      <c r="H109" s="264"/>
      <c r="I109" s="264"/>
      <c r="J109" s="264"/>
      <c r="K109" s="264"/>
      <c r="L109" s="264"/>
      <c r="M109" s="264"/>
      <c r="N109" s="265"/>
    </row>
    <row r="110" spans="2:14" ht="15" customHeight="1">
      <c r="B110" s="967" t="s">
        <v>2323</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2324</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2325</v>
      </c>
      <c r="C123" s="266"/>
      <c r="D123" s="266"/>
      <c r="E123" s="252"/>
      <c r="F123" s="252"/>
      <c r="G123" s="252"/>
      <c r="H123" s="252"/>
      <c r="I123" s="252"/>
      <c r="J123" s="973"/>
      <c r="K123" s="973"/>
      <c r="L123" s="973"/>
      <c r="M123" s="973"/>
      <c r="N123" s="974"/>
    </row>
    <row r="124" spans="2:14" ht="15" thickBot="1">
      <c r="B124" s="428" t="s">
        <v>2326</v>
      </c>
      <c r="C124" s="429"/>
      <c r="D124" s="429"/>
      <c r="E124" s="268"/>
      <c r="F124" s="268"/>
      <c r="G124" s="268"/>
      <c r="H124" s="268"/>
      <c r="I124" s="268"/>
      <c r="J124" s="975"/>
      <c r="K124" s="975"/>
      <c r="L124" s="975"/>
      <c r="M124" s="975"/>
      <c r="N124" s="976"/>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1210</v>
      </c>
      <c r="C31" s="86" t="s">
        <v>2234</v>
      </c>
      <c r="D31" s="87"/>
      <c r="E31" s="87"/>
      <c r="F31" s="87"/>
      <c r="G31" s="87"/>
      <c r="H31" s="87"/>
      <c r="I31" s="87"/>
      <c r="J31" s="87"/>
      <c r="K31" s="462"/>
      <c r="L31" s="315" t="s">
        <v>377</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c r="B48" s="48"/>
      <c r="C48" s="290"/>
      <c r="D48" s="290"/>
      <c r="E48" s="290"/>
      <c r="F48" s="290"/>
      <c r="G48" s="290"/>
      <c r="H48" s="290"/>
      <c r="I48" s="277"/>
      <c r="J48" s="233"/>
      <c r="K48" s="291"/>
      <c r="L48" s="276"/>
      <c r="M48" s="411"/>
      <c r="N48" s="281"/>
    </row>
    <row r="49" spans="1:14">
      <c r="A49" s="168"/>
      <c r="B49" s="48"/>
      <c r="C49" s="434"/>
      <c r="D49" s="434"/>
      <c r="E49" s="434"/>
      <c r="F49" s="434"/>
      <c r="G49" s="434"/>
      <c r="H49" s="434"/>
      <c r="I49" s="434"/>
      <c r="J49" s="320"/>
      <c r="K49" s="406"/>
      <c r="L49" s="430"/>
      <c r="M49" s="411"/>
      <c r="N49" s="281"/>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c r="A52" s="168"/>
      <c r="B52" s="48"/>
      <c r="C52" s="434"/>
      <c r="D52" s="434"/>
      <c r="E52" s="434"/>
      <c r="F52" s="434"/>
      <c r="G52" s="434"/>
      <c r="H52" s="434"/>
      <c r="I52" s="434"/>
      <c r="J52" s="320"/>
      <c r="K52" s="406"/>
      <c r="L52" s="430"/>
      <c r="M52" s="411"/>
      <c r="N52" s="281"/>
    </row>
    <row r="53" spans="1:14">
      <c r="A53" s="168"/>
      <c r="B53" s="48"/>
      <c r="C53" s="434"/>
      <c r="D53" s="434"/>
      <c r="E53" s="434"/>
      <c r="F53" s="434"/>
      <c r="G53" s="434"/>
      <c r="H53" s="434"/>
      <c r="I53" s="434"/>
      <c r="J53" s="320"/>
      <c r="K53" s="406"/>
      <c r="L53" s="430"/>
      <c r="M53" s="411"/>
      <c r="N53" s="281"/>
    </row>
    <row r="54" spans="1:14">
      <c r="A54" s="168"/>
      <c r="B54" s="48"/>
      <c r="C54" s="434"/>
      <c r="D54" s="434"/>
      <c r="E54" s="434"/>
      <c r="F54" s="434"/>
      <c r="G54" s="434"/>
      <c r="H54" s="434"/>
      <c r="I54" s="434"/>
      <c r="J54" s="320"/>
      <c r="K54" s="406"/>
      <c r="L54" s="430"/>
      <c r="M54" s="411"/>
      <c r="N54" s="281"/>
    </row>
    <row r="55" spans="1:14" ht="15" thickBot="1">
      <c r="B55" s="48"/>
      <c r="C55" s="319"/>
      <c r="D55" s="319"/>
      <c r="E55" s="319"/>
      <c r="F55" s="319"/>
      <c r="G55" s="319"/>
      <c r="H55" s="319"/>
      <c r="I55" s="319"/>
      <c r="J55" s="444"/>
      <c r="K55" s="131"/>
      <c r="L55" s="334"/>
      <c r="M55" s="411"/>
      <c r="N55" s="281"/>
    </row>
    <row r="56" spans="1:14" ht="15" thickBot="1">
      <c r="B56" s="825" t="s">
        <v>1037</v>
      </c>
      <c r="C56" s="826"/>
      <c r="D56" s="826"/>
      <c r="E56" s="826"/>
      <c r="F56" s="826"/>
      <c r="G56" s="826"/>
      <c r="H56" s="826"/>
      <c r="I56" s="826"/>
      <c r="J56" s="826"/>
      <c r="K56" s="826"/>
      <c r="L56" s="826"/>
      <c r="M56" s="827"/>
      <c r="N56" s="403"/>
    </row>
    <row r="57" spans="1:14">
      <c r="B57" s="38"/>
      <c r="C57" s="39"/>
      <c r="D57" s="39"/>
      <c r="E57" s="39"/>
      <c r="F57" s="39"/>
      <c r="G57" s="39"/>
      <c r="H57" s="39"/>
      <c r="I57" s="39"/>
      <c r="J57" s="39"/>
      <c r="K57" s="39"/>
      <c r="L57" s="39"/>
      <c r="M57" s="39"/>
      <c r="N57" s="40"/>
    </row>
    <row r="58" spans="1:14">
      <c r="B58" s="69" t="s">
        <v>1040</v>
      </c>
      <c r="C58" s="70"/>
      <c r="D58" s="70"/>
      <c r="E58" s="70"/>
      <c r="F58" s="70"/>
      <c r="G58" s="70"/>
      <c r="H58" s="70"/>
      <c r="I58" s="70"/>
      <c r="J58" s="70"/>
      <c r="K58" s="70"/>
      <c r="L58" s="70"/>
      <c r="M58" s="70"/>
      <c r="N58" s="71"/>
    </row>
    <row r="59" spans="1:14" ht="15" thickBot="1">
      <c r="B59" s="73"/>
      <c r="C59" s="66"/>
      <c r="D59" s="66"/>
      <c r="E59" s="66"/>
      <c r="F59" s="66"/>
      <c r="G59" s="66"/>
      <c r="H59" s="66"/>
      <c r="I59" s="66"/>
      <c r="J59" s="66"/>
      <c r="K59" s="66"/>
      <c r="L59" s="66"/>
      <c r="M59" s="66"/>
      <c r="N59" s="68"/>
    </row>
    <row r="60" spans="1:14" ht="26.4">
      <c r="B60" s="322" t="s">
        <v>1041</v>
      </c>
      <c r="C60" s="323"/>
      <c r="D60" s="323"/>
      <c r="E60" s="323"/>
      <c r="F60" s="323"/>
      <c r="G60" s="323"/>
      <c r="H60" s="78" t="s">
        <v>1029</v>
      </c>
      <c r="I60" s="79" t="s">
        <v>1042</v>
      </c>
      <c r="J60" s="80" t="s">
        <v>1043</v>
      </c>
      <c r="K60" s="78" t="s">
        <v>1044</v>
      </c>
      <c r="L60" s="828" t="s">
        <v>1045</v>
      </c>
      <c r="M60" s="801"/>
      <c r="N60" s="81" t="s">
        <v>1035</v>
      </c>
    </row>
    <row r="61" spans="1:14">
      <c r="A61" t="s">
        <v>1409</v>
      </c>
      <c r="B61" s="51" t="str">
        <f>VLOOKUP(A61,TRANSPORTE!A3:D117,3,FALSE)</f>
        <v xml:space="preserve">Transporte de estructuras metálicas </v>
      </c>
      <c r="C61" s="326"/>
      <c r="D61" s="326"/>
      <c r="E61" s="326"/>
      <c r="F61" s="326"/>
      <c r="G61" s="326"/>
      <c r="H61" s="320" t="s">
        <v>2149</v>
      </c>
      <c r="I61" s="288">
        <v>1</v>
      </c>
      <c r="J61" s="295">
        <v>1</v>
      </c>
      <c r="K61" s="288">
        <f>I61*J61</f>
        <v>1</v>
      </c>
      <c r="L61" s="829">
        <f>VLOOKUP(A61,TRANSPORTE!A3:D117,4,FALSE)</f>
        <v>11.187497310000001</v>
      </c>
      <c r="M61" s="830"/>
      <c r="N61" s="296">
        <f>K61*L61</f>
        <v>11.187497310000001</v>
      </c>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320"/>
      <c r="I64" s="288"/>
      <c r="J64" s="295"/>
      <c r="K64" s="288"/>
      <c r="L64" s="829"/>
      <c r="M64" s="830"/>
      <c r="N64" s="296"/>
    </row>
    <row r="65" spans="1:15">
      <c r="B65" s="51"/>
      <c r="C65" s="52"/>
      <c r="D65" s="52"/>
      <c r="E65" s="52"/>
      <c r="F65" s="52"/>
      <c r="G65" s="52"/>
      <c r="H65" s="297"/>
      <c r="I65" s="288"/>
      <c r="J65" s="288"/>
      <c r="K65" s="288"/>
      <c r="L65" s="298"/>
      <c r="M65" s="299"/>
      <c r="N65" s="300"/>
    </row>
    <row r="66" spans="1:15" ht="15" thickBot="1">
      <c r="B66" s="456"/>
      <c r="C66" s="457"/>
      <c r="D66" s="457"/>
      <c r="E66" s="457"/>
      <c r="F66" s="457"/>
      <c r="G66" s="457"/>
      <c r="H66" s="53"/>
      <c r="I66" s="131"/>
      <c r="J66" s="131"/>
      <c r="K66" s="131"/>
      <c r="L66" s="814"/>
      <c r="M66" s="815"/>
      <c r="N66" s="132"/>
    </row>
    <row r="67" spans="1:15" ht="15" thickBot="1">
      <c r="B67" s="831" t="s">
        <v>1037</v>
      </c>
      <c r="C67" s="832"/>
      <c r="D67" s="832"/>
      <c r="E67" s="832"/>
      <c r="F67" s="832"/>
      <c r="G67" s="832"/>
      <c r="H67" s="832"/>
      <c r="I67" s="832"/>
      <c r="J67" s="832"/>
      <c r="K67" s="832"/>
      <c r="L67" s="832"/>
      <c r="M67" s="833"/>
      <c r="N67" s="109">
        <f>N61+N62+N63+N64+N65</f>
        <v>11.187497310000001</v>
      </c>
    </row>
    <row r="68" spans="1:15">
      <c r="B68" s="38"/>
      <c r="C68" s="39"/>
      <c r="D68" s="39"/>
      <c r="E68" s="39"/>
      <c r="F68" s="39"/>
      <c r="G68" s="39"/>
      <c r="H68" s="39"/>
      <c r="I68" s="39"/>
      <c r="J68" s="39"/>
      <c r="K68" s="39"/>
      <c r="L68" s="39"/>
      <c r="M68" s="39"/>
      <c r="N68" s="40"/>
    </row>
    <row r="69" spans="1:15">
      <c r="B69" s="69" t="s">
        <v>1046</v>
      </c>
      <c r="C69" s="70"/>
      <c r="D69" s="70"/>
      <c r="E69" s="70"/>
      <c r="F69" s="70"/>
      <c r="G69" s="70"/>
      <c r="H69" s="70"/>
      <c r="I69" s="70"/>
      <c r="J69" s="70"/>
      <c r="K69" s="70"/>
      <c r="L69" s="70"/>
      <c r="M69" s="70"/>
      <c r="N69" s="71"/>
    </row>
    <row r="70" spans="1:15" ht="15" thickBot="1">
      <c r="B70" s="73"/>
      <c r="C70" s="66"/>
      <c r="D70" s="66"/>
      <c r="E70" s="66"/>
      <c r="F70" s="66"/>
      <c r="G70" s="66"/>
      <c r="H70" s="66"/>
      <c r="I70" s="66"/>
      <c r="J70" s="66"/>
      <c r="K70" s="66"/>
      <c r="L70" s="66"/>
      <c r="M70" s="66"/>
      <c r="N70" s="68"/>
    </row>
    <row r="71" spans="1:15" ht="26.4">
      <c r="B71" s="851" t="s">
        <v>1047</v>
      </c>
      <c r="C71" s="852"/>
      <c r="D71" s="852"/>
      <c r="E71" s="852"/>
      <c r="F71" s="852"/>
      <c r="G71" s="852"/>
      <c r="H71" s="852"/>
      <c r="I71" s="78" t="s">
        <v>1048</v>
      </c>
      <c r="J71" s="80" t="s">
        <v>1493</v>
      </c>
      <c r="K71" s="79" t="s">
        <v>1050</v>
      </c>
      <c r="L71" s="853" t="s">
        <v>1034</v>
      </c>
      <c r="M71" s="854"/>
      <c r="N71" s="103" t="s">
        <v>1035</v>
      </c>
    </row>
    <row r="72" spans="1:15">
      <c r="A72" s="169"/>
      <c r="B72" s="54"/>
      <c r="C72" s="52"/>
      <c r="D72" s="52"/>
      <c r="E72" s="52"/>
      <c r="F72" s="52"/>
      <c r="G72" s="52"/>
      <c r="H72" s="52"/>
      <c r="I72" s="301"/>
      <c r="J72" s="302"/>
      <c r="K72" s="303"/>
      <c r="L72" s="55"/>
      <c r="M72" s="443"/>
      <c r="N72" s="404"/>
      <c r="O72" s="111"/>
    </row>
    <row r="73" spans="1:15">
      <c r="A73" s="169"/>
      <c r="B73" s="54"/>
      <c r="C73" s="52"/>
      <c r="D73" s="52"/>
      <c r="E73" s="52"/>
      <c r="F73" s="52"/>
      <c r="G73" s="52"/>
      <c r="H73" s="52"/>
      <c r="I73" s="301"/>
      <c r="J73" s="302"/>
      <c r="K73" s="303"/>
      <c r="L73" s="55"/>
      <c r="M73" s="443"/>
      <c r="N73" s="404"/>
    </row>
    <row r="74" spans="1:15">
      <c r="B74" s="54"/>
      <c r="C74" s="52"/>
      <c r="D74" s="52"/>
      <c r="E74" s="52"/>
      <c r="F74" s="52"/>
      <c r="G74" s="52"/>
      <c r="H74" s="52"/>
      <c r="I74" s="301"/>
      <c r="J74" s="302"/>
      <c r="K74" s="303"/>
      <c r="L74" s="55"/>
      <c r="M74" s="441"/>
      <c r="N74" s="404"/>
    </row>
    <row r="75" spans="1:15">
      <c r="B75" s="54"/>
      <c r="C75" s="52"/>
      <c r="D75" s="52"/>
      <c r="E75" s="52"/>
      <c r="F75" s="52"/>
      <c r="G75" s="52"/>
      <c r="H75" s="52"/>
      <c r="I75" s="288"/>
      <c r="J75" s="306"/>
      <c r="K75" s="307"/>
      <c r="L75" s="327"/>
      <c r="M75" s="309"/>
      <c r="N75" s="305"/>
    </row>
    <row r="76" spans="1:15">
      <c r="B76" s="54"/>
      <c r="C76" s="52"/>
      <c r="D76" s="52"/>
      <c r="E76" s="52"/>
      <c r="F76" s="52"/>
      <c r="G76" s="52"/>
      <c r="H76" s="52"/>
      <c r="I76" s="288"/>
      <c r="J76" s="306"/>
      <c r="K76" s="307"/>
      <c r="L76" s="327"/>
      <c r="M76" s="309"/>
      <c r="N76" s="305"/>
    </row>
    <row r="77" spans="1:15" ht="15" thickBot="1">
      <c r="B77" s="812"/>
      <c r="C77" s="813"/>
      <c r="D77" s="813"/>
      <c r="E77" s="813"/>
      <c r="F77" s="813"/>
      <c r="G77" s="813"/>
      <c r="H77" s="813"/>
      <c r="I77" s="131"/>
      <c r="J77" s="131"/>
      <c r="K77" s="131"/>
      <c r="L77" s="913"/>
      <c r="M77" s="913"/>
      <c r="N77" s="132"/>
    </row>
    <row r="78" spans="1:15" ht="15" thickBot="1">
      <c r="B78" s="831" t="s">
        <v>1037</v>
      </c>
      <c r="C78" s="832"/>
      <c r="D78" s="832"/>
      <c r="E78" s="832"/>
      <c r="F78" s="832"/>
      <c r="G78" s="832"/>
      <c r="H78" s="832"/>
      <c r="I78" s="832"/>
      <c r="J78" s="832"/>
      <c r="K78" s="832"/>
      <c r="L78" s="832"/>
      <c r="M78" s="833"/>
      <c r="N78" s="469"/>
    </row>
    <row r="79" spans="1:15" ht="15" thickBot="1">
      <c r="B79" s="38"/>
      <c r="C79" s="39"/>
      <c r="D79" s="39"/>
      <c r="E79" s="39"/>
      <c r="F79" s="39"/>
      <c r="G79" s="39"/>
      <c r="H79" s="39"/>
      <c r="I79" s="39"/>
      <c r="J79" s="39"/>
      <c r="K79" s="39"/>
      <c r="L79" s="39"/>
      <c r="M79" s="39"/>
      <c r="N79" s="40"/>
    </row>
    <row r="80" spans="1:15" ht="15" thickBot="1">
      <c r="B80" s="825" t="s">
        <v>1051</v>
      </c>
      <c r="C80" s="826"/>
      <c r="D80" s="826"/>
      <c r="E80" s="826"/>
      <c r="F80" s="826"/>
      <c r="G80" s="826"/>
      <c r="H80" s="826"/>
      <c r="I80" s="826"/>
      <c r="J80" s="826"/>
      <c r="K80" s="826"/>
      <c r="L80" s="826"/>
      <c r="M80" s="827"/>
      <c r="N80" s="104">
        <f>N43+N56+N67+N78</f>
        <v>11.187497310000001</v>
      </c>
    </row>
    <row r="81" spans="1:14">
      <c r="B81" s="38"/>
      <c r="C81" s="39"/>
      <c r="D81" s="39"/>
      <c r="E81" s="39"/>
      <c r="F81" s="39"/>
      <c r="G81" s="39"/>
      <c r="H81" s="39"/>
      <c r="I81" s="39"/>
      <c r="J81" s="39"/>
      <c r="K81" s="39"/>
      <c r="L81" s="39"/>
      <c r="M81" s="39"/>
      <c r="N81" s="40"/>
    </row>
    <row r="82" spans="1:14">
      <c r="B82" s="69" t="s">
        <v>1052</v>
      </c>
      <c r="C82" s="70"/>
      <c r="D82" s="70"/>
      <c r="E82" s="70"/>
      <c r="F82" s="70"/>
      <c r="G82" s="70"/>
      <c r="H82" s="70"/>
      <c r="I82" s="70"/>
      <c r="J82" s="70"/>
      <c r="K82" s="70"/>
      <c r="L82" s="70"/>
      <c r="M82" s="70"/>
      <c r="N82" s="71"/>
    </row>
    <row r="83" spans="1:14" ht="15" thickBot="1">
      <c r="B83" s="73"/>
      <c r="C83" s="66"/>
      <c r="D83" s="66"/>
      <c r="E83" s="66"/>
      <c r="F83" s="66"/>
      <c r="G83" s="66"/>
      <c r="H83" s="66"/>
      <c r="I83" s="66"/>
      <c r="J83" s="66"/>
      <c r="K83" s="66"/>
      <c r="L83" s="66"/>
      <c r="M83" s="66"/>
      <c r="N83" s="68"/>
    </row>
    <row r="84" spans="1:14">
      <c r="B84" s="816" t="s">
        <v>1053</v>
      </c>
      <c r="C84" s="817"/>
      <c r="D84" s="817"/>
      <c r="E84" s="817"/>
      <c r="F84" s="817"/>
      <c r="G84" s="817"/>
      <c r="H84" s="817"/>
      <c r="I84" s="323"/>
      <c r="J84" s="343"/>
      <c r="K84" s="311" t="s">
        <v>1054</v>
      </c>
      <c r="L84" s="855" t="s">
        <v>1055</v>
      </c>
      <c r="M84" s="856"/>
      <c r="N84" s="312"/>
    </row>
    <row r="85" spans="1:14">
      <c r="B85" s="857" t="s">
        <v>1056</v>
      </c>
      <c r="C85" s="858"/>
      <c r="D85" s="858"/>
      <c r="E85" s="858"/>
      <c r="F85" s="858"/>
      <c r="G85" s="858"/>
      <c r="H85" s="858"/>
      <c r="I85" s="92"/>
      <c r="J85" s="93"/>
      <c r="K85" s="313">
        <v>0.2</v>
      </c>
      <c r="L85" s="859">
        <f>N80*K85</f>
        <v>2.2374994620000002</v>
      </c>
      <c r="M85" s="860"/>
      <c r="N85" s="56"/>
    </row>
    <row r="86" spans="1:14">
      <c r="B86" s="94" t="s">
        <v>1057</v>
      </c>
      <c r="C86" s="95"/>
      <c r="D86" s="95"/>
      <c r="E86" s="95"/>
      <c r="F86" s="95"/>
      <c r="G86" s="95"/>
      <c r="H86" s="95"/>
      <c r="I86" s="92"/>
      <c r="J86" s="93"/>
      <c r="K86" s="313">
        <v>0.05</v>
      </c>
      <c r="L86" s="859">
        <f>N80*K86</f>
        <v>0.55937486550000004</v>
      </c>
      <c r="M86" s="860"/>
      <c r="N86" s="56"/>
    </row>
    <row r="87" spans="1:14" ht="15" thickBot="1">
      <c r="B87" s="96" t="s">
        <v>1058</v>
      </c>
      <c r="C87" s="97"/>
      <c r="D87" s="97"/>
      <c r="E87" s="97"/>
      <c r="F87" s="97"/>
      <c r="G87" s="97"/>
      <c r="H87" s="97"/>
      <c r="I87" s="98"/>
      <c r="J87" s="99"/>
      <c r="K87" s="314">
        <v>0.05</v>
      </c>
      <c r="L87" s="861">
        <f>N80*K87</f>
        <v>0.55937486550000004</v>
      </c>
      <c r="M87" s="862"/>
      <c r="N87" s="56"/>
    </row>
    <row r="88" spans="1:14" ht="15" thickBot="1">
      <c r="B88" s="825" t="s">
        <v>1037</v>
      </c>
      <c r="C88" s="826"/>
      <c r="D88" s="826"/>
      <c r="E88" s="826"/>
      <c r="F88" s="826"/>
      <c r="G88" s="826"/>
      <c r="H88" s="826"/>
      <c r="I88" s="826"/>
      <c r="J88" s="826"/>
      <c r="K88" s="826"/>
      <c r="L88" s="826"/>
      <c r="M88" s="827"/>
      <c r="N88" s="57">
        <f>L85+L86+L87</f>
        <v>3.3562491930000005</v>
      </c>
    </row>
    <row r="89" spans="1:14" ht="15" thickBot="1">
      <c r="B89" s="38"/>
      <c r="C89" s="39"/>
      <c r="D89" s="39"/>
      <c r="E89" s="39"/>
      <c r="F89" s="39"/>
      <c r="G89" s="39"/>
      <c r="H89" s="39"/>
      <c r="I89" s="39"/>
      <c r="J89" s="39"/>
      <c r="K89" s="39"/>
      <c r="L89" s="39"/>
      <c r="M89" s="39"/>
      <c r="N89" s="40"/>
    </row>
    <row r="90" spans="1:14" ht="15" thickBot="1">
      <c r="A90" t="s">
        <v>2121</v>
      </c>
      <c r="B90" s="825" t="s">
        <v>1059</v>
      </c>
      <c r="C90" s="826"/>
      <c r="D90" s="826"/>
      <c r="E90" s="826"/>
      <c r="F90" s="826"/>
      <c r="G90" s="826"/>
      <c r="H90" s="826"/>
      <c r="I90" s="826"/>
      <c r="J90" s="826"/>
      <c r="K90" s="826"/>
      <c r="L90" s="826"/>
      <c r="M90" s="827"/>
      <c r="N90" s="57">
        <f>N80+N88</f>
        <v>14.543746503000001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2321</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2322</v>
      </c>
      <c r="C106" s="264"/>
      <c r="D106" s="264"/>
      <c r="E106" s="264"/>
      <c r="F106" s="264"/>
      <c r="G106" s="264"/>
      <c r="H106" s="264"/>
      <c r="I106" s="264"/>
      <c r="J106" s="264"/>
      <c r="K106" s="264"/>
      <c r="L106" s="264"/>
      <c r="M106" s="264"/>
      <c r="N106" s="265"/>
    </row>
    <row r="107" spans="2:14" ht="15" customHeight="1">
      <c r="B107" s="967" t="s">
        <v>2323</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2324</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2325</v>
      </c>
      <c r="C120" s="266"/>
      <c r="D120" s="266"/>
      <c r="E120" s="252"/>
      <c r="F120" s="252"/>
      <c r="G120" s="252"/>
      <c r="H120" s="252"/>
      <c r="I120" s="252"/>
      <c r="J120" s="973"/>
      <c r="K120" s="973"/>
      <c r="L120" s="973"/>
      <c r="M120" s="973"/>
      <c r="N120" s="974"/>
    </row>
    <row r="121" spans="2:14" ht="15" thickBot="1">
      <c r="B121" s="428" t="s">
        <v>2326</v>
      </c>
      <c r="C121" s="429"/>
      <c r="D121" s="429"/>
      <c r="E121" s="268"/>
      <c r="F121" s="268"/>
      <c r="G121" s="268"/>
      <c r="H121" s="268"/>
      <c r="I121" s="268"/>
      <c r="J121" s="975"/>
      <c r="K121" s="975"/>
      <c r="L121" s="975"/>
      <c r="M121" s="975"/>
      <c r="N121" s="976"/>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1211</v>
      </c>
      <c r="C31" s="86" t="s">
        <v>2235</v>
      </c>
      <c r="D31" s="87"/>
      <c r="E31" s="87"/>
      <c r="F31" s="87"/>
      <c r="G31" s="87"/>
      <c r="H31" s="87"/>
      <c r="I31" s="87"/>
      <c r="J31" s="87"/>
      <c r="K31" s="462"/>
      <c r="L31" s="315" t="s">
        <v>377</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190</v>
      </c>
      <c r="B36" s="838" t="str">
        <f>VLOOKUP(A36,EQUIPOS!A6:D154,3,FALSE)</f>
        <v>Diferencial de 3 ton</v>
      </c>
      <c r="C36" s="839"/>
      <c r="D36" s="839"/>
      <c r="E36" s="839"/>
      <c r="F36" s="839"/>
      <c r="G36" s="839"/>
      <c r="H36" s="840"/>
      <c r="I36" s="276"/>
      <c r="J36" s="277"/>
      <c r="K36" s="278">
        <f>VLOOKUP(A36,EQUIPOS!A6:D163,4,FALSE)</f>
        <v>2975</v>
      </c>
      <c r="L36" s="279"/>
      <c r="M36" s="345">
        <v>40</v>
      </c>
      <c r="N36" s="281">
        <f t="shared" ref="N36:N41" si="0">K36/M36</f>
        <v>74.375</v>
      </c>
    </row>
    <row r="37" spans="1:14">
      <c r="A37" s="118" t="s">
        <v>195</v>
      </c>
      <c r="B37" s="838" t="str">
        <f>VLOOKUP(A37,EQUIPOS!A7:D154,3,FALSE)</f>
        <v xml:space="preserve">Equipo de oxicorte, Capacidad de corte: hasta 6´´ (152mm) </v>
      </c>
      <c r="C37" s="839"/>
      <c r="D37" s="839"/>
      <c r="E37" s="839"/>
      <c r="F37" s="839"/>
      <c r="G37" s="839"/>
      <c r="H37" s="840"/>
      <c r="I37" s="430"/>
      <c r="J37" s="431"/>
      <c r="K37" s="278">
        <f>VLOOKUP(A37,EQUIPOS!A7:D164,4,FALSE)</f>
        <v>5245.5</v>
      </c>
      <c r="L37" s="344"/>
      <c r="M37" s="345">
        <v>400</v>
      </c>
      <c r="N37" s="281">
        <f t="shared" si="0"/>
        <v>13.11375</v>
      </c>
    </row>
    <row r="38" spans="1:14">
      <c r="A38" s="118" t="s">
        <v>204</v>
      </c>
      <c r="B38" s="838" t="str">
        <f>VLOOKUP(A38,EQUIPOS!A8:D154,3,FALSE)</f>
        <v xml:space="preserve">Equipo de soldadura 250 AMP
</v>
      </c>
      <c r="C38" s="839"/>
      <c r="D38" s="839"/>
      <c r="E38" s="839"/>
      <c r="F38" s="839"/>
      <c r="G38" s="839"/>
      <c r="H38" s="840"/>
      <c r="I38" s="430"/>
      <c r="J38" s="431"/>
      <c r="K38" s="278">
        <f>VLOOKUP(A38,EQUIPOS!A8:D165,4,FALSE)</f>
        <v>4717.1840000000002</v>
      </c>
      <c r="L38" s="344"/>
      <c r="M38" s="345">
        <v>400</v>
      </c>
      <c r="N38" s="281">
        <f t="shared" si="0"/>
        <v>11.792960000000001</v>
      </c>
    </row>
    <row r="39" spans="1:14">
      <c r="A39" s="118" t="s">
        <v>208</v>
      </c>
      <c r="B39" s="838" t="str">
        <f>VLOOKUP(A39,EQUIPOS!A9:D154,3,FALSE)</f>
        <v>Equipo de soldadura 400</v>
      </c>
      <c r="C39" s="839"/>
      <c r="D39" s="839"/>
      <c r="E39" s="839"/>
      <c r="F39" s="839"/>
      <c r="G39" s="839"/>
      <c r="H39" s="840"/>
      <c r="I39" s="430"/>
      <c r="J39" s="431"/>
      <c r="K39" s="278">
        <f>VLOOKUP(A39,EQUIPOS!A9:D166,4,FALSE)</f>
        <v>11298</v>
      </c>
      <c r="L39" s="344"/>
      <c r="M39" s="345">
        <v>400</v>
      </c>
      <c r="N39" s="281">
        <f t="shared" si="0"/>
        <v>28.245000000000001</v>
      </c>
    </row>
    <row r="40" spans="1:14">
      <c r="A40" s="118" t="s">
        <v>210</v>
      </c>
      <c r="B40" s="838" t="str">
        <f>VLOOKUP(A40,EQUIPOS!A10:D154,3,FALSE)</f>
        <v>Equipo de soldadura 600</v>
      </c>
      <c r="C40" s="839"/>
      <c r="D40" s="839"/>
      <c r="E40" s="839"/>
      <c r="F40" s="839"/>
      <c r="G40" s="839"/>
      <c r="H40" s="840"/>
      <c r="I40" s="430"/>
      <c r="J40" s="431"/>
      <c r="K40" s="278">
        <f>VLOOKUP(A40,EQUIPOS!A10:D167,4,FALSE)</f>
        <v>14634.675999999999</v>
      </c>
      <c r="L40" s="344"/>
      <c r="M40" s="345">
        <v>400</v>
      </c>
      <c r="N40" s="281">
        <f t="shared" si="0"/>
        <v>36.586689999999997</v>
      </c>
    </row>
    <row r="41" spans="1:14">
      <c r="A41" s="118" t="s">
        <v>243</v>
      </c>
      <c r="B41" s="838" t="str">
        <f>VLOOKUP(A41,EQUIPOS!A11:D155,3,FALSE)</f>
        <v>Grúa 10 ton</v>
      </c>
      <c r="C41" s="839"/>
      <c r="D41" s="839"/>
      <c r="E41" s="839"/>
      <c r="F41" s="839"/>
      <c r="G41" s="839"/>
      <c r="H41" s="840"/>
      <c r="I41" s="430"/>
      <c r="J41" s="431"/>
      <c r="K41" s="278">
        <f>VLOOKUP(A41,EQUIPOS!A11:D168,4,FALSE)</f>
        <v>344097.91000000003</v>
      </c>
      <c r="L41" s="344"/>
      <c r="M41" s="345">
        <v>400</v>
      </c>
      <c r="N41" s="281">
        <f t="shared" si="0"/>
        <v>860.24477500000012</v>
      </c>
    </row>
    <row r="42" spans="1:14">
      <c r="B42" s="838"/>
      <c r="C42" s="839"/>
      <c r="D42" s="839"/>
      <c r="E42" s="839"/>
      <c r="F42" s="839"/>
      <c r="G42" s="839"/>
      <c r="H42" s="840"/>
      <c r="I42" s="41"/>
      <c r="J42" s="42"/>
      <c r="K42" s="278"/>
      <c r="L42" s="285"/>
      <c r="M42" s="345"/>
      <c r="N42" s="281"/>
    </row>
    <row r="43" spans="1:14">
      <c r="B43" s="329"/>
      <c r="C43" s="330"/>
      <c r="D43" s="330"/>
      <c r="E43" s="330"/>
      <c r="F43" s="332"/>
      <c r="G43" s="332"/>
      <c r="H43" s="130"/>
      <c r="I43" s="41"/>
      <c r="J43" s="42"/>
      <c r="K43" s="278"/>
      <c r="L43" s="285"/>
      <c r="M43" s="286"/>
      <c r="N43" s="282"/>
    </row>
    <row r="44" spans="1:14">
      <c r="B44" s="845" t="s">
        <v>1036</v>
      </c>
      <c r="C44" s="846"/>
      <c r="D44" s="846"/>
      <c r="E44" s="43"/>
      <c r="F44" s="44"/>
      <c r="G44" s="44"/>
      <c r="H44" s="45"/>
      <c r="I44" s="41"/>
      <c r="J44" s="42"/>
      <c r="K44" s="288"/>
      <c r="L44" s="285"/>
      <c r="M44" s="410">
        <v>0.05</v>
      </c>
      <c r="N44" s="353">
        <f>N81*M44</f>
        <v>96.149573727328132</v>
      </c>
    </row>
    <row r="45" spans="1:14" ht="15" thickBot="1">
      <c r="B45" s="838"/>
      <c r="C45" s="839"/>
      <c r="D45" s="839"/>
      <c r="E45" s="839"/>
      <c r="F45" s="839"/>
      <c r="G45" s="839"/>
      <c r="H45" s="840"/>
      <c r="I45" s="847"/>
      <c r="J45" s="848"/>
      <c r="K45" s="46"/>
      <c r="L45" s="849"/>
      <c r="M45" s="850"/>
      <c r="N45" s="110"/>
    </row>
    <row r="46" spans="1:14" ht="15" thickBot="1">
      <c r="B46" s="825" t="s">
        <v>1037</v>
      </c>
      <c r="C46" s="826"/>
      <c r="D46" s="826"/>
      <c r="E46" s="826"/>
      <c r="F46" s="826"/>
      <c r="G46" s="826"/>
      <c r="H46" s="826"/>
      <c r="I46" s="826"/>
      <c r="J46" s="826"/>
      <c r="K46" s="826"/>
      <c r="L46" s="826"/>
      <c r="M46" s="827"/>
      <c r="N46" s="403">
        <f>SUM(N36:N44)</f>
        <v>1120.5077487273281</v>
      </c>
    </row>
    <row r="47" spans="1:14">
      <c r="B47" s="289"/>
      <c r="C47" s="39"/>
      <c r="D47" s="39"/>
      <c r="E47" s="39"/>
      <c r="F47" s="39"/>
      <c r="G47" s="39"/>
      <c r="H47" s="39"/>
      <c r="I47" s="39"/>
      <c r="J47" s="39"/>
      <c r="K47" s="39"/>
      <c r="L47" s="39"/>
      <c r="M47" s="39"/>
      <c r="N47" s="40"/>
    </row>
    <row r="48" spans="1:14">
      <c r="B48" s="69" t="s">
        <v>1038</v>
      </c>
      <c r="C48" s="70"/>
      <c r="D48" s="70"/>
      <c r="E48" s="70"/>
      <c r="F48" s="70"/>
      <c r="G48" s="70"/>
      <c r="H48" s="70"/>
      <c r="I48" s="70"/>
      <c r="J48" s="70"/>
      <c r="K48" s="70"/>
      <c r="L48" s="70"/>
      <c r="M48" s="70"/>
      <c r="N48" s="71"/>
    </row>
    <row r="49" spans="1:14" ht="15" thickBot="1">
      <c r="B49" s="72"/>
      <c r="C49" s="67"/>
      <c r="D49" s="67"/>
      <c r="E49" s="67"/>
      <c r="F49" s="67"/>
      <c r="G49" s="67"/>
      <c r="H49" s="67"/>
      <c r="I49" s="67"/>
      <c r="J49" s="66"/>
      <c r="K49" s="66"/>
      <c r="L49" s="66"/>
      <c r="M49" s="66"/>
      <c r="N49" s="68"/>
    </row>
    <row r="50" spans="1:14">
      <c r="B50" s="816" t="s">
        <v>1028</v>
      </c>
      <c r="C50" s="817"/>
      <c r="D50" s="817"/>
      <c r="E50" s="817"/>
      <c r="F50" s="817"/>
      <c r="G50" s="817"/>
      <c r="H50" s="817"/>
      <c r="I50" s="818"/>
      <c r="J50" s="324" t="s">
        <v>1029</v>
      </c>
      <c r="K50" s="90" t="s">
        <v>1030</v>
      </c>
      <c r="L50" s="819" t="s">
        <v>1039</v>
      </c>
      <c r="M50" s="818"/>
      <c r="N50" s="91" t="s">
        <v>1035</v>
      </c>
    </row>
    <row r="51" spans="1:14">
      <c r="A51" s="168" t="s">
        <v>469</v>
      </c>
      <c r="B51" s="48"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40959.456197500003</v>
      </c>
      <c r="N51" s="281">
        <f>K51*M51</f>
        <v>204.79728098750002</v>
      </c>
    </row>
    <row r="52" spans="1:14">
      <c r="A52" s="168" t="s">
        <v>471</v>
      </c>
      <c r="B52" s="48"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3754.1845400000002</v>
      </c>
      <c r="N52" s="281">
        <f t="shared" ref="N52:N58" si="1">K52*M52</f>
        <v>18.7709227</v>
      </c>
    </row>
    <row r="53" spans="1:14">
      <c r="A53" s="168" t="s">
        <v>613</v>
      </c>
      <c r="B53" s="48"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10761.915257500001</v>
      </c>
      <c r="N53" s="281">
        <f t="shared" si="1"/>
        <v>53.809576287500008</v>
      </c>
    </row>
    <row r="54" spans="1:14">
      <c r="A54" s="168" t="s">
        <v>706</v>
      </c>
      <c r="B54" s="48"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10900</v>
      </c>
      <c r="N54" s="281">
        <f t="shared" si="1"/>
        <v>109</v>
      </c>
    </row>
    <row r="55" spans="1:14">
      <c r="A55" s="168" t="s">
        <v>710</v>
      </c>
      <c r="B55" s="48"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15733.314515</v>
      </c>
      <c r="N55" s="281">
        <f t="shared" si="1"/>
        <v>157.33314515000001</v>
      </c>
    </row>
    <row r="56" spans="1:14">
      <c r="A56" s="168" t="s">
        <v>639</v>
      </c>
      <c r="B56" s="48"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38400</v>
      </c>
      <c r="N56" s="281">
        <f t="shared" si="1"/>
        <v>19.2</v>
      </c>
    </row>
    <row r="57" spans="1:14">
      <c r="A57" s="168" t="s">
        <v>638</v>
      </c>
      <c r="B57" s="48"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106512.455</v>
      </c>
      <c r="N57" s="281">
        <f t="shared" si="1"/>
        <v>106.512455</v>
      </c>
    </row>
    <row r="58" spans="1:14" ht="15" thickBot="1">
      <c r="A58" t="s">
        <v>912</v>
      </c>
      <c r="B58" s="48" t="str">
        <f>VLOOKUP(A58,MATERIALES!A10:D373,3,FALSE)</f>
        <v xml:space="preserve">Disolvente para pintura (TINNER)
</v>
      </c>
      <c r="C58" s="319"/>
      <c r="D58" s="319"/>
      <c r="E58" s="319"/>
      <c r="F58" s="319"/>
      <c r="G58" s="319"/>
      <c r="H58" s="319"/>
      <c r="I58" s="319"/>
      <c r="J58" s="442" t="str">
        <f>VLOOKUP(A58,MATERIALES!A11:D650,2,FALSE)</f>
        <v>gal</v>
      </c>
      <c r="K58" s="131">
        <v>1E-3</v>
      </c>
      <c r="L58" s="334"/>
      <c r="M58" s="411">
        <f>VLOOKUP(A58,MATERIALES!A10:D403,4,FALSE)</f>
        <v>18335.0431196875</v>
      </c>
      <c r="N58" s="281">
        <f t="shared" si="1"/>
        <v>18.335043119687501</v>
      </c>
    </row>
    <row r="59" spans="1:14" ht="15" thickBot="1">
      <c r="B59" s="825" t="s">
        <v>1037</v>
      </c>
      <c r="C59" s="826"/>
      <c r="D59" s="826"/>
      <c r="E59" s="826"/>
      <c r="F59" s="826"/>
      <c r="G59" s="826"/>
      <c r="H59" s="826"/>
      <c r="I59" s="826"/>
      <c r="J59" s="826"/>
      <c r="K59" s="826"/>
      <c r="L59" s="826"/>
      <c r="M59" s="827"/>
      <c r="N59" s="403">
        <f>SUM(N51:N58)</f>
        <v>687.75842324468761</v>
      </c>
    </row>
    <row r="60" spans="1:14">
      <c r="B60" s="38"/>
      <c r="C60" s="39"/>
      <c r="D60" s="39"/>
      <c r="E60" s="39"/>
      <c r="F60" s="39"/>
      <c r="G60" s="39"/>
      <c r="H60" s="39"/>
      <c r="I60" s="39"/>
      <c r="J60" s="39"/>
      <c r="K60" s="39"/>
      <c r="L60" s="39"/>
      <c r="M60" s="39"/>
      <c r="N60" s="40"/>
    </row>
    <row r="61" spans="1:14">
      <c r="B61" s="69" t="s">
        <v>1040</v>
      </c>
      <c r="C61" s="70"/>
      <c r="D61" s="70"/>
      <c r="E61" s="70"/>
      <c r="F61" s="70"/>
      <c r="G61" s="70"/>
      <c r="H61" s="70"/>
      <c r="I61" s="70"/>
      <c r="J61" s="70"/>
      <c r="K61" s="70"/>
      <c r="L61" s="70"/>
      <c r="M61" s="70"/>
      <c r="N61" s="71"/>
    </row>
    <row r="62" spans="1:14" ht="15" thickBot="1">
      <c r="B62" s="73"/>
      <c r="C62" s="66"/>
      <c r="D62" s="66"/>
      <c r="E62" s="66"/>
      <c r="F62" s="66"/>
      <c r="G62" s="66"/>
      <c r="H62" s="66"/>
      <c r="I62" s="66"/>
      <c r="J62" s="66"/>
      <c r="K62" s="66"/>
      <c r="L62" s="66"/>
      <c r="M62" s="66"/>
      <c r="N62" s="68"/>
    </row>
    <row r="63" spans="1:14" ht="26.4">
      <c r="B63" s="322" t="s">
        <v>1041</v>
      </c>
      <c r="C63" s="323"/>
      <c r="D63" s="323"/>
      <c r="E63" s="323"/>
      <c r="F63" s="323"/>
      <c r="G63" s="323"/>
      <c r="H63" s="78" t="s">
        <v>1029</v>
      </c>
      <c r="I63" s="79" t="s">
        <v>1042</v>
      </c>
      <c r="J63" s="80" t="s">
        <v>1043</v>
      </c>
      <c r="K63" s="78" t="s">
        <v>1044</v>
      </c>
      <c r="L63" s="828" t="s">
        <v>1045</v>
      </c>
      <c r="M63" s="801"/>
      <c r="N63" s="81" t="s">
        <v>1035</v>
      </c>
    </row>
    <row r="64" spans="1:14">
      <c r="B64" s="51"/>
      <c r="C64" s="326"/>
      <c r="D64" s="326"/>
      <c r="E64" s="326"/>
      <c r="F64" s="326"/>
      <c r="G64" s="326"/>
      <c r="H64" s="320"/>
      <c r="I64" s="288"/>
      <c r="J64" s="295"/>
      <c r="K64" s="288"/>
      <c r="L64" s="829"/>
      <c r="M64" s="830"/>
      <c r="N64" s="296"/>
    </row>
    <row r="65" spans="1:15">
      <c r="B65" s="51"/>
      <c r="C65" s="52"/>
      <c r="D65" s="52"/>
      <c r="E65" s="52"/>
      <c r="F65" s="52"/>
      <c r="G65" s="52"/>
      <c r="H65" s="320"/>
      <c r="I65" s="288"/>
      <c r="J65" s="295"/>
      <c r="K65" s="288"/>
      <c r="L65" s="829"/>
      <c r="M65" s="830"/>
      <c r="N65" s="296"/>
    </row>
    <row r="66" spans="1:15">
      <c r="B66" s="51"/>
      <c r="C66" s="52"/>
      <c r="D66" s="52"/>
      <c r="E66" s="52"/>
      <c r="F66" s="52"/>
      <c r="G66" s="52"/>
      <c r="H66" s="320"/>
      <c r="I66" s="288"/>
      <c r="J66" s="295"/>
      <c r="K66" s="288"/>
      <c r="L66" s="829"/>
      <c r="M66" s="830"/>
      <c r="N66" s="296"/>
    </row>
    <row r="67" spans="1:15">
      <c r="B67" s="51"/>
      <c r="C67" s="52"/>
      <c r="D67" s="52"/>
      <c r="E67" s="52"/>
      <c r="F67" s="52"/>
      <c r="G67" s="52"/>
      <c r="H67" s="320"/>
      <c r="I67" s="288"/>
      <c r="J67" s="295"/>
      <c r="K67" s="288"/>
      <c r="L67" s="829"/>
      <c r="M67" s="830"/>
      <c r="N67" s="296"/>
    </row>
    <row r="68" spans="1:15">
      <c r="B68" s="51"/>
      <c r="C68" s="52"/>
      <c r="D68" s="52"/>
      <c r="E68" s="52"/>
      <c r="F68" s="52"/>
      <c r="G68" s="52"/>
      <c r="H68" s="297"/>
      <c r="I68" s="288"/>
      <c r="J68" s="288"/>
      <c r="K68" s="288"/>
      <c r="L68" s="298"/>
      <c r="M68" s="299"/>
      <c r="N68" s="300"/>
    </row>
    <row r="69" spans="1:15" ht="15" thickBot="1">
      <c r="B69" s="456"/>
      <c r="C69" s="457"/>
      <c r="D69" s="457"/>
      <c r="E69" s="457"/>
      <c r="F69" s="457"/>
      <c r="G69" s="457"/>
      <c r="H69" s="53"/>
      <c r="I69" s="131"/>
      <c r="J69" s="131"/>
      <c r="K69" s="131"/>
      <c r="L69" s="814"/>
      <c r="M69" s="815"/>
      <c r="N69" s="132"/>
    </row>
    <row r="70" spans="1:15" ht="15" thickBot="1">
      <c r="B70" s="831" t="s">
        <v>1037</v>
      </c>
      <c r="C70" s="832"/>
      <c r="D70" s="832"/>
      <c r="E70" s="832"/>
      <c r="F70" s="832"/>
      <c r="G70" s="832"/>
      <c r="H70" s="832"/>
      <c r="I70" s="832"/>
      <c r="J70" s="832"/>
      <c r="K70" s="832"/>
      <c r="L70" s="832"/>
      <c r="M70" s="833"/>
      <c r="N70" s="109"/>
    </row>
    <row r="71" spans="1:15">
      <c r="B71" s="38"/>
      <c r="C71" s="39"/>
      <c r="D71" s="39"/>
      <c r="E71" s="39"/>
      <c r="F71" s="39"/>
      <c r="G71" s="39"/>
      <c r="H71" s="39"/>
      <c r="I71" s="39"/>
      <c r="J71" s="39"/>
      <c r="K71" s="39"/>
      <c r="L71" s="39"/>
      <c r="M71" s="39"/>
      <c r="N71" s="40"/>
    </row>
    <row r="72" spans="1:15">
      <c r="B72" s="69" t="s">
        <v>1046</v>
      </c>
      <c r="C72" s="70"/>
      <c r="D72" s="70"/>
      <c r="E72" s="70"/>
      <c r="F72" s="70"/>
      <c r="G72" s="70"/>
      <c r="H72" s="70"/>
      <c r="I72" s="70"/>
      <c r="J72" s="70"/>
      <c r="K72" s="70"/>
      <c r="L72" s="70"/>
      <c r="M72" s="70"/>
      <c r="N72" s="71"/>
    </row>
    <row r="73" spans="1:15" ht="15" thickBot="1">
      <c r="B73" s="73"/>
      <c r="C73" s="66"/>
      <c r="D73" s="66"/>
      <c r="E73" s="66"/>
      <c r="F73" s="66"/>
      <c r="G73" s="66"/>
      <c r="H73" s="66"/>
      <c r="I73" s="66"/>
      <c r="J73" s="66"/>
      <c r="K73" s="66"/>
      <c r="L73" s="66"/>
      <c r="M73" s="66"/>
      <c r="N73" s="68"/>
    </row>
    <row r="74" spans="1:15" ht="26.4">
      <c r="B74" s="851" t="s">
        <v>1047</v>
      </c>
      <c r="C74" s="852"/>
      <c r="D74" s="852"/>
      <c r="E74" s="852"/>
      <c r="F74" s="852"/>
      <c r="G74" s="852"/>
      <c r="H74" s="852"/>
      <c r="I74" s="78" t="s">
        <v>1048</v>
      </c>
      <c r="J74" s="80" t="s">
        <v>1493</v>
      </c>
      <c r="K74" s="79" t="s">
        <v>1050</v>
      </c>
      <c r="L74" s="853" t="s">
        <v>1034</v>
      </c>
      <c r="M74" s="854"/>
      <c r="N74" s="103" t="s">
        <v>1035</v>
      </c>
    </row>
    <row r="75" spans="1:15">
      <c r="A75" s="169" t="s">
        <v>2</v>
      </c>
      <c r="B75" s="54" t="str">
        <f>VLOOKUP(A75,'MANO DE OBRA'!A8:D68,3,FALSE)</f>
        <v>Soldador (2)</v>
      </c>
      <c r="C75" s="52"/>
      <c r="D75" s="52"/>
      <c r="E75" s="52"/>
      <c r="F75" s="52"/>
      <c r="G75" s="52"/>
      <c r="H75" s="52"/>
      <c r="I75" s="301">
        <f>K75/J75*100</f>
        <v>110415.578824</v>
      </c>
      <c r="J75" s="302">
        <v>185</v>
      </c>
      <c r="K75" s="303">
        <f>VLOOKUP(A75,'MANO DE OBRA'!A8:D99,4,FALSE)</f>
        <v>204268.8208244</v>
      </c>
      <c r="L75" s="55"/>
      <c r="M75" s="443">
        <v>320</v>
      </c>
      <c r="N75" s="404">
        <f>K75/M75</f>
        <v>638.34006507624997</v>
      </c>
      <c r="O75" s="111"/>
    </row>
    <row r="76" spans="1:15">
      <c r="A76" s="169" t="s">
        <v>4</v>
      </c>
      <c r="B76" s="54" t="str">
        <f>VLOOKUP(A76,'MANO DE OBRA'!A8:D69,3,FALSE)</f>
        <v>Inspector de fabricación y montaje</v>
      </c>
      <c r="C76" s="52"/>
      <c r="D76" s="52"/>
      <c r="E76" s="52"/>
      <c r="F76" s="52"/>
      <c r="G76" s="52"/>
      <c r="H76" s="52"/>
      <c r="I76" s="301">
        <f>K76/J76*100</f>
        <v>84190.500000000015</v>
      </c>
      <c r="J76" s="302">
        <v>185</v>
      </c>
      <c r="K76" s="303">
        <f>VLOOKUP(A76,'MANO DE OBRA'!A8:D100,4,FALSE)</f>
        <v>155752.42500000002</v>
      </c>
      <c r="L76" s="55"/>
      <c r="M76" s="443">
        <v>320</v>
      </c>
      <c r="N76" s="404">
        <f>K76/M76</f>
        <v>486.72632812500007</v>
      </c>
    </row>
    <row r="77" spans="1:15">
      <c r="A77" t="s">
        <v>9</v>
      </c>
      <c r="B77" s="54" t="str">
        <f>VLOOKUP(A77,'MANO DE OBRA'!A9:D70,3,FALSE)</f>
        <v>Obrero (3)</v>
      </c>
      <c r="C77" s="52"/>
      <c r="D77" s="52"/>
      <c r="E77" s="52"/>
      <c r="F77" s="52"/>
      <c r="G77" s="52"/>
      <c r="H77" s="52"/>
      <c r="I77" s="301">
        <f>K77/J77*100</f>
        <v>82811.68411799999</v>
      </c>
      <c r="J77" s="302">
        <v>185</v>
      </c>
      <c r="K77" s="303">
        <f>VLOOKUP(A77,'MANO DE OBRA'!A9:D101,4,FALSE)</f>
        <v>153201.61561829998</v>
      </c>
      <c r="L77" s="55"/>
      <c r="M77" s="443">
        <v>320</v>
      </c>
      <c r="N77" s="404">
        <f>K77/M77</f>
        <v>478.75504880718745</v>
      </c>
    </row>
    <row r="78" spans="1:15">
      <c r="A78" t="s">
        <v>30</v>
      </c>
      <c r="B78" s="54" t="str">
        <f>VLOOKUP(A78,'MANO DE OBRA'!A10:D71,3,FALSE)</f>
        <v>Oficial</v>
      </c>
      <c r="C78" s="52"/>
      <c r="D78" s="52"/>
      <c r="E78" s="52"/>
      <c r="F78" s="52"/>
      <c r="G78" s="52"/>
      <c r="H78" s="52"/>
      <c r="I78" s="301">
        <f>K78/J78*100</f>
        <v>55207.789411999998</v>
      </c>
      <c r="J78" s="302">
        <v>185</v>
      </c>
      <c r="K78" s="303">
        <f>VLOOKUP(A78,'MANO DE OBRA'!A10:D102,4,FALSE)</f>
        <v>102134.4104122</v>
      </c>
      <c r="L78" s="327"/>
      <c r="M78" s="443">
        <v>320</v>
      </c>
      <c r="N78" s="404">
        <f>K78/M78</f>
        <v>319.17003253812499</v>
      </c>
    </row>
    <row r="79" spans="1:15">
      <c r="B79" s="54"/>
      <c r="C79" s="52"/>
      <c r="D79" s="52"/>
      <c r="E79" s="52"/>
      <c r="F79" s="52"/>
      <c r="G79" s="52"/>
      <c r="H79" s="52"/>
      <c r="I79" s="301"/>
      <c r="J79" s="302"/>
      <c r="K79" s="303"/>
      <c r="L79" s="327"/>
      <c r="M79" s="443"/>
      <c r="N79" s="404"/>
    </row>
    <row r="80" spans="1:15" ht="15" thickBot="1">
      <c r="B80" s="812"/>
      <c r="C80" s="813"/>
      <c r="D80" s="813"/>
      <c r="E80" s="813"/>
      <c r="F80" s="813"/>
      <c r="G80" s="813"/>
      <c r="H80" s="813"/>
      <c r="I80" s="479"/>
      <c r="J80" s="480"/>
      <c r="K80" s="483"/>
      <c r="L80" s="484"/>
      <c r="M80" s="485"/>
      <c r="N80" s="404"/>
    </row>
    <row r="81" spans="1:14" ht="15" thickBot="1">
      <c r="B81" s="831" t="s">
        <v>1037</v>
      </c>
      <c r="C81" s="832"/>
      <c r="D81" s="832"/>
      <c r="E81" s="832"/>
      <c r="F81" s="832"/>
      <c r="G81" s="832"/>
      <c r="H81" s="832"/>
      <c r="I81" s="832"/>
      <c r="J81" s="832"/>
      <c r="K81" s="832"/>
      <c r="L81" s="832"/>
      <c r="M81" s="833"/>
      <c r="N81" s="310">
        <f>SUM(N75:N80)</f>
        <v>1922.9914745465626</v>
      </c>
    </row>
    <row r="82" spans="1:14" ht="15" thickBot="1">
      <c r="B82" s="38"/>
      <c r="C82" s="39"/>
      <c r="D82" s="39"/>
      <c r="E82" s="39"/>
      <c r="F82" s="39"/>
      <c r="G82" s="39"/>
      <c r="H82" s="39"/>
      <c r="I82" s="39"/>
      <c r="J82" s="39"/>
      <c r="K82" s="39"/>
      <c r="L82" s="39"/>
      <c r="M82" s="39"/>
      <c r="N82" s="40"/>
    </row>
    <row r="83" spans="1:14" ht="15" thickBot="1">
      <c r="B83" s="825" t="s">
        <v>1051</v>
      </c>
      <c r="C83" s="826"/>
      <c r="D83" s="826"/>
      <c r="E83" s="826"/>
      <c r="F83" s="826"/>
      <c r="G83" s="826"/>
      <c r="H83" s="826"/>
      <c r="I83" s="826"/>
      <c r="J83" s="826"/>
      <c r="K83" s="826"/>
      <c r="L83" s="826"/>
      <c r="M83" s="827"/>
      <c r="N83" s="104">
        <f>N46+N59+N70+N81</f>
        <v>3731.2576465185784</v>
      </c>
    </row>
    <row r="84" spans="1:14">
      <c r="B84" s="38"/>
      <c r="C84" s="39"/>
      <c r="D84" s="39"/>
      <c r="E84" s="39"/>
      <c r="F84" s="39"/>
      <c r="G84" s="39"/>
      <c r="H84" s="39"/>
      <c r="I84" s="39"/>
      <c r="J84" s="39"/>
      <c r="K84" s="39"/>
      <c r="L84" s="39"/>
      <c r="M84" s="39"/>
      <c r="N84" s="40"/>
    </row>
    <row r="85" spans="1:14">
      <c r="B85" s="69" t="s">
        <v>1052</v>
      </c>
      <c r="C85" s="70"/>
      <c r="D85" s="70"/>
      <c r="E85" s="70"/>
      <c r="F85" s="70"/>
      <c r="G85" s="70"/>
      <c r="H85" s="70"/>
      <c r="I85" s="70"/>
      <c r="J85" s="70"/>
      <c r="K85" s="70"/>
      <c r="L85" s="70"/>
      <c r="M85" s="70"/>
      <c r="N85" s="71"/>
    </row>
    <row r="86" spans="1:14" ht="15" thickBot="1">
      <c r="B86" s="73"/>
      <c r="C86" s="66"/>
      <c r="D86" s="66"/>
      <c r="E86" s="66"/>
      <c r="F86" s="66"/>
      <c r="G86" s="66"/>
      <c r="H86" s="66"/>
      <c r="I86" s="66"/>
      <c r="J86" s="66"/>
      <c r="K86" s="66"/>
      <c r="L86" s="66"/>
      <c r="M86" s="66"/>
      <c r="N86" s="68"/>
    </row>
    <row r="87" spans="1:14">
      <c r="B87" s="816" t="s">
        <v>1053</v>
      </c>
      <c r="C87" s="817"/>
      <c r="D87" s="817"/>
      <c r="E87" s="817"/>
      <c r="F87" s="817"/>
      <c r="G87" s="817"/>
      <c r="H87" s="817"/>
      <c r="I87" s="323"/>
      <c r="J87" s="343"/>
      <c r="K87" s="311" t="s">
        <v>1054</v>
      </c>
      <c r="L87" s="855" t="s">
        <v>1055</v>
      </c>
      <c r="M87" s="856"/>
      <c r="N87" s="312"/>
    </row>
    <row r="88" spans="1:14">
      <c r="B88" s="857" t="s">
        <v>1056</v>
      </c>
      <c r="C88" s="858"/>
      <c r="D88" s="858"/>
      <c r="E88" s="858"/>
      <c r="F88" s="858"/>
      <c r="G88" s="858"/>
      <c r="H88" s="858"/>
      <c r="I88" s="92"/>
      <c r="J88" s="93"/>
      <c r="K88" s="313">
        <v>0.2</v>
      </c>
      <c r="L88" s="859">
        <f>N83*K88</f>
        <v>746.25152930371576</v>
      </c>
      <c r="M88" s="860"/>
      <c r="N88" s="56"/>
    </row>
    <row r="89" spans="1:14">
      <c r="B89" s="94" t="s">
        <v>1057</v>
      </c>
      <c r="C89" s="95"/>
      <c r="D89" s="95"/>
      <c r="E89" s="95"/>
      <c r="F89" s="95"/>
      <c r="G89" s="95"/>
      <c r="H89" s="95"/>
      <c r="I89" s="92"/>
      <c r="J89" s="93"/>
      <c r="K89" s="313">
        <v>0.05</v>
      </c>
      <c r="L89" s="859">
        <f>N83*K89</f>
        <v>186.56288232592894</v>
      </c>
      <c r="M89" s="860"/>
      <c r="N89" s="56"/>
    </row>
    <row r="90" spans="1:14" ht="15" thickBot="1">
      <c r="B90" s="96" t="s">
        <v>1058</v>
      </c>
      <c r="C90" s="97"/>
      <c r="D90" s="97"/>
      <c r="E90" s="97"/>
      <c r="F90" s="97"/>
      <c r="G90" s="97"/>
      <c r="H90" s="97"/>
      <c r="I90" s="98"/>
      <c r="J90" s="99"/>
      <c r="K90" s="314">
        <v>0.05</v>
      </c>
      <c r="L90" s="861">
        <f>N83*K90</f>
        <v>186.56288232592894</v>
      </c>
      <c r="M90" s="862"/>
      <c r="N90" s="56"/>
    </row>
    <row r="91" spans="1:14" ht="15" thickBot="1">
      <c r="B91" s="825" t="s">
        <v>1037</v>
      </c>
      <c r="C91" s="826"/>
      <c r="D91" s="826"/>
      <c r="E91" s="826"/>
      <c r="F91" s="826"/>
      <c r="G91" s="826"/>
      <c r="H91" s="826"/>
      <c r="I91" s="826"/>
      <c r="J91" s="826"/>
      <c r="K91" s="826"/>
      <c r="L91" s="826"/>
      <c r="M91" s="827"/>
      <c r="N91" s="57">
        <f>L88+L89+L90</f>
        <v>1119.3772939555736</v>
      </c>
    </row>
    <row r="92" spans="1:14" ht="15" thickBot="1">
      <c r="B92" s="38"/>
      <c r="C92" s="39"/>
      <c r="D92" s="39"/>
      <c r="E92" s="39"/>
      <c r="F92" s="39"/>
      <c r="G92" s="39"/>
      <c r="H92" s="39"/>
      <c r="I92" s="39"/>
      <c r="J92" s="39"/>
      <c r="K92" s="39"/>
      <c r="L92" s="39"/>
      <c r="M92" s="39"/>
      <c r="N92" s="40"/>
    </row>
    <row r="93" spans="1:14" ht="15" thickBot="1">
      <c r="A93" t="s">
        <v>2121</v>
      </c>
      <c r="B93" s="825" t="s">
        <v>1059</v>
      </c>
      <c r="C93" s="826"/>
      <c r="D93" s="826"/>
      <c r="E93" s="826"/>
      <c r="F93" s="826"/>
      <c r="G93" s="826"/>
      <c r="H93" s="826"/>
      <c r="I93" s="826"/>
      <c r="J93" s="826"/>
      <c r="K93" s="826"/>
      <c r="L93" s="826"/>
      <c r="M93" s="827"/>
      <c r="N93" s="196">
        <f>N83+N91</f>
        <v>4850.6349404741522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2321</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2322</v>
      </c>
      <c r="C109" s="264"/>
      <c r="D109" s="264"/>
      <c r="E109" s="264"/>
      <c r="F109" s="264"/>
      <c r="G109" s="264"/>
      <c r="H109" s="264"/>
      <c r="I109" s="264"/>
      <c r="J109" s="264"/>
      <c r="K109" s="264"/>
      <c r="L109" s="264"/>
      <c r="M109" s="264"/>
      <c r="N109" s="265"/>
    </row>
    <row r="110" spans="2:14" ht="15" customHeight="1">
      <c r="B110" s="967" t="s">
        <v>2323</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2324</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2325</v>
      </c>
      <c r="C123" s="266"/>
      <c r="D123" s="266"/>
      <c r="E123" s="252"/>
      <c r="F123" s="252"/>
      <c r="G123" s="252"/>
      <c r="H123" s="252"/>
      <c r="I123" s="252"/>
      <c r="J123" s="973"/>
      <c r="K123" s="973"/>
      <c r="L123" s="973"/>
      <c r="M123" s="973"/>
      <c r="N123" s="974"/>
    </row>
    <row r="124" spans="2:14" ht="15" thickBot="1">
      <c r="B124" s="428" t="s">
        <v>2326</v>
      </c>
      <c r="C124" s="429"/>
      <c r="D124" s="429"/>
      <c r="E124" s="268"/>
      <c r="F124" s="268"/>
      <c r="G124" s="268"/>
      <c r="H124" s="268"/>
      <c r="I124" s="268"/>
      <c r="J124" s="975"/>
      <c r="K124" s="975"/>
      <c r="L124" s="975"/>
      <c r="M124" s="975"/>
      <c r="N124" s="976"/>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42.75" customHeight="1" thickBot="1">
      <c r="A31" t="s">
        <v>1928</v>
      </c>
      <c r="B31" s="85" t="s">
        <v>1212</v>
      </c>
      <c r="C31" s="965" t="s">
        <v>2237</v>
      </c>
      <c r="D31" s="966"/>
      <c r="E31" s="966"/>
      <c r="F31" s="966"/>
      <c r="G31" s="966"/>
      <c r="H31" s="966"/>
      <c r="I31" s="966"/>
      <c r="J31" s="966"/>
      <c r="K31" s="477"/>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188</v>
      </c>
      <c r="B36" s="838" t="str">
        <f>VLOOKUP(A36,EQUIPOS!A6:D154,3,FALSE)</f>
        <v>Diferencial</v>
      </c>
      <c r="C36" s="839"/>
      <c r="D36" s="839"/>
      <c r="E36" s="839"/>
      <c r="F36" s="839"/>
      <c r="G36" s="839"/>
      <c r="H36" s="840"/>
      <c r="I36" s="276"/>
      <c r="J36" s="277"/>
      <c r="K36" s="278">
        <f>VLOOKUP(A36,EQUIPOS!A6:D163,4,FALSE)</f>
        <v>2178</v>
      </c>
      <c r="L36" s="279"/>
      <c r="M36" s="345">
        <v>4</v>
      </c>
      <c r="N36" s="281">
        <f>K36/M36</f>
        <v>544.5</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N75*M41</f>
        <v>957.5100976143749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1502.0100976143749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507</v>
      </c>
      <c r="B48" s="48"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385699.03261499997</v>
      </c>
      <c r="N48" s="281">
        <f>K48*M48</f>
        <v>3856.9903261499999</v>
      </c>
    </row>
    <row r="49" spans="1:14">
      <c r="A49" s="168" t="s">
        <v>780</v>
      </c>
      <c r="B49" s="48"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116992.55034999999</v>
      </c>
      <c r="N49" s="281">
        <f>K49*M49</f>
        <v>116992.55034999999</v>
      </c>
    </row>
    <row r="50" spans="1:14">
      <c r="A50" s="168" t="s">
        <v>905</v>
      </c>
      <c r="B50" s="48"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409136.14612500003</v>
      </c>
      <c r="N50" s="281">
        <f>K50*M50</f>
        <v>149334.69333562499</v>
      </c>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270184.234011775</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1403</v>
      </c>
      <c r="B58" s="51"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9">
        <f>VLOOKUP(A58,TRANSPORTE!A1:D117,4,FALSE)</f>
        <v>28.477265880000001</v>
      </c>
      <c r="M58" s="830"/>
      <c r="N58" s="296">
        <f>K58*L58</f>
        <v>7.9736344464000011</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318"/>
      <c r="C63" s="319"/>
      <c r="D63" s="319"/>
      <c r="E63" s="319"/>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f>
        <v>7.9736344464000011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443">
        <v>32</v>
      </c>
      <c r="N69" s="404">
        <f>K69/M69</f>
        <v>6383.4006507624999</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32</v>
      </c>
      <c r="N70" s="404">
        <f>K70/M70</f>
        <v>3191.70032538125</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9575.100976143749</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281269.31871997949</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56253.863743995898</v>
      </c>
      <c r="M82" s="860"/>
      <c r="N82" s="56"/>
    </row>
    <row r="83" spans="1:14">
      <c r="B83" s="94" t="s">
        <v>1057</v>
      </c>
      <c r="C83" s="95"/>
      <c r="D83" s="95"/>
      <c r="E83" s="95"/>
      <c r="F83" s="95"/>
      <c r="G83" s="95"/>
      <c r="H83" s="95"/>
      <c r="I83" s="92"/>
      <c r="J83" s="93"/>
      <c r="K83" s="313">
        <v>0.05</v>
      </c>
      <c r="L83" s="859">
        <f>N77*K83</f>
        <v>14063.465935998975</v>
      </c>
      <c r="M83" s="860"/>
      <c r="N83" s="56"/>
    </row>
    <row r="84" spans="1:14" ht="15" thickBot="1">
      <c r="B84" s="96" t="s">
        <v>1058</v>
      </c>
      <c r="C84" s="97"/>
      <c r="D84" s="97"/>
      <c r="E84" s="97"/>
      <c r="F84" s="97"/>
      <c r="G84" s="97"/>
      <c r="H84" s="97"/>
      <c r="I84" s="98"/>
      <c r="J84" s="99"/>
      <c r="K84" s="314">
        <v>0.05</v>
      </c>
      <c r="L84" s="861">
        <f>N77*K84</f>
        <v>14063.465935998975</v>
      </c>
      <c r="M84" s="862"/>
      <c r="N84" s="56"/>
    </row>
    <row r="85" spans="1:14" ht="15" thickBot="1">
      <c r="B85" s="825" t="s">
        <v>1037</v>
      </c>
      <c r="C85" s="826"/>
      <c r="D85" s="826"/>
      <c r="E85" s="826"/>
      <c r="F85" s="826"/>
      <c r="G85" s="826"/>
      <c r="H85" s="826"/>
      <c r="I85" s="826"/>
      <c r="J85" s="826"/>
      <c r="K85" s="826"/>
      <c r="L85" s="826"/>
      <c r="M85" s="827"/>
      <c r="N85" s="57">
        <f>L82+L83+L84</f>
        <v>84380.795615993848</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365650.11433597334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45" customHeight="1" thickBot="1">
      <c r="A31" t="s">
        <v>1928</v>
      </c>
      <c r="B31" s="85" t="s">
        <v>1213</v>
      </c>
      <c r="C31" s="986" t="s">
        <v>2238</v>
      </c>
      <c r="D31" s="987"/>
      <c r="E31" s="987"/>
      <c r="F31" s="987"/>
      <c r="G31" s="987"/>
      <c r="H31" s="987"/>
      <c r="I31" s="987"/>
      <c r="J31" s="987"/>
      <c r="K31" s="486"/>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188</v>
      </c>
      <c r="B36" s="838" t="str">
        <f>VLOOKUP(A36,EQUIPOS!A6:D154,3,FALSE)</f>
        <v>Diferencial</v>
      </c>
      <c r="C36" s="839"/>
      <c r="D36" s="839"/>
      <c r="E36" s="839"/>
      <c r="F36" s="839"/>
      <c r="G36" s="839"/>
      <c r="H36" s="840"/>
      <c r="I36" s="276"/>
      <c r="J36" s="277"/>
      <c r="K36" s="278">
        <f>VLOOKUP(A36,EQUIPOS!A6:D163,4,FALSE)</f>
        <v>2178</v>
      </c>
      <c r="L36" s="279"/>
      <c r="M36" s="450">
        <v>4</v>
      </c>
      <c r="N36" s="281">
        <f>K36/M36</f>
        <v>544.5</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N75*M41</f>
        <v>957.5100976143749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1502.0100976143749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507</v>
      </c>
      <c r="B48" s="48"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385699.03261499997</v>
      </c>
      <c r="N48" s="281">
        <f>K48*M48</f>
        <v>7713.9806522999997</v>
      </c>
    </row>
    <row r="49" spans="1:14">
      <c r="A49" s="168" t="s">
        <v>780</v>
      </c>
      <c r="B49" s="48"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116992.55034999999</v>
      </c>
      <c r="N49" s="281">
        <f>K49*M49</f>
        <v>116992.55034999999</v>
      </c>
    </row>
    <row r="50" spans="1:14">
      <c r="A50" s="168" t="s">
        <v>905</v>
      </c>
      <c r="B50" s="48"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409136.14612500003</v>
      </c>
      <c r="N50" s="281">
        <f>K50*M50</f>
        <v>188202.62721750003</v>
      </c>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312909.15821980004</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1403</v>
      </c>
      <c r="B58" s="51"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9">
        <f>VLOOKUP(A58,TRANSPORTE!A1:D117,4,FALSE)</f>
        <v>28.477265880000001</v>
      </c>
      <c r="M58" s="830"/>
      <c r="N58" s="296">
        <f>K58*L58</f>
        <v>7.9736344464000011</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318"/>
      <c r="C63" s="319"/>
      <c r="D63" s="319"/>
      <c r="E63" s="319"/>
      <c r="F63" s="319"/>
      <c r="G63" s="319"/>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f>
        <v>7.9736344464000011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443">
        <v>32</v>
      </c>
      <c r="N69" s="404">
        <f>K69/M69</f>
        <v>6383.4006507624999</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32</v>
      </c>
      <c r="N70" s="404">
        <f>K70/M70</f>
        <v>3191.70032538125</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9575.100976143749</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323994.24292800453</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64798.848585600907</v>
      </c>
      <c r="M82" s="860"/>
      <c r="N82" s="56"/>
    </row>
    <row r="83" spans="1:14">
      <c r="B83" s="94" t="s">
        <v>1057</v>
      </c>
      <c r="C83" s="95"/>
      <c r="D83" s="95"/>
      <c r="E83" s="95"/>
      <c r="F83" s="95"/>
      <c r="G83" s="95"/>
      <c r="H83" s="95"/>
      <c r="I83" s="92"/>
      <c r="J83" s="93"/>
      <c r="K83" s="313">
        <v>0.05</v>
      </c>
      <c r="L83" s="859">
        <f>N77*K83</f>
        <v>16199.712146400227</v>
      </c>
      <c r="M83" s="860"/>
      <c r="N83" s="56"/>
    </row>
    <row r="84" spans="1:14" ht="15" thickBot="1">
      <c r="B84" s="96" t="s">
        <v>1058</v>
      </c>
      <c r="C84" s="97"/>
      <c r="D84" s="97"/>
      <c r="E84" s="97"/>
      <c r="F84" s="97"/>
      <c r="G84" s="97"/>
      <c r="H84" s="97"/>
      <c r="I84" s="98"/>
      <c r="J84" s="99"/>
      <c r="K84" s="314">
        <v>0.05</v>
      </c>
      <c r="L84" s="861">
        <f>N77*K84</f>
        <v>16199.712146400227</v>
      </c>
      <c r="M84" s="862"/>
      <c r="N84" s="56"/>
    </row>
    <row r="85" spans="1:14" ht="15" thickBot="1">
      <c r="B85" s="825" t="s">
        <v>1037</v>
      </c>
      <c r="C85" s="826"/>
      <c r="D85" s="826"/>
      <c r="E85" s="826"/>
      <c r="F85" s="826"/>
      <c r="G85" s="826"/>
      <c r="H85" s="826"/>
      <c r="I85" s="826"/>
      <c r="J85" s="826"/>
      <c r="K85" s="826"/>
      <c r="L85" s="826"/>
      <c r="M85" s="827"/>
      <c r="N85" s="57">
        <f>L82+L83+L84</f>
        <v>97198.27287840136</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421192.51580640592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1760</v>
      </c>
      <c r="C31" s="86" t="s">
        <v>2239</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310</v>
      </c>
      <c r="B36" s="838" t="str">
        <f>VLOOKUP(A36,EQUIPOS!A6:D154,3,FALSE)</f>
        <v>Retroexcavadora A25C</v>
      </c>
      <c r="C36" s="839"/>
      <c r="D36" s="839"/>
      <c r="E36" s="839"/>
      <c r="F36" s="839"/>
      <c r="G36" s="839"/>
      <c r="H36" s="840"/>
      <c r="I36" s="276"/>
      <c r="J36" s="277"/>
      <c r="K36" s="278">
        <f>VLOOKUP(A36,EQUIPOS!A6:D163,4,FALSE)</f>
        <v>166600</v>
      </c>
      <c r="L36" s="279"/>
      <c r="M36" s="345">
        <v>3</v>
      </c>
      <c r="N36" s="281">
        <f>K36/M36</f>
        <v>55533.333333333336</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N75*M41</f>
        <v>1276.6801301525002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56810.013463485833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507</v>
      </c>
      <c r="B48" s="48"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385699.03261499997</v>
      </c>
      <c r="N48" s="281">
        <f>K48*M48</f>
        <v>7713.9806522999997</v>
      </c>
    </row>
    <row r="49" spans="1:14">
      <c r="A49" s="168" t="s">
        <v>562</v>
      </c>
      <c r="B49" s="48"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45815</v>
      </c>
      <c r="N49" s="281">
        <f>K49*M49</f>
        <v>21074.9</v>
      </c>
    </row>
    <row r="50" spans="1:14">
      <c r="A50" s="168" t="s">
        <v>774</v>
      </c>
      <c r="B50" s="48"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545303.74893750006</v>
      </c>
      <c r="N50" s="281">
        <f>K50*M50</f>
        <v>545303.74893750006</v>
      </c>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574092.62958980002</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1403</v>
      </c>
      <c r="B58" s="51"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9">
        <f>VLOOKUP(A58,TRANSPORTE!A1:D117,4,FALSE)</f>
        <v>28.477265880000001</v>
      </c>
      <c r="M58" s="830"/>
      <c r="N58" s="296">
        <f>K58*L58</f>
        <v>7.9736344464000011</v>
      </c>
    </row>
    <row r="59" spans="1:14">
      <c r="A59" t="s">
        <v>1407</v>
      </c>
      <c r="B59" s="51" t="str">
        <f>VLOOKUP(A59,TRANSPORTE!A1:D117,3,FALSE)</f>
        <v>Transporte de Material de Solado y Atraque Tubería de Concreto Reforzado</v>
      </c>
      <c r="C59" s="52"/>
      <c r="D59" s="52"/>
      <c r="E59" s="52"/>
      <c r="F59" s="52"/>
      <c r="G59" s="52"/>
      <c r="H59" s="320" t="s">
        <v>339</v>
      </c>
      <c r="I59" s="288">
        <v>0.46</v>
      </c>
      <c r="J59" s="295">
        <v>1</v>
      </c>
      <c r="K59" s="288">
        <f>I59*J59</f>
        <v>0.46</v>
      </c>
      <c r="L59" s="829">
        <f>VLOOKUP(A59,TRANSPORTE!A1:D117,4,FALSE)</f>
        <v>1277.40878376</v>
      </c>
      <c r="M59" s="830"/>
      <c r="N59" s="296">
        <f>K59*L59</f>
        <v>587.60804052959998</v>
      </c>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318"/>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595.58167497599993</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443">
        <v>24</v>
      </c>
      <c r="N69" s="404">
        <f>K69/M69</f>
        <v>8511.2008676833339</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24</v>
      </c>
      <c r="N70" s="404">
        <f>K70/M70</f>
        <v>4255.6004338416669</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132"/>
    </row>
    <row r="75" spans="1:15" ht="15" thickBot="1">
      <c r="B75" s="831" t="s">
        <v>1037</v>
      </c>
      <c r="C75" s="832"/>
      <c r="D75" s="832"/>
      <c r="E75" s="832"/>
      <c r="F75" s="832"/>
      <c r="G75" s="832"/>
      <c r="H75" s="832"/>
      <c r="I75" s="832"/>
      <c r="J75" s="832"/>
      <c r="K75" s="832"/>
      <c r="L75" s="832"/>
      <c r="M75" s="833"/>
      <c r="N75" s="469">
        <f>SUM(N69:N74)</f>
        <v>12766.801301525</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644265.02602978691</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128853.00520595739</v>
      </c>
      <c r="M82" s="860"/>
      <c r="N82" s="56"/>
    </row>
    <row r="83" spans="1:14">
      <c r="B83" s="94" t="s">
        <v>1057</v>
      </c>
      <c r="C83" s="95"/>
      <c r="D83" s="95"/>
      <c r="E83" s="95"/>
      <c r="F83" s="95"/>
      <c r="G83" s="95"/>
      <c r="H83" s="95"/>
      <c r="I83" s="92"/>
      <c r="J83" s="93"/>
      <c r="K83" s="313">
        <v>0.05</v>
      </c>
      <c r="L83" s="859">
        <f>N77*K83</f>
        <v>32213.251301489348</v>
      </c>
      <c r="M83" s="860"/>
      <c r="N83" s="56"/>
    </row>
    <row r="84" spans="1:14" ht="15" thickBot="1">
      <c r="B84" s="96" t="s">
        <v>1058</v>
      </c>
      <c r="C84" s="97"/>
      <c r="D84" s="97"/>
      <c r="E84" s="97"/>
      <c r="F84" s="97"/>
      <c r="G84" s="97"/>
      <c r="H84" s="97"/>
      <c r="I84" s="98"/>
      <c r="J84" s="99"/>
      <c r="K84" s="314">
        <v>0.05</v>
      </c>
      <c r="L84" s="861">
        <f>N77*K84</f>
        <v>32213.251301489348</v>
      </c>
      <c r="M84" s="862"/>
      <c r="N84" s="56"/>
    </row>
    <row r="85" spans="1:14" ht="15" thickBot="1">
      <c r="B85" s="825" t="s">
        <v>1037</v>
      </c>
      <c r="C85" s="826"/>
      <c r="D85" s="826"/>
      <c r="E85" s="826"/>
      <c r="F85" s="826"/>
      <c r="G85" s="826"/>
      <c r="H85" s="826"/>
      <c r="I85" s="826"/>
      <c r="J85" s="826"/>
      <c r="K85" s="826"/>
      <c r="L85" s="826"/>
      <c r="M85" s="827"/>
      <c r="N85" s="57">
        <f>L82+L83+L84</f>
        <v>193279.50780893612</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837544.53383872309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1214</v>
      </c>
      <c r="C31" s="86" t="s">
        <v>2241</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160</v>
      </c>
      <c r="B36" s="838" t="str">
        <f>VLOOKUP(A36,EQUIPOS!A6:D154,3,FALSE)</f>
        <v>COMPACTADOR MANUAL VIBRATORIO (RANA) con motor de 6 HP</v>
      </c>
      <c r="C36" s="839"/>
      <c r="D36" s="839"/>
      <c r="E36" s="839"/>
      <c r="F36" s="839"/>
      <c r="G36" s="839"/>
      <c r="H36" s="840"/>
      <c r="I36" s="276"/>
      <c r="J36" s="277"/>
      <c r="K36" s="278">
        <f>VLOOKUP(A36,EQUIPOS!A6:D163,4,FALSE)</f>
        <v>4746.666666666667</v>
      </c>
      <c r="L36" s="279"/>
      <c r="M36" s="345">
        <v>0.5</v>
      </c>
      <c r="N36" s="281">
        <f>K36/M36</f>
        <v>9493.3333333333339</v>
      </c>
    </row>
    <row r="37" spans="1:14">
      <c r="A37" s="118" t="s">
        <v>320</v>
      </c>
      <c r="B37" s="838" t="str">
        <f>VLOOKUP(A37,EQUIPOS!A7:D154,3,FALSE)</f>
        <v>Retroexcavadora sobre llantas, motor 62HP, Profundidad de excavación de 5.41 metros.</v>
      </c>
      <c r="C37" s="839"/>
      <c r="D37" s="839"/>
      <c r="E37" s="839"/>
      <c r="F37" s="839"/>
      <c r="G37" s="839"/>
      <c r="H37" s="840"/>
      <c r="I37" s="430"/>
      <c r="J37" s="431"/>
      <c r="K37" s="278">
        <f>VLOOKUP(A37,EQUIPOS!A7:D164,4,FALSE)</f>
        <v>122328.288</v>
      </c>
      <c r="L37" s="344"/>
      <c r="M37" s="345">
        <v>1.5</v>
      </c>
      <c r="N37" s="281">
        <f>K37/M37</f>
        <v>81552.191999999995</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N75*M41</f>
        <v>2553.3602603050003</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93598.885593638319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562</v>
      </c>
      <c r="B48" s="48"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45815</v>
      </c>
      <c r="N48" s="281">
        <f>K48*M48</f>
        <v>26572.699999999997</v>
      </c>
    </row>
    <row r="49" spans="1:14">
      <c r="A49" s="168" t="s">
        <v>788</v>
      </c>
      <c r="B49" s="48"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206434.30811500002</v>
      </c>
      <c r="N49" s="281">
        <f>K49*M49</f>
        <v>206434.30811500002</v>
      </c>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233007.00811500003</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1402</v>
      </c>
      <c r="B58" s="51" t="str">
        <f>VLOOKUP(A58,TRANSPORTE!A1:D117,3,FALSE)</f>
        <v>Transporte de tubería</v>
      </c>
      <c r="C58" s="326"/>
      <c r="D58" s="326"/>
      <c r="E58" s="326"/>
      <c r="F58" s="326"/>
      <c r="G58" s="326"/>
      <c r="H58" s="320" t="s">
        <v>1390</v>
      </c>
      <c r="I58" s="288">
        <v>1</v>
      </c>
      <c r="J58" s="295">
        <v>1</v>
      </c>
      <c r="K58" s="288">
        <f>I58*J58</f>
        <v>1</v>
      </c>
      <c r="L58" s="829">
        <f>VLOOKUP(A58,TRANSPORTE!A1:D117,4,FALSE)</f>
        <v>1277.40878376</v>
      </c>
      <c r="M58" s="830"/>
      <c r="N58" s="296">
        <f>K58*L58</f>
        <v>1277.40878376</v>
      </c>
    </row>
    <row r="59" spans="1:14">
      <c r="A59" t="s">
        <v>1407</v>
      </c>
      <c r="B59" s="51" t="str">
        <f>VLOOKUP(A59,TRANSPORTE!A1:D117,3,FALSE)</f>
        <v>Transporte de Material de Solado y Atraque Tubería de Concreto Reforzado</v>
      </c>
      <c r="C59" s="52"/>
      <c r="D59" s="52"/>
      <c r="E59" s="52"/>
      <c r="F59" s="52"/>
      <c r="G59" s="52"/>
      <c r="H59" s="320" t="s">
        <v>339</v>
      </c>
      <c r="I59" s="288">
        <v>0.57999999999999996</v>
      </c>
      <c r="J59" s="295">
        <v>1</v>
      </c>
      <c r="K59" s="288">
        <f>I59*J59</f>
        <v>0.57999999999999996</v>
      </c>
      <c r="L59" s="829">
        <f>VLOOKUP(A59,TRANSPORTE!A1:D117,4,FALSE)</f>
        <v>1277.40878376</v>
      </c>
      <c r="M59" s="830"/>
      <c r="N59" s="296">
        <f>K59*L59</f>
        <v>740.89709458079994</v>
      </c>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f>
        <v>2018.3058783408001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443">
        <v>12</v>
      </c>
      <c r="N69" s="404">
        <f>K69/M69</f>
        <v>17022.401735366668</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12</v>
      </c>
      <c r="N70" s="404">
        <f>K70/M70</f>
        <v>8511.2008676833339</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25533.60260305</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354157.80219002918</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70831.560438005836</v>
      </c>
      <c r="M82" s="860"/>
      <c r="N82" s="56"/>
    </row>
    <row r="83" spans="1:14">
      <c r="B83" s="94" t="s">
        <v>1057</v>
      </c>
      <c r="C83" s="95"/>
      <c r="D83" s="95"/>
      <c r="E83" s="95"/>
      <c r="F83" s="95"/>
      <c r="G83" s="95"/>
      <c r="H83" s="95"/>
      <c r="I83" s="92"/>
      <c r="J83" s="93"/>
      <c r="K83" s="313">
        <v>0.05</v>
      </c>
      <c r="L83" s="859">
        <f>N77*K83</f>
        <v>17707.890109501459</v>
      </c>
      <c r="M83" s="860"/>
      <c r="N83" s="56"/>
    </row>
    <row r="84" spans="1:14" ht="15" thickBot="1">
      <c r="B84" s="96" t="s">
        <v>1058</v>
      </c>
      <c r="C84" s="97"/>
      <c r="D84" s="97"/>
      <c r="E84" s="97"/>
      <c r="F84" s="97"/>
      <c r="G84" s="97"/>
      <c r="H84" s="97"/>
      <c r="I84" s="98"/>
      <c r="J84" s="99"/>
      <c r="K84" s="314">
        <v>0.05</v>
      </c>
      <c r="L84" s="861">
        <f>N77*K84</f>
        <v>17707.890109501459</v>
      </c>
      <c r="M84" s="862"/>
      <c r="N84" s="56"/>
    </row>
    <row r="85" spans="1:14" ht="15" thickBot="1">
      <c r="B85" s="825" t="s">
        <v>1037</v>
      </c>
      <c r="C85" s="826"/>
      <c r="D85" s="826"/>
      <c r="E85" s="826"/>
      <c r="F85" s="826"/>
      <c r="G85" s="826"/>
      <c r="H85" s="826"/>
      <c r="I85" s="826"/>
      <c r="J85" s="826"/>
      <c r="K85" s="826"/>
      <c r="L85" s="826"/>
      <c r="M85" s="827"/>
      <c r="N85" s="57">
        <f>L82+L83+L84</f>
        <v>106247.34065700875</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460405.14284703793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1215</v>
      </c>
      <c r="C31" s="86" t="s">
        <v>2240</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160</v>
      </c>
      <c r="B36" s="838" t="str">
        <f>VLOOKUP(A36,EQUIPOS!A6:D154,3,FALSE)</f>
        <v>COMPACTADOR MANUAL VIBRATORIO (RANA) con motor de 6 HP</v>
      </c>
      <c r="C36" s="839"/>
      <c r="D36" s="839"/>
      <c r="E36" s="839"/>
      <c r="F36" s="839"/>
      <c r="G36" s="839"/>
      <c r="H36" s="840"/>
      <c r="I36" s="276"/>
      <c r="J36" s="277"/>
      <c r="K36" s="278">
        <f>VLOOKUP(A36,EQUIPOS!A6:D163,4,FALSE)</f>
        <v>4746.666666666667</v>
      </c>
      <c r="L36" s="279"/>
      <c r="M36" s="345">
        <v>0.5</v>
      </c>
      <c r="N36" s="281">
        <f>K36/M36</f>
        <v>9493.3333333333339</v>
      </c>
    </row>
    <row r="37" spans="1:14">
      <c r="A37" s="118" t="s">
        <v>303</v>
      </c>
      <c r="B37" s="838" t="str">
        <f>VLOOKUP(A37,EQUIPOS!A7:D154,3,FALSE)</f>
        <v>Retrocargador, pala de 1,1 m3 de capacidad, profundidad de excavación de 4.400 mm y una altura de 5.680 mm</v>
      </c>
      <c r="C37" s="839"/>
      <c r="D37" s="839"/>
      <c r="E37" s="839"/>
      <c r="F37" s="839"/>
      <c r="G37" s="839"/>
      <c r="H37" s="840"/>
      <c r="I37" s="430"/>
      <c r="J37" s="431"/>
      <c r="K37" s="278">
        <f>VLOOKUP(A37,EQUIPOS!A7:D164,4,FALSE)</f>
        <v>91215.747999999992</v>
      </c>
      <c r="L37" s="344"/>
      <c r="M37" s="345">
        <v>1.5</v>
      </c>
      <c r="N37" s="281">
        <f>K37/M37</f>
        <v>60810.498666666659</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N75*M41</f>
        <v>2553.3602603050003</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72857.19226030499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562</v>
      </c>
      <c r="B48" s="48"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45815</v>
      </c>
      <c r="N48" s="281">
        <f>K48*M48</f>
        <v>26572.699999999997</v>
      </c>
    </row>
    <row r="49" spans="1:14">
      <c r="A49" s="168" t="s">
        <v>788</v>
      </c>
      <c r="B49" s="48"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206434.30811500002</v>
      </c>
      <c r="N49" s="281">
        <f>K49*M49</f>
        <v>206434.30811500002</v>
      </c>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233007.00811500003</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1402</v>
      </c>
      <c r="B58" s="51" t="str">
        <f>VLOOKUP(A58,TRANSPORTE!A1:D117,3,FALSE)</f>
        <v>Transporte de tubería</v>
      </c>
      <c r="C58" s="326"/>
      <c r="D58" s="326"/>
      <c r="E58" s="326"/>
      <c r="F58" s="326"/>
      <c r="G58" s="326"/>
      <c r="H58" s="320" t="s">
        <v>1390</v>
      </c>
      <c r="I58" s="288">
        <v>1</v>
      </c>
      <c r="J58" s="295">
        <v>1</v>
      </c>
      <c r="K58" s="288">
        <f>I58*J58</f>
        <v>1</v>
      </c>
      <c r="L58" s="829">
        <f>VLOOKUP(A58,TRANSPORTE!A1:D117,4,FALSE)</f>
        <v>1277.40878376</v>
      </c>
      <c r="M58" s="830"/>
      <c r="N58" s="296">
        <f>K58*L58</f>
        <v>1277.40878376</v>
      </c>
    </row>
    <row r="59" spans="1:14">
      <c r="A59" t="s">
        <v>1407</v>
      </c>
      <c r="B59" s="51" t="str">
        <f>VLOOKUP(A59,TRANSPORTE!A1:D117,3,FALSE)</f>
        <v>Transporte de Material de Solado y Atraque Tubería de Concreto Reforzado</v>
      </c>
      <c r="C59" s="52"/>
      <c r="D59" s="52"/>
      <c r="E59" s="52"/>
      <c r="F59" s="52"/>
      <c r="G59" s="52"/>
      <c r="H59" s="320" t="s">
        <v>339</v>
      </c>
      <c r="I59" s="288">
        <v>0.57999999999999996</v>
      </c>
      <c r="J59" s="295">
        <v>1</v>
      </c>
      <c r="K59" s="288">
        <f>I59*J59</f>
        <v>0.57999999999999996</v>
      </c>
      <c r="L59" s="829">
        <f>VLOOKUP(A59,TRANSPORTE!A1:D117,4,FALSE)</f>
        <v>1277.40878376</v>
      </c>
      <c r="M59" s="830"/>
      <c r="N59" s="296">
        <f>K59*L59</f>
        <v>740.89709458079994</v>
      </c>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2018.3058783408001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443">
        <v>12</v>
      </c>
      <c r="N69" s="404">
        <f>K69/M69</f>
        <v>17022.401735366668</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12</v>
      </c>
      <c r="N70" s="404">
        <f>K70/M70</f>
        <v>8511.2008676833339</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25533.60260305</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333416.10885669582</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66683.221771339173</v>
      </c>
      <c r="M82" s="860"/>
      <c r="N82" s="56"/>
    </row>
    <row r="83" spans="1:14">
      <c r="B83" s="94" t="s">
        <v>1057</v>
      </c>
      <c r="C83" s="95"/>
      <c r="D83" s="95"/>
      <c r="E83" s="95"/>
      <c r="F83" s="95"/>
      <c r="G83" s="95"/>
      <c r="H83" s="95"/>
      <c r="I83" s="92"/>
      <c r="J83" s="93"/>
      <c r="K83" s="313">
        <v>0.05</v>
      </c>
      <c r="L83" s="859">
        <f>N77*K83</f>
        <v>16670.805442834793</v>
      </c>
      <c r="M83" s="860"/>
      <c r="N83" s="56"/>
    </row>
    <row r="84" spans="1:14" ht="15" thickBot="1">
      <c r="B84" s="96" t="s">
        <v>1058</v>
      </c>
      <c r="C84" s="97"/>
      <c r="D84" s="97"/>
      <c r="E84" s="97"/>
      <c r="F84" s="97"/>
      <c r="G84" s="97"/>
      <c r="H84" s="97"/>
      <c r="I84" s="98"/>
      <c r="J84" s="99"/>
      <c r="K84" s="314">
        <v>0.05</v>
      </c>
      <c r="L84" s="861">
        <f>N77*K84</f>
        <v>16670.805442834793</v>
      </c>
      <c r="M84" s="862"/>
      <c r="N84" s="56"/>
    </row>
    <row r="85" spans="1:14" ht="15" thickBot="1">
      <c r="B85" s="825" t="s">
        <v>1037</v>
      </c>
      <c r="C85" s="826"/>
      <c r="D85" s="826"/>
      <c r="E85" s="826"/>
      <c r="F85" s="826"/>
      <c r="G85" s="826"/>
      <c r="H85" s="826"/>
      <c r="I85" s="826"/>
      <c r="J85" s="826"/>
      <c r="K85" s="826"/>
      <c r="L85" s="826"/>
      <c r="M85" s="827"/>
      <c r="N85" s="57">
        <f>L82+L83+L84</f>
        <v>100024.83265700877</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433440.9415137046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1761</v>
      </c>
      <c r="C31" s="86" t="s">
        <v>1762</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127.66801301525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127.66801301525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773</v>
      </c>
      <c r="B48" s="48"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17639.359365</v>
      </c>
      <c r="N48" s="281">
        <f>K48*M48</f>
        <v>17639.359365</v>
      </c>
    </row>
    <row r="49" spans="1:14">
      <c r="A49" s="168"/>
      <c r="B49" s="48"/>
      <c r="C49" s="434"/>
      <c r="D49" s="434"/>
      <c r="E49" s="434"/>
      <c r="F49" s="434"/>
      <c r="G49" s="434"/>
      <c r="H49" s="434"/>
      <c r="I49" s="434"/>
      <c r="J49" s="320"/>
      <c r="K49" s="406"/>
      <c r="L49" s="430"/>
      <c r="M49" s="411"/>
      <c r="N49" s="281"/>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17639.359365</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B58" s="51"/>
      <c r="C58" s="326"/>
      <c r="D58" s="326"/>
      <c r="E58" s="326"/>
      <c r="F58" s="326"/>
      <c r="G58" s="326"/>
      <c r="H58" s="320"/>
      <c r="I58" s="288"/>
      <c r="J58" s="295"/>
      <c r="K58" s="288"/>
      <c r="L58" s="829"/>
      <c r="M58" s="830"/>
      <c r="N58" s="296"/>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s="169" t="s">
        <v>9</v>
      </c>
      <c r="B69" s="54" t="str">
        <f>VLOOKUP(A69,'MANO DE OBRA'!A8:D68,3,FALSE)</f>
        <v>Obrero (3)</v>
      </c>
      <c r="C69" s="52"/>
      <c r="D69" s="52"/>
      <c r="E69" s="52"/>
      <c r="F69" s="52"/>
      <c r="G69" s="52"/>
      <c r="H69" s="52"/>
      <c r="I69" s="301">
        <f>K69/J69*100</f>
        <v>82811.68411799999</v>
      </c>
      <c r="J69" s="302">
        <v>185</v>
      </c>
      <c r="K69" s="303">
        <f>VLOOKUP(A69,'MANO DE OBRA'!A8:D99,4,FALSE)</f>
        <v>153201.61561829998</v>
      </c>
      <c r="L69" s="55"/>
      <c r="M69" s="443">
        <v>100</v>
      </c>
      <c r="N69" s="404">
        <f>K69/M69</f>
        <v>1532.0161561829998</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100</v>
      </c>
      <c r="N70" s="404">
        <f>K70/M70</f>
        <v>1021.344104122</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2553.3602603049999</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20320.387638320248</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4064.0775276640497</v>
      </c>
      <c r="M82" s="860"/>
      <c r="N82" s="56"/>
    </row>
    <row r="83" spans="1:14">
      <c r="B83" s="94" t="s">
        <v>1057</v>
      </c>
      <c r="C83" s="95"/>
      <c r="D83" s="95"/>
      <c r="E83" s="95"/>
      <c r="F83" s="95"/>
      <c r="G83" s="95"/>
      <c r="H83" s="95"/>
      <c r="I83" s="92"/>
      <c r="J83" s="93"/>
      <c r="K83" s="313">
        <v>0.05</v>
      </c>
      <c r="L83" s="859">
        <f>N77*K83</f>
        <v>1016.0193819160124</v>
      </c>
      <c r="M83" s="860"/>
      <c r="N83" s="56"/>
    </row>
    <row r="84" spans="1:14" ht="15" thickBot="1">
      <c r="B84" s="96" t="s">
        <v>1058</v>
      </c>
      <c r="C84" s="97"/>
      <c r="D84" s="97"/>
      <c r="E84" s="97"/>
      <c r="F84" s="97"/>
      <c r="G84" s="97"/>
      <c r="H84" s="97"/>
      <c r="I84" s="98"/>
      <c r="J84" s="99"/>
      <c r="K84" s="314">
        <v>0.05</v>
      </c>
      <c r="L84" s="861">
        <f>N77*K84</f>
        <v>1016.0193819160124</v>
      </c>
      <c r="M84" s="862"/>
      <c r="N84" s="56"/>
    </row>
    <row r="85" spans="1:14" ht="15" thickBot="1">
      <c r="B85" s="825" t="s">
        <v>1037</v>
      </c>
      <c r="C85" s="826"/>
      <c r="D85" s="826"/>
      <c r="E85" s="826"/>
      <c r="F85" s="826"/>
      <c r="G85" s="826"/>
      <c r="H85" s="826"/>
      <c r="I85" s="826"/>
      <c r="J85" s="826"/>
      <c r="K85" s="826"/>
      <c r="L85" s="826"/>
      <c r="M85" s="827"/>
      <c r="N85" s="57">
        <f>L82+L83+L84</f>
        <v>6096.1162914960742</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26416.503929816321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990" t="s">
        <v>1028</v>
      </c>
      <c r="D30" s="991"/>
      <c r="E30" s="991"/>
      <c r="F30" s="991"/>
      <c r="G30" s="991"/>
      <c r="H30" s="991"/>
      <c r="I30" s="991"/>
      <c r="J30" s="463"/>
      <c r="K30" s="316"/>
      <c r="L30" s="836" t="s">
        <v>1029</v>
      </c>
      <c r="M30" s="837"/>
      <c r="N30" s="76" t="s">
        <v>1030</v>
      </c>
    </row>
    <row r="31" spans="1:14" ht="30" customHeight="1" thickBot="1">
      <c r="A31" t="s">
        <v>1928</v>
      </c>
      <c r="B31" s="85" t="s">
        <v>1216</v>
      </c>
      <c r="C31" s="988" t="s">
        <v>2242</v>
      </c>
      <c r="D31" s="989"/>
      <c r="E31" s="989"/>
      <c r="F31" s="989"/>
      <c r="G31" s="989"/>
      <c r="H31" s="989"/>
      <c r="I31" s="989"/>
      <c r="J31" s="989"/>
      <c r="K31" s="486"/>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1915.0201952287498</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1915.0201952287498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630</v>
      </c>
      <c r="B48" s="48"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50575</v>
      </c>
      <c r="N48" s="281">
        <f>K48*M48</f>
        <v>55632.500000000007</v>
      </c>
    </row>
    <row r="49" spans="1:14">
      <c r="A49" s="168" t="s">
        <v>853</v>
      </c>
      <c r="B49" s="48"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4395.5</v>
      </c>
      <c r="N49" s="281">
        <f>K49*M49</f>
        <v>5054.8249999999998</v>
      </c>
    </row>
    <row r="50" spans="1:14">
      <c r="A50" s="168" t="s">
        <v>608</v>
      </c>
      <c r="B50" s="48"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385699.03261499997</v>
      </c>
      <c r="N50" s="281">
        <f>K50*M50</f>
        <v>46283.883913799997</v>
      </c>
    </row>
    <row r="51" spans="1:14">
      <c r="A51" s="168" t="s">
        <v>941</v>
      </c>
      <c r="B51" s="48"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1735.85</v>
      </c>
      <c r="N51" s="281">
        <f>K51*M51</f>
        <v>3471.7</v>
      </c>
    </row>
    <row r="52" spans="1:14" ht="15" thickBot="1">
      <c r="A52" t="s">
        <v>1005</v>
      </c>
      <c r="B52" s="48" t="str">
        <f>VLOOKUP(A52,MATERIALES!A7:D373,3,FALSE)</f>
        <v>Malla para gaviones (2M3)</v>
      </c>
      <c r="C52" s="319"/>
      <c r="D52" s="319"/>
      <c r="E52" s="319"/>
      <c r="F52" s="319"/>
      <c r="G52" s="319"/>
      <c r="H52" s="319"/>
      <c r="I52" s="319"/>
      <c r="J52" s="442" t="str">
        <f>VLOOKUP(A52,MATERIALES!A6:D644,2,FALSE)</f>
        <v>u</v>
      </c>
      <c r="K52" s="131">
        <v>0.5</v>
      </c>
      <c r="L52" s="334"/>
      <c r="M52" s="411">
        <f>VLOOKUP(A52,MATERIALES!A7:D400,4,FALSE)</f>
        <v>168968.46323749999</v>
      </c>
      <c r="N52" s="281">
        <f>K52*M52</f>
        <v>84484.231618749996</v>
      </c>
    </row>
    <row r="53" spans="1:14" ht="15" thickBot="1">
      <c r="B53" s="825" t="s">
        <v>1037</v>
      </c>
      <c r="C53" s="826"/>
      <c r="D53" s="826"/>
      <c r="E53" s="826"/>
      <c r="F53" s="826"/>
      <c r="G53" s="826"/>
      <c r="H53" s="826"/>
      <c r="I53" s="826"/>
      <c r="J53" s="826"/>
      <c r="K53" s="826"/>
      <c r="L53" s="826"/>
      <c r="M53" s="827"/>
      <c r="N53" s="403">
        <f>SUM(N48:N52)</f>
        <v>194927.14053254999</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1395</v>
      </c>
      <c r="B58" s="51" t="str">
        <f>VLOOKUP(A58,TRANSPORTE!A1:D117,3,FALSE)</f>
        <v>Transporte de piedra para gaviones</v>
      </c>
      <c r="C58" s="326"/>
      <c r="D58" s="326"/>
      <c r="E58" s="326"/>
      <c r="F58" s="326"/>
      <c r="G58" s="326"/>
      <c r="H58" s="320" t="s">
        <v>339</v>
      </c>
      <c r="I58" s="288">
        <v>1.1000000000000001</v>
      </c>
      <c r="J58" s="295">
        <v>1</v>
      </c>
      <c r="K58" s="288">
        <f>I58*J58</f>
        <v>1.1000000000000001</v>
      </c>
      <c r="L58" s="829">
        <f>VLOOKUP(A58,TRANSPORTE!A1:D117,4,FALSE)</f>
        <v>1460.4695945866667</v>
      </c>
      <c r="M58" s="830"/>
      <c r="N58" s="296">
        <f>K58*L58</f>
        <v>1606.5165540453336</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318"/>
      <c r="C63" s="319"/>
      <c r="D63" s="319"/>
      <c r="E63" s="319"/>
      <c r="F63" s="319"/>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1606.5165540453336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443">
        <v>8</v>
      </c>
      <c r="N69" s="404">
        <f>K69/M69</f>
        <v>25533.60260305</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8</v>
      </c>
      <c r="N70" s="404">
        <f>K70/M70</f>
        <v>12766.801301525</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132"/>
    </row>
    <row r="75" spans="1:15" ht="15" thickBot="1">
      <c r="B75" s="831" t="s">
        <v>1037</v>
      </c>
      <c r="C75" s="832"/>
      <c r="D75" s="832"/>
      <c r="E75" s="832"/>
      <c r="F75" s="832"/>
      <c r="G75" s="832"/>
      <c r="H75" s="832"/>
      <c r="I75" s="832"/>
      <c r="J75" s="832"/>
      <c r="K75" s="832"/>
      <c r="L75" s="832"/>
      <c r="M75" s="833"/>
      <c r="N75" s="469">
        <f>SUM(N69:N74)</f>
        <v>38300.403904574996</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236749.0811863991</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47349.816237279825</v>
      </c>
      <c r="M82" s="860"/>
      <c r="N82" s="56"/>
    </row>
    <row r="83" spans="1:14">
      <c r="B83" s="94" t="s">
        <v>1057</v>
      </c>
      <c r="C83" s="95"/>
      <c r="D83" s="95"/>
      <c r="E83" s="95"/>
      <c r="F83" s="95"/>
      <c r="G83" s="95"/>
      <c r="H83" s="95"/>
      <c r="I83" s="92"/>
      <c r="J83" s="93"/>
      <c r="K83" s="313">
        <v>0.05</v>
      </c>
      <c r="L83" s="859">
        <f>N77*K83</f>
        <v>11837.454059319956</v>
      </c>
      <c r="M83" s="860"/>
      <c r="N83" s="56"/>
    </row>
    <row r="84" spans="1:14" ht="15" thickBot="1">
      <c r="B84" s="96" t="s">
        <v>1058</v>
      </c>
      <c r="C84" s="97"/>
      <c r="D84" s="97"/>
      <c r="E84" s="97"/>
      <c r="F84" s="97"/>
      <c r="G84" s="97"/>
      <c r="H84" s="97"/>
      <c r="I84" s="98"/>
      <c r="J84" s="99"/>
      <c r="K84" s="314">
        <v>0.05</v>
      </c>
      <c r="L84" s="861">
        <f>N77*K84</f>
        <v>11837.454059319956</v>
      </c>
      <c r="M84" s="862"/>
      <c r="N84" s="56"/>
    </row>
    <row r="85" spans="1:14" ht="15" thickBot="1">
      <c r="B85" s="825" t="s">
        <v>1037</v>
      </c>
      <c r="C85" s="826"/>
      <c r="D85" s="826"/>
      <c r="E85" s="826"/>
      <c r="F85" s="826"/>
      <c r="G85" s="826"/>
      <c r="H85" s="826"/>
      <c r="I85" s="826"/>
      <c r="J85" s="826"/>
      <c r="K85" s="826"/>
      <c r="L85" s="826"/>
      <c r="M85" s="827"/>
      <c r="N85" s="57">
        <f>L82+L83+L84</f>
        <v>71024.724355919738</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307773.80554231885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990" t="s">
        <v>1028</v>
      </c>
      <c r="D30" s="991"/>
      <c r="E30" s="991"/>
      <c r="F30" s="991"/>
      <c r="G30" s="991"/>
      <c r="H30" s="991"/>
      <c r="I30" s="991"/>
      <c r="J30" s="463"/>
      <c r="K30" s="316"/>
      <c r="L30" s="836" t="s">
        <v>1029</v>
      </c>
      <c r="M30" s="837"/>
      <c r="N30" s="76" t="s">
        <v>1030</v>
      </c>
    </row>
    <row r="31" spans="1:14" ht="27" customHeight="1" thickBot="1">
      <c r="A31" t="s">
        <v>1928</v>
      </c>
      <c r="B31" s="85" t="s">
        <v>1217</v>
      </c>
      <c r="C31" s="988" t="s">
        <v>2243</v>
      </c>
      <c r="D31" s="989"/>
      <c r="E31" s="989"/>
      <c r="F31" s="989"/>
      <c r="G31" s="989"/>
      <c r="H31" s="989"/>
      <c r="I31" s="989"/>
      <c r="J31" s="989"/>
      <c r="K31" s="486"/>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1915.0201952287498</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1915.0201952287498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630</v>
      </c>
      <c r="B48" s="48"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50575</v>
      </c>
      <c r="N48" s="281">
        <f>K48*M48</f>
        <v>55632.500000000007</v>
      </c>
    </row>
    <row r="49" spans="1:14">
      <c r="A49" s="168" t="s">
        <v>853</v>
      </c>
      <c r="B49" s="48"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4395.5</v>
      </c>
      <c r="N49" s="281">
        <f>K49*M49</f>
        <v>5054.8249999999998</v>
      </c>
    </row>
    <row r="50" spans="1:14">
      <c r="A50" s="168" t="s">
        <v>608</v>
      </c>
      <c r="B50" s="48"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385699.03261499997</v>
      </c>
      <c r="N50" s="281">
        <f>K50*M50</f>
        <v>46283.883913799997</v>
      </c>
    </row>
    <row r="51" spans="1:14">
      <c r="A51" s="168" t="s">
        <v>941</v>
      </c>
      <c r="B51" s="48"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1735.85</v>
      </c>
      <c r="N51" s="281">
        <f>K51*M51</f>
        <v>3471.7</v>
      </c>
    </row>
    <row r="52" spans="1:14" ht="15" thickBot="1">
      <c r="A52" t="s">
        <v>1009</v>
      </c>
      <c r="B52" s="48" t="str">
        <f>VLOOKUP(A52,MATERIALES!A7:D373,3,FALSE)</f>
        <v>Malla Ciclónica Para Gaviones Galvanizada Aleación Zn-5A1-Mm Cal 12 (2M3)</v>
      </c>
      <c r="C52" s="319"/>
      <c r="D52" s="319"/>
      <c r="E52" s="319"/>
      <c r="F52" s="319"/>
      <c r="G52" s="319"/>
      <c r="H52" s="319"/>
      <c r="I52" s="319"/>
      <c r="J52" s="442" t="str">
        <f>VLOOKUP(A52,MATERIALES!A6:D644,2,FALSE)</f>
        <v>u</v>
      </c>
      <c r="K52" s="131">
        <v>0.5</v>
      </c>
      <c r="L52" s="334"/>
      <c r="M52" s="411">
        <f>VLOOKUP(A52,MATERIALES!A7:D400,4,FALSE)</f>
        <v>226231.8410475</v>
      </c>
      <c r="N52" s="281">
        <f>K52*M52</f>
        <v>113115.92052375</v>
      </c>
    </row>
    <row r="53" spans="1:14" ht="15" thickBot="1">
      <c r="B53" s="825" t="s">
        <v>1037</v>
      </c>
      <c r="C53" s="826"/>
      <c r="D53" s="826"/>
      <c r="E53" s="826"/>
      <c r="F53" s="826"/>
      <c r="G53" s="826"/>
      <c r="H53" s="826"/>
      <c r="I53" s="826"/>
      <c r="J53" s="826"/>
      <c r="K53" s="826"/>
      <c r="L53" s="826"/>
      <c r="M53" s="827"/>
      <c r="N53" s="403">
        <f>SUM(N48:N52)</f>
        <v>223558.82943754998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1395</v>
      </c>
      <c r="B58" s="51" t="str">
        <f>VLOOKUP(A58,TRANSPORTE!A1:D117,3,FALSE)</f>
        <v>Transporte de piedra para gaviones</v>
      </c>
      <c r="C58" s="326"/>
      <c r="D58" s="326"/>
      <c r="E58" s="326"/>
      <c r="F58" s="326"/>
      <c r="G58" s="326"/>
      <c r="H58" s="320" t="s">
        <v>339</v>
      </c>
      <c r="I58" s="288">
        <v>1.1000000000000001</v>
      </c>
      <c r="J58" s="295">
        <v>1</v>
      </c>
      <c r="K58" s="288">
        <f>I58*J58</f>
        <v>1.1000000000000001</v>
      </c>
      <c r="L58" s="829">
        <f>VLOOKUP(A58,TRANSPORTE!A1:D117,4,FALSE)</f>
        <v>1460.4695945866667</v>
      </c>
      <c r="M58" s="830"/>
      <c r="N58" s="296">
        <f>K58*L58</f>
        <v>1606.5165540453336</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1606.5165540453336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443">
        <v>8</v>
      </c>
      <c r="N69" s="404">
        <f>K69/M69</f>
        <v>25533.60260305</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8</v>
      </c>
      <c r="N70" s="404">
        <f>K70/M70</f>
        <v>12766.801301525</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38300.403904574996</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265380.77009139908</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53076.15401827982</v>
      </c>
      <c r="M82" s="860"/>
      <c r="N82" s="56"/>
    </row>
    <row r="83" spans="1:14">
      <c r="B83" s="94" t="s">
        <v>1057</v>
      </c>
      <c r="C83" s="95"/>
      <c r="D83" s="95"/>
      <c r="E83" s="95"/>
      <c r="F83" s="95"/>
      <c r="G83" s="95"/>
      <c r="H83" s="95"/>
      <c r="I83" s="92"/>
      <c r="J83" s="93"/>
      <c r="K83" s="313">
        <v>0.05</v>
      </c>
      <c r="L83" s="859">
        <f>N77*K83</f>
        <v>13269.038504569955</v>
      </c>
      <c r="M83" s="860"/>
      <c r="N83" s="56"/>
    </row>
    <row r="84" spans="1:14" ht="15" thickBot="1">
      <c r="B84" s="96" t="s">
        <v>1058</v>
      </c>
      <c r="C84" s="97"/>
      <c r="D84" s="97"/>
      <c r="E84" s="97"/>
      <c r="F84" s="97"/>
      <c r="G84" s="97"/>
      <c r="H84" s="97"/>
      <c r="I84" s="98"/>
      <c r="J84" s="99"/>
      <c r="K84" s="314">
        <v>0.05</v>
      </c>
      <c r="L84" s="861">
        <f>N77*K84</f>
        <v>13269.038504569955</v>
      </c>
      <c r="M84" s="862"/>
      <c r="N84" s="56"/>
    </row>
    <row r="85" spans="1:14" ht="15" thickBot="1">
      <c r="B85" s="825" t="s">
        <v>1037</v>
      </c>
      <c r="C85" s="826"/>
      <c r="D85" s="826"/>
      <c r="E85" s="826"/>
      <c r="F85" s="826"/>
      <c r="G85" s="826"/>
      <c r="H85" s="826"/>
      <c r="I85" s="826"/>
      <c r="J85" s="826"/>
      <c r="K85" s="826"/>
      <c r="L85" s="826"/>
      <c r="M85" s="827"/>
      <c r="N85" s="57">
        <f>L82+L83+L84</f>
        <v>79614.231027419723</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344995.00111881882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990" t="s">
        <v>1028</v>
      </c>
      <c r="D30" s="991"/>
      <c r="E30" s="991"/>
      <c r="F30" s="991"/>
      <c r="G30" s="991"/>
      <c r="H30" s="991"/>
      <c r="I30" s="991"/>
      <c r="J30" s="463"/>
      <c r="K30" s="316"/>
      <c r="L30" s="836" t="s">
        <v>1029</v>
      </c>
      <c r="M30" s="837"/>
      <c r="N30" s="76" t="s">
        <v>1030</v>
      </c>
    </row>
    <row r="31" spans="1:14" ht="27" customHeight="1" thickBot="1">
      <c r="A31" t="s">
        <v>1928</v>
      </c>
      <c r="B31" s="85" t="s">
        <v>1763</v>
      </c>
      <c r="C31" s="988" t="s">
        <v>2244</v>
      </c>
      <c r="D31" s="989"/>
      <c r="E31" s="989"/>
      <c r="F31" s="989"/>
      <c r="G31" s="989"/>
      <c r="H31" s="989"/>
      <c r="I31" s="989"/>
      <c r="J31" s="989"/>
      <c r="K31" s="486"/>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1915.0201952287498</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1915.0201952287498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630</v>
      </c>
      <c r="B48" s="48"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50575</v>
      </c>
      <c r="N48" s="281">
        <f>K48*M48</f>
        <v>55632.500000000007</v>
      </c>
    </row>
    <row r="49" spans="1:14">
      <c r="A49" s="168" t="s">
        <v>853</v>
      </c>
      <c r="B49" s="48"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4395.5</v>
      </c>
      <c r="N49" s="281">
        <f>K49*M49</f>
        <v>5054.8249999999998</v>
      </c>
    </row>
    <row r="50" spans="1:14">
      <c r="A50" s="168" t="s">
        <v>608</v>
      </c>
      <c r="B50" s="48"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385699.03261499997</v>
      </c>
      <c r="N50" s="281">
        <f>K50*M50</f>
        <v>46283.883913799997</v>
      </c>
    </row>
    <row r="51" spans="1:14">
      <c r="A51" s="168" t="s">
        <v>941</v>
      </c>
      <c r="B51" s="48"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1735.85</v>
      </c>
      <c r="N51" s="281">
        <f>K51*M51</f>
        <v>3471.7</v>
      </c>
    </row>
    <row r="52" spans="1:14" ht="15" thickBot="1">
      <c r="A52" t="s">
        <v>1011</v>
      </c>
      <c r="B52" s="48" t="str">
        <f>VLOOKUP(A52,MATERIALES!A7:D373,3,FALSE)</f>
        <v>Malla Ciclónica Para Gaviones Galvanizada Y Plastificada Con Pvc Cal 12 (2M3)</v>
      </c>
      <c r="C52" s="319"/>
      <c r="D52" s="319"/>
      <c r="E52" s="319"/>
      <c r="F52" s="319"/>
      <c r="G52" s="319"/>
      <c r="H52" s="319"/>
      <c r="I52" s="319"/>
      <c r="J52" s="442" t="str">
        <f>VLOOKUP(A52,MATERIALES!A6:D644,2,FALSE)</f>
        <v>u</v>
      </c>
      <c r="K52" s="131">
        <v>0.5</v>
      </c>
      <c r="L52" s="334"/>
      <c r="M52" s="411">
        <f>VLOOKUP(A52,MATERIALES!A7:D400,4,FALSE)</f>
        <v>194973.911865</v>
      </c>
      <c r="N52" s="281">
        <f>K52*M52</f>
        <v>97486.955932500001</v>
      </c>
    </row>
    <row r="53" spans="1:14" ht="15" thickBot="1">
      <c r="B53" s="825" t="s">
        <v>1037</v>
      </c>
      <c r="C53" s="826"/>
      <c r="D53" s="826"/>
      <c r="E53" s="826"/>
      <c r="F53" s="826"/>
      <c r="G53" s="826"/>
      <c r="H53" s="826"/>
      <c r="I53" s="826"/>
      <c r="J53" s="826"/>
      <c r="K53" s="826"/>
      <c r="L53" s="826"/>
      <c r="M53" s="827"/>
      <c r="N53" s="403">
        <f>SUM(N48:N52)</f>
        <v>207929.86484629998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1395</v>
      </c>
      <c r="B58" s="51" t="str">
        <f>VLOOKUP(A58,TRANSPORTE!A1:D117,3,FALSE)</f>
        <v>Transporte de piedra para gaviones</v>
      </c>
      <c r="C58" s="326"/>
      <c r="D58" s="326"/>
      <c r="E58" s="326"/>
      <c r="F58" s="326"/>
      <c r="G58" s="326"/>
      <c r="H58" s="320" t="s">
        <v>339</v>
      </c>
      <c r="I58" s="288">
        <v>1.1000000000000001</v>
      </c>
      <c r="J58" s="295">
        <v>1</v>
      </c>
      <c r="K58" s="288">
        <f>I58*J58</f>
        <v>1.1000000000000001</v>
      </c>
      <c r="L58" s="829">
        <f>VLOOKUP(A58,TRANSPORTE!A1:D117,4,FALSE)</f>
        <v>1460.4695945866667</v>
      </c>
      <c r="M58" s="830"/>
      <c r="N58" s="296">
        <f>K58*L58</f>
        <v>1606.5165540453336</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1606.5165540453336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977"/>
      <c r="N68" s="103" t="s">
        <v>1035</v>
      </c>
    </row>
    <row r="69" spans="1:15">
      <c r="A69" s="1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443">
        <v>8</v>
      </c>
      <c r="N69" s="404">
        <f>K69/M69</f>
        <v>25533.60260305</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8</v>
      </c>
      <c r="N70" s="404">
        <f>K70/M70</f>
        <v>12766.801301525</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132"/>
    </row>
    <row r="75" spans="1:15" ht="15" thickBot="1">
      <c r="B75" s="831" t="s">
        <v>1037</v>
      </c>
      <c r="C75" s="832"/>
      <c r="D75" s="832"/>
      <c r="E75" s="832"/>
      <c r="F75" s="832"/>
      <c r="G75" s="832"/>
      <c r="H75" s="832"/>
      <c r="I75" s="832"/>
      <c r="J75" s="832"/>
      <c r="K75" s="832"/>
      <c r="L75" s="832"/>
      <c r="M75" s="833"/>
      <c r="N75" s="469">
        <f>SUM(N69:N74)</f>
        <v>38300.403904574996</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249751.80550014909</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49950.361100029819</v>
      </c>
      <c r="M82" s="860"/>
      <c r="N82" s="56"/>
    </row>
    <row r="83" spans="1:14">
      <c r="B83" s="94" t="s">
        <v>1057</v>
      </c>
      <c r="C83" s="95"/>
      <c r="D83" s="95"/>
      <c r="E83" s="95"/>
      <c r="F83" s="95"/>
      <c r="G83" s="95"/>
      <c r="H83" s="95"/>
      <c r="I83" s="92"/>
      <c r="J83" s="93"/>
      <c r="K83" s="313">
        <v>0.05</v>
      </c>
      <c r="L83" s="859">
        <f>N77*K83</f>
        <v>12487.590275007455</v>
      </c>
      <c r="M83" s="860"/>
      <c r="N83" s="56"/>
    </row>
    <row r="84" spans="1:14" ht="15" thickBot="1">
      <c r="B84" s="96" t="s">
        <v>1058</v>
      </c>
      <c r="C84" s="97"/>
      <c r="D84" s="97"/>
      <c r="E84" s="97"/>
      <c r="F84" s="97"/>
      <c r="G84" s="97"/>
      <c r="H84" s="97"/>
      <c r="I84" s="98"/>
      <c r="J84" s="99"/>
      <c r="K84" s="314">
        <v>0.05</v>
      </c>
      <c r="L84" s="861">
        <f>N77*K84</f>
        <v>12487.590275007455</v>
      </c>
      <c r="M84" s="862"/>
      <c r="N84" s="56"/>
    </row>
    <row r="85" spans="1:14" ht="15" thickBot="1">
      <c r="B85" s="825" t="s">
        <v>1037</v>
      </c>
      <c r="C85" s="826"/>
      <c r="D85" s="826"/>
      <c r="E85" s="826"/>
      <c r="F85" s="826"/>
      <c r="G85" s="826"/>
      <c r="H85" s="826"/>
      <c r="I85" s="826"/>
      <c r="J85" s="826"/>
      <c r="K85" s="826"/>
      <c r="L85" s="826"/>
      <c r="M85" s="827"/>
      <c r="N85" s="57">
        <f>L82+L83+L84</f>
        <v>74925.541650044732</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324677.34715019382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990" t="s">
        <v>1028</v>
      </c>
      <c r="D30" s="991"/>
      <c r="E30" s="991"/>
      <c r="F30" s="991"/>
      <c r="G30" s="991"/>
      <c r="H30" s="991"/>
      <c r="I30" s="991"/>
      <c r="J30" s="463"/>
      <c r="K30" s="316"/>
      <c r="L30" s="836" t="s">
        <v>1029</v>
      </c>
      <c r="M30" s="837"/>
      <c r="N30" s="76" t="s">
        <v>1030</v>
      </c>
    </row>
    <row r="31" spans="1:14" ht="28.5" customHeight="1" thickBot="1">
      <c r="A31" t="s">
        <v>1928</v>
      </c>
      <c r="B31" s="85" t="s">
        <v>1764</v>
      </c>
      <c r="C31" s="988" t="s">
        <v>2245</v>
      </c>
      <c r="D31" s="989"/>
      <c r="E31" s="989"/>
      <c r="F31" s="989"/>
      <c r="G31" s="989"/>
      <c r="H31" s="989"/>
      <c r="I31" s="989"/>
      <c r="J31" s="989"/>
      <c r="K31" s="486"/>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1915.0201952287498</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1915.0201952287498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630</v>
      </c>
      <c r="B48" s="48"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50575</v>
      </c>
      <c r="N48" s="281">
        <f>K48*M48</f>
        <v>55632.500000000007</v>
      </c>
    </row>
    <row r="49" spans="1:14">
      <c r="A49" s="168" t="s">
        <v>853</v>
      </c>
      <c r="B49" s="48"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4395.5</v>
      </c>
      <c r="N49" s="281">
        <f>K49*M49</f>
        <v>5054.8249999999998</v>
      </c>
    </row>
    <row r="50" spans="1:14">
      <c r="A50" s="168" t="s">
        <v>608</v>
      </c>
      <c r="B50" s="48"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385699.03261499997</v>
      </c>
      <c r="N50" s="281">
        <f>K50*M50</f>
        <v>46283.883913799997</v>
      </c>
    </row>
    <row r="51" spans="1:14">
      <c r="A51" s="168" t="s">
        <v>941</v>
      </c>
      <c r="B51" s="48"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1735.85</v>
      </c>
      <c r="N51" s="281">
        <f>K51*M51</f>
        <v>3471.7</v>
      </c>
    </row>
    <row r="52" spans="1:14" ht="15" thickBot="1">
      <c r="A52" t="s">
        <v>1013</v>
      </c>
      <c r="B52" s="48"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1">
        <v>0.5</v>
      </c>
      <c r="L52" s="334"/>
      <c r="M52" s="411">
        <f>VLOOKUP(A52,MATERIALES!A7:D400,4,FALSE)</f>
        <v>251763.1911775</v>
      </c>
      <c r="N52" s="281">
        <f>K52*M52</f>
        <v>125881.59558875</v>
      </c>
    </row>
    <row r="53" spans="1:14" ht="15" thickBot="1">
      <c r="B53" s="825" t="s">
        <v>1037</v>
      </c>
      <c r="C53" s="826"/>
      <c r="D53" s="826"/>
      <c r="E53" s="826"/>
      <c r="F53" s="826"/>
      <c r="G53" s="826"/>
      <c r="H53" s="826"/>
      <c r="I53" s="826"/>
      <c r="J53" s="826"/>
      <c r="K53" s="826"/>
      <c r="L53" s="826"/>
      <c r="M53" s="827"/>
      <c r="N53" s="403">
        <f>SUM(N48:N52)</f>
        <v>236324.50450255</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1395</v>
      </c>
      <c r="B58" s="51" t="str">
        <f>VLOOKUP(A58,TRANSPORTE!A1:D117,3,FALSE)</f>
        <v>Transporte de piedra para gaviones</v>
      </c>
      <c r="C58" s="326"/>
      <c r="D58" s="326"/>
      <c r="E58" s="326"/>
      <c r="F58" s="326"/>
      <c r="G58" s="326"/>
      <c r="H58" s="320" t="s">
        <v>339</v>
      </c>
      <c r="I58" s="288">
        <v>1.1000000000000001</v>
      </c>
      <c r="J58" s="295">
        <v>1</v>
      </c>
      <c r="K58" s="288">
        <f>I58*J58</f>
        <v>1.1000000000000001</v>
      </c>
      <c r="L58" s="829">
        <f>VLOOKUP(A58,TRANSPORTE!A1:D117,4,FALSE)</f>
        <v>1460.4695945866667</v>
      </c>
      <c r="M58" s="830"/>
      <c r="N58" s="296">
        <f>K58*L58</f>
        <v>1606.5165540453336</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1606.5165540453336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977"/>
      <c r="N68" s="103" t="s">
        <v>1035</v>
      </c>
    </row>
    <row r="69" spans="1:15">
      <c r="A69" s="1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443">
        <v>8</v>
      </c>
      <c r="N69" s="404">
        <f>K69/M69</f>
        <v>25533.60260305</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8</v>
      </c>
      <c r="N70" s="404">
        <f>K70/M70</f>
        <v>12766.801301525</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132"/>
    </row>
    <row r="75" spans="1:15" ht="15" thickBot="1">
      <c r="B75" s="831" t="s">
        <v>1037</v>
      </c>
      <c r="C75" s="832"/>
      <c r="D75" s="832"/>
      <c r="E75" s="832"/>
      <c r="F75" s="832"/>
      <c r="G75" s="832"/>
      <c r="H75" s="832"/>
      <c r="I75" s="832"/>
      <c r="J75" s="832"/>
      <c r="K75" s="832"/>
      <c r="L75" s="832"/>
      <c r="M75" s="833"/>
      <c r="N75" s="469">
        <f>SUM(N69:N74)</f>
        <v>38300.403904574996</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278146.4451563991</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55629.289031279826</v>
      </c>
      <c r="M82" s="860"/>
      <c r="N82" s="56"/>
    </row>
    <row r="83" spans="1:14">
      <c r="B83" s="94" t="s">
        <v>1057</v>
      </c>
      <c r="C83" s="95"/>
      <c r="D83" s="95"/>
      <c r="E83" s="95"/>
      <c r="F83" s="95"/>
      <c r="G83" s="95"/>
      <c r="H83" s="95"/>
      <c r="I83" s="92"/>
      <c r="J83" s="93"/>
      <c r="K83" s="313">
        <v>0.05</v>
      </c>
      <c r="L83" s="859">
        <f>N77*K83</f>
        <v>13907.322257819957</v>
      </c>
      <c r="M83" s="860"/>
      <c r="N83" s="56"/>
    </row>
    <row r="84" spans="1:14" ht="15" thickBot="1">
      <c r="B84" s="96" t="s">
        <v>1058</v>
      </c>
      <c r="C84" s="97"/>
      <c r="D84" s="97"/>
      <c r="E84" s="97"/>
      <c r="F84" s="97"/>
      <c r="G84" s="97"/>
      <c r="H84" s="97"/>
      <c r="I84" s="98"/>
      <c r="J84" s="99"/>
      <c r="K84" s="314">
        <v>0.05</v>
      </c>
      <c r="L84" s="861">
        <f>N77*K84</f>
        <v>13907.322257819957</v>
      </c>
      <c r="M84" s="862"/>
      <c r="N84" s="56"/>
    </row>
    <row r="85" spans="1:14" ht="15" thickBot="1">
      <c r="B85" s="825" t="s">
        <v>1037</v>
      </c>
      <c r="C85" s="826"/>
      <c r="D85" s="826"/>
      <c r="E85" s="826"/>
      <c r="F85" s="826"/>
      <c r="G85" s="826"/>
      <c r="H85" s="826"/>
      <c r="I85" s="826"/>
      <c r="J85" s="826"/>
      <c r="K85" s="826"/>
      <c r="L85" s="826"/>
      <c r="M85" s="827"/>
      <c r="N85" s="57">
        <f>L82+L83+L84</f>
        <v>83443.933546919754</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361590.37870331889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1765</v>
      </c>
      <c r="C31" s="86" t="s">
        <v>2246</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257</v>
      </c>
      <c r="B36" s="838" t="str">
        <f>VLOOKUP(A36,EQUIPOS!A6:D154,3,FALSE)</f>
        <v>Mezcladora de concreto 1 bulto</v>
      </c>
      <c r="C36" s="839"/>
      <c r="D36" s="839"/>
      <c r="E36" s="839"/>
      <c r="F36" s="839"/>
      <c r="G36" s="839"/>
      <c r="H36" s="840"/>
      <c r="I36" s="276"/>
      <c r="J36" s="277"/>
      <c r="K36" s="278">
        <f>VLOOKUP(A36,EQUIPOS!A6:D163,4,FALSE)</f>
        <v>4895.666666666667</v>
      </c>
      <c r="L36" s="279"/>
      <c r="M36" s="345">
        <v>1</v>
      </c>
      <c r="N36" s="281">
        <f>K36*M36</f>
        <v>4895.666666666667</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3191.7003253812504</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8087.3669920479169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824</v>
      </c>
      <c r="B48" s="48"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60223.333333333336</v>
      </c>
      <c r="N48" s="281">
        <f t="shared" ref="N48:N53" si="0">K48*M48</f>
        <v>30352.560000000001</v>
      </c>
    </row>
    <row r="49" spans="1:14">
      <c r="A49" s="168" t="s">
        <v>941</v>
      </c>
      <c r="B49" s="48"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1735.85</v>
      </c>
      <c r="N49" s="281">
        <f t="shared" si="0"/>
        <v>3471.7</v>
      </c>
    </row>
    <row r="50" spans="1:14">
      <c r="A50" s="168" t="s">
        <v>845</v>
      </c>
      <c r="B50" s="48" t="str">
        <f>VLOOKUP(A50,MATERIALES!A6:D373,3,FALSE)</f>
        <v>Agua</v>
      </c>
      <c r="C50" s="434"/>
      <c r="D50" s="434"/>
      <c r="E50" s="434"/>
      <c r="F50" s="434"/>
      <c r="G50" s="434"/>
      <c r="H50" s="434"/>
      <c r="I50" s="434"/>
      <c r="J50" s="321" t="str">
        <f>VLOOKUP(A50,MATERIALES!A6:D642,2,FALSE)</f>
        <v>lt</v>
      </c>
      <c r="K50" s="406">
        <v>111</v>
      </c>
      <c r="L50" s="430"/>
      <c r="M50" s="411">
        <f>VLOOKUP(A50,MATERIALES!A6:D398,4,FALSE)</f>
        <v>43.428869999999996</v>
      </c>
      <c r="N50" s="281">
        <f t="shared" si="0"/>
        <v>4820.6045699999995</v>
      </c>
    </row>
    <row r="51" spans="1:14">
      <c r="A51" s="168" t="s">
        <v>625</v>
      </c>
      <c r="B51" s="48"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50575</v>
      </c>
      <c r="N51" s="281">
        <f t="shared" si="0"/>
        <v>20230</v>
      </c>
    </row>
    <row r="52" spans="1:14">
      <c r="A52" t="s">
        <v>873</v>
      </c>
      <c r="B52" s="329" t="str">
        <f>VLOOKUP(A52,MATERIALES!A7:D373,3,FALSE)</f>
        <v>Arena lavada</v>
      </c>
      <c r="C52" s="52"/>
      <c r="D52" s="52"/>
      <c r="E52" s="52"/>
      <c r="F52" s="52"/>
      <c r="G52" s="52"/>
      <c r="H52" s="52"/>
      <c r="I52" s="52"/>
      <c r="J52" s="321" t="str">
        <f>VLOOKUP(A52,MATERIALES!A6:D644,2,FALSE)</f>
        <v>m3</v>
      </c>
      <c r="K52" s="174">
        <v>0.378</v>
      </c>
      <c r="L52" s="327"/>
      <c r="M52" s="435">
        <f>VLOOKUP(A52,MATERIALES!A7:D400,4,FALSE)</f>
        <v>84253.214157500013</v>
      </c>
      <c r="N52" s="282">
        <f t="shared" si="0"/>
        <v>31847.714951535007</v>
      </c>
    </row>
    <row r="53" spans="1:14">
      <c r="A53" t="s">
        <v>875</v>
      </c>
      <c r="B53" s="173" t="str">
        <f>VLOOKUP(A53,MATERIALES!A8:D373,3,FALSE)</f>
        <v xml:space="preserve">Cemento gris
</v>
      </c>
      <c r="C53" s="326"/>
      <c r="D53" s="326"/>
      <c r="E53" s="326"/>
      <c r="F53" s="326"/>
      <c r="G53" s="326"/>
      <c r="H53" s="326"/>
      <c r="I53" s="326"/>
      <c r="J53" s="321" t="str">
        <f>VLOOKUP(A53,MATERIALES!A7:D645,2,FALSE)</f>
        <v>kg</v>
      </c>
      <c r="K53" s="49">
        <v>156</v>
      </c>
      <c r="L53" s="327"/>
      <c r="M53" s="435">
        <f>VLOOKUP(A53,MATERIALES!A8:D401,4,FALSE)</f>
        <v>470</v>
      </c>
      <c r="N53" s="282">
        <f t="shared" si="0"/>
        <v>73320</v>
      </c>
    </row>
    <row r="54" spans="1:14">
      <c r="B54" s="329"/>
      <c r="C54" s="326"/>
      <c r="D54" s="326"/>
      <c r="E54" s="326"/>
      <c r="F54" s="326"/>
      <c r="G54" s="326"/>
      <c r="H54" s="326"/>
      <c r="I54" s="326"/>
      <c r="J54" s="320"/>
      <c r="K54" s="49"/>
      <c r="L54" s="327"/>
      <c r="M54" s="435"/>
      <c r="N54" s="282"/>
    </row>
    <row r="55" spans="1:14" ht="15" thickBot="1">
      <c r="B55" s="831" t="s">
        <v>1037</v>
      </c>
      <c r="C55" s="832"/>
      <c r="D55" s="832"/>
      <c r="E55" s="832"/>
      <c r="F55" s="832"/>
      <c r="G55" s="832"/>
      <c r="H55" s="832"/>
      <c r="I55" s="832"/>
      <c r="J55" s="832"/>
      <c r="K55" s="832"/>
      <c r="L55" s="832"/>
      <c r="M55" s="833"/>
      <c r="N55" s="109">
        <f>SUM(N48:N54)</f>
        <v>164042.57952153502</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1395</v>
      </c>
      <c r="B60" s="51" t="str">
        <f>VLOOKUP(A60,TRANSPORTE!A1:D117,3,FALSE)</f>
        <v>Transporte de piedra para gaviones</v>
      </c>
      <c r="C60" s="326"/>
      <c r="D60" s="326"/>
      <c r="E60" s="326"/>
      <c r="F60" s="326"/>
      <c r="G60" s="326"/>
      <c r="H60" s="320" t="s">
        <v>339</v>
      </c>
      <c r="I60" s="288">
        <v>0.4</v>
      </c>
      <c r="J60" s="295">
        <v>1</v>
      </c>
      <c r="K60" s="288">
        <f>I60*J60</f>
        <v>0.4</v>
      </c>
      <c r="L60" s="829">
        <f>VLOOKUP(A60,TRANSPORTE!A1:D117,4,FALSE)</f>
        <v>1460.4695945866667</v>
      </c>
      <c r="M60" s="830"/>
      <c r="N60" s="296">
        <f>K60*L60</f>
        <v>584.18783783466677</v>
      </c>
    </row>
    <row r="61" spans="1:14">
      <c r="A61" t="s">
        <v>1313</v>
      </c>
      <c r="B61" s="51" t="str">
        <f>VLOOKUP(A61,TRANSPORTE!A1:D117,3,FALSE)</f>
        <v>Transporte de arena</v>
      </c>
      <c r="C61" s="52"/>
      <c r="D61" s="52"/>
      <c r="E61" s="52"/>
      <c r="F61" s="52"/>
      <c r="G61" s="52"/>
      <c r="H61" s="320" t="s">
        <v>339</v>
      </c>
      <c r="I61" s="288">
        <v>0.378</v>
      </c>
      <c r="J61" s="295">
        <v>1</v>
      </c>
      <c r="K61" s="288">
        <f>I61*J61</f>
        <v>0.378</v>
      </c>
      <c r="L61" s="829">
        <f>VLOOKUP(A61,TRANSPORTE!A1:D117,4,FALSE)</f>
        <v>1460.4695945866667</v>
      </c>
      <c r="M61" s="830"/>
      <c r="N61" s="296">
        <f t="shared" ref="N61:N62" si="1">K61*L61</f>
        <v>552.05750675375998</v>
      </c>
    </row>
    <row r="62" spans="1:14">
      <c r="A62" t="s">
        <v>1365</v>
      </c>
      <c r="B62" s="51" t="str">
        <f>VLOOKUP(A62,TRANSPORTE!A1:D117,3,FALSE)</f>
        <v>Transporte de material triturado</v>
      </c>
      <c r="C62" s="52"/>
      <c r="D62" s="52"/>
      <c r="E62" s="52"/>
      <c r="F62" s="52"/>
      <c r="G62" s="52"/>
      <c r="H62" s="320" t="s">
        <v>339</v>
      </c>
      <c r="I62" s="288">
        <v>0.504</v>
      </c>
      <c r="J62" s="295">
        <v>1</v>
      </c>
      <c r="K62" s="288">
        <f>I62*J62</f>
        <v>0.504</v>
      </c>
      <c r="L62" s="829">
        <f>VLOOKUP(A62,TRANSPORTE!A1:D117,4,FALSE)</f>
        <v>1460.4695945866667</v>
      </c>
      <c r="M62" s="830"/>
      <c r="N62" s="296">
        <f t="shared" si="1"/>
        <v>736.07667567168005</v>
      </c>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1872.3220202601067</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9" t="s">
        <v>19</v>
      </c>
      <c r="B71" s="54" t="str">
        <f>VLOOKUP(A71,'MANO DE OBRA'!A8:D68,3,FALSE)</f>
        <v>Obrero (8)</v>
      </c>
      <c r="C71" s="52"/>
      <c r="D71" s="52"/>
      <c r="E71" s="52"/>
      <c r="F71" s="52"/>
      <c r="G71" s="52"/>
      <c r="H71" s="52"/>
      <c r="I71" s="301">
        <f>K71/J71*100</f>
        <v>220831.15764799999</v>
      </c>
      <c r="J71" s="302">
        <v>185</v>
      </c>
      <c r="K71" s="303">
        <f>VLOOKUP(A71,'MANO DE OBRA'!A8:D99,4,FALSE)</f>
        <v>408537.6416488</v>
      </c>
      <c r="L71" s="55"/>
      <c r="M71" s="443">
        <v>8</v>
      </c>
      <c r="N71" s="404">
        <f>K71/M71</f>
        <v>51067.205206099999</v>
      </c>
      <c r="O71" s="111"/>
    </row>
    <row r="72" spans="1:15">
      <c r="A72" s="169"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8</v>
      </c>
      <c r="N72" s="404">
        <f>K72/M72</f>
        <v>12766.801301525</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63834.006507625003</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237836.27504146803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47567.255008293607</v>
      </c>
      <c r="M84" s="860"/>
      <c r="N84" s="56"/>
    </row>
    <row r="85" spans="1:14">
      <c r="B85" s="94" t="s">
        <v>1057</v>
      </c>
      <c r="C85" s="95"/>
      <c r="D85" s="95"/>
      <c r="E85" s="95"/>
      <c r="F85" s="95"/>
      <c r="G85" s="95"/>
      <c r="H85" s="95"/>
      <c r="I85" s="92"/>
      <c r="J85" s="93"/>
      <c r="K85" s="313">
        <v>0.05</v>
      </c>
      <c r="L85" s="859">
        <f>N79*K85</f>
        <v>11891.813752073402</v>
      </c>
      <c r="M85" s="860"/>
      <c r="N85" s="56"/>
    </row>
    <row r="86" spans="1:14" ht="15" thickBot="1">
      <c r="B86" s="96" t="s">
        <v>1058</v>
      </c>
      <c r="C86" s="97"/>
      <c r="D86" s="97"/>
      <c r="E86" s="97"/>
      <c r="F86" s="97"/>
      <c r="G86" s="97"/>
      <c r="H86" s="97"/>
      <c r="I86" s="98"/>
      <c r="J86" s="99"/>
      <c r="K86" s="314">
        <v>0.05</v>
      </c>
      <c r="L86" s="861">
        <f>N79*K86</f>
        <v>11891.813752073402</v>
      </c>
      <c r="M86" s="862"/>
      <c r="N86" s="56"/>
    </row>
    <row r="87" spans="1:14" ht="15" thickBot="1">
      <c r="B87" s="825" t="s">
        <v>1037</v>
      </c>
      <c r="C87" s="826"/>
      <c r="D87" s="826"/>
      <c r="E87" s="826"/>
      <c r="F87" s="826"/>
      <c r="G87" s="826"/>
      <c r="H87" s="826"/>
      <c r="I87" s="826"/>
      <c r="J87" s="826"/>
      <c r="K87" s="826"/>
      <c r="L87" s="826"/>
      <c r="M87" s="827"/>
      <c r="N87" s="57">
        <f>L84+L85+L86</f>
        <v>71350.88251244041</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309187.15755390842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1218</v>
      </c>
      <c r="C31" s="86" t="s">
        <v>2247</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1276.6801301525002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1276.6801301525002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877</v>
      </c>
      <c r="B48" s="48"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2206.4278675</v>
      </c>
      <c r="N48" s="281">
        <f>K48*M48</f>
        <v>1103.21393375</v>
      </c>
    </row>
    <row r="49" spans="1:14">
      <c r="A49" s="168" t="s">
        <v>905</v>
      </c>
      <c r="B49" s="48"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409136.14612500003</v>
      </c>
      <c r="N49" s="281">
        <f>K49*M49</f>
        <v>413227.50758625002</v>
      </c>
    </row>
    <row r="50" spans="1:14">
      <c r="A50" s="168" t="s">
        <v>941</v>
      </c>
      <c r="B50" s="48"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1735.85</v>
      </c>
      <c r="N50" s="281">
        <f>K50*M50</f>
        <v>520.755</v>
      </c>
    </row>
    <row r="51" spans="1:14">
      <c r="A51" s="168"/>
      <c r="B51" s="329"/>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329"/>
      <c r="C53" s="326"/>
      <c r="D53" s="326"/>
      <c r="E53" s="326"/>
      <c r="F53" s="326"/>
      <c r="G53" s="326"/>
      <c r="H53" s="326"/>
      <c r="I53" s="326"/>
      <c r="J53" s="320"/>
      <c r="K53" s="49"/>
      <c r="L53" s="327"/>
      <c r="M53" s="435"/>
      <c r="N53" s="282"/>
    </row>
    <row r="54" spans="1:14">
      <c r="B54" s="329"/>
      <c r="C54" s="326"/>
      <c r="D54" s="326"/>
      <c r="E54" s="326"/>
      <c r="F54" s="326"/>
      <c r="G54" s="326"/>
      <c r="H54" s="326"/>
      <c r="I54" s="326"/>
      <c r="J54" s="320"/>
      <c r="K54" s="49"/>
      <c r="L54" s="327"/>
      <c r="M54" s="435"/>
      <c r="N54" s="282"/>
    </row>
    <row r="55" spans="1:14" ht="15" thickBot="1">
      <c r="B55" s="831" t="s">
        <v>1037</v>
      </c>
      <c r="C55" s="832"/>
      <c r="D55" s="832"/>
      <c r="E55" s="832"/>
      <c r="F55" s="832"/>
      <c r="G55" s="832"/>
      <c r="H55" s="832"/>
      <c r="I55" s="832"/>
      <c r="J55" s="832"/>
      <c r="K55" s="832"/>
      <c r="L55" s="832"/>
      <c r="M55" s="833"/>
      <c r="N55" s="109">
        <f>SUM(N48:N54)</f>
        <v>414851.47652000003</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1323</v>
      </c>
      <c r="B60" s="51" t="str">
        <f>VLOOKUP(A60,TRANSPORTE!A1:D117,3,FALSE)</f>
        <v>Transporte de concreto</v>
      </c>
      <c r="C60" s="326"/>
      <c r="D60" s="326"/>
      <c r="E60" s="326"/>
      <c r="F60" s="326"/>
      <c r="G60" s="326"/>
      <c r="H60" s="320" t="s">
        <v>339</v>
      </c>
      <c r="I60" s="288">
        <v>1.01</v>
      </c>
      <c r="J60" s="295">
        <v>1</v>
      </c>
      <c r="K60" s="288">
        <f>I60*J60</f>
        <v>1.01</v>
      </c>
      <c r="L60" s="829">
        <f>VLOOKUP(A60,TRANSPORTE!A1:D117,4,FALSE)</f>
        <v>1626.2552907900001</v>
      </c>
      <c r="M60" s="830"/>
      <c r="N60" s="296">
        <f>K60*L60</f>
        <v>1642.5178436979002</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318"/>
      <c r="C65" s="319"/>
      <c r="D65" s="319"/>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1642.5178436979002</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9"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10</v>
      </c>
      <c r="N71" s="404">
        <f>K71/M71</f>
        <v>15320.161561829998</v>
      </c>
      <c r="O71" s="111"/>
    </row>
    <row r="72" spans="1:15">
      <c r="A72" s="169"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10</v>
      </c>
      <c r="N72" s="404">
        <f>K72/M72</f>
        <v>10213.44104122</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25533.60260305</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443304.27709690045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88660.855419380096</v>
      </c>
      <c r="M84" s="860"/>
      <c r="N84" s="56"/>
    </row>
    <row r="85" spans="1:14">
      <c r="B85" s="94" t="s">
        <v>1057</v>
      </c>
      <c r="C85" s="95"/>
      <c r="D85" s="95"/>
      <c r="E85" s="95"/>
      <c r="F85" s="95"/>
      <c r="G85" s="95"/>
      <c r="H85" s="95"/>
      <c r="I85" s="92"/>
      <c r="J85" s="93"/>
      <c r="K85" s="313">
        <v>0.05</v>
      </c>
      <c r="L85" s="859">
        <f>N79*K85</f>
        <v>22165.213854845024</v>
      </c>
      <c r="M85" s="860"/>
      <c r="N85" s="56"/>
    </row>
    <row r="86" spans="1:14" ht="15" thickBot="1">
      <c r="B86" s="96" t="s">
        <v>1058</v>
      </c>
      <c r="C86" s="97"/>
      <c r="D86" s="97"/>
      <c r="E86" s="97"/>
      <c r="F86" s="97"/>
      <c r="G86" s="97"/>
      <c r="H86" s="97"/>
      <c r="I86" s="98"/>
      <c r="J86" s="99"/>
      <c r="K86" s="314">
        <v>0.05</v>
      </c>
      <c r="L86" s="861">
        <f>N79*K86</f>
        <v>22165.213854845024</v>
      </c>
      <c r="M86" s="862"/>
      <c r="N86" s="56"/>
    </row>
    <row r="87" spans="1:14" ht="15" thickBot="1">
      <c r="B87" s="825" t="s">
        <v>1037</v>
      </c>
      <c r="C87" s="826"/>
      <c r="D87" s="826"/>
      <c r="E87" s="826"/>
      <c r="F87" s="826"/>
      <c r="G87" s="826"/>
      <c r="H87" s="826"/>
      <c r="I87" s="826"/>
      <c r="J87" s="826"/>
      <c r="K87" s="826"/>
      <c r="L87" s="826"/>
      <c r="M87" s="827"/>
      <c r="N87" s="57">
        <f>L84+L85+L86</f>
        <v>132991.28312907016</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576295.56022597058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29.25" customHeight="1" thickBot="1">
      <c r="A31" t="s">
        <v>1928</v>
      </c>
      <c r="B31" s="85" t="s">
        <v>1219</v>
      </c>
      <c r="C31" s="965" t="s">
        <v>2248</v>
      </c>
      <c r="D31" s="966"/>
      <c r="E31" s="966"/>
      <c r="F31" s="966"/>
      <c r="G31" s="966"/>
      <c r="H31" s="966"/>
      <c r="I31" s="966"/>
      <c r="J31" s="992"/>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68.08960694146667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68.08960694146667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877</v>
      </c>
      <c r="B48" s="48"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2206.4278675</v>
      </c>
      <c r="N48" s="281">
        <f>K48*M48</f>
        <v>110.32139337500001</v>
      </c>
    </row>
    <row r="49" spans="1:14">
      <c r="A49" s="168" t="s">
        <v>433</v>
      </c>
      <c r="B49" s="48"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42243.020577499999</v>
      </c>
      <c r="N49" s="281">
        <f>K49*M49</f>
        <v>42243.020577499999</v>
      </c>
    </row>
    <row r="50" spans="1:14">
      <c r="A50" s="168"/>
      <c r="B50" s="48"/>
      <c r="C50" s="434"/>
      <c r="D50" s="434"/>
      <c r="E50" s="434"/>
      <c r="F50" s="434"/>
      <c r="G50" s="434"/>
      <c r="H50" s="434"/>
      <c r="I50" s="434"/>
      <c r="J50" s="320"/>
      <c r="K50" s="406"/>
      <c r="L50" s="430"/>
      <c r="M50" s="411"/>
      <c r="N50" s="281"/>
    </row>
    <row r="51" spans="1:14">
      <c r="A51" s="168"/>
      <c r="B51" s="329"/>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329"/>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42353.341970875001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9"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150</v>
      </c>
      <c r="N71" s="404">
        <f>K71/M71</f>
        <v>680.89606941466661</v>
      </c>
      <c r="O71" s="111"/>
    </row>
    <row r="72" spans="1:15">
      <c r="A72" s="169"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150</v>
      </c>
      <c r="N72" s="404">
        <f>K72/M72</f>
        <v>680.89606941466661</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1361.7921388293332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43783.2237166458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8756.6447433291596</v>
      </c>
      <c r="M84" s="860"/>
      <c r="N84" s="56"/>
    </row>
    <row r="85" spans="1:14">
      <c r="B85" s="94" t="s">
        <v>1057</v>
      </c>
      <c r="C85" s="95"/>
      <c r="D85" s="95"/>
      <c r="E85" s="95"/>
      <c r="F85" s="95"/>
      <c r="G85" s="95"/>
      <c r="H85" s="95"/>
      <c r="I85" s="92"/>
      <c r="J85" s="93"/>
      <c r="K85" s="313">
        <v>0.05</v>
      </c>
      <c r="L85" s="859">
        <f>N79*K85</f>
        <v>2189.1611858322899</v>
      </c>
      <c r="M85" s="860"/>
      <c r="N85" s="56"/>
    </row>
    <row r="86" spans="1:14" ht="15" thickBot="1">
      <c r="B86" s="96" t="s">
        <v>1058</v>
      </c>
      <c r="C86" s="97"/>
      <c r="D86" s="97"/>
      <c r="E86" s="97"/>
      <c r="F86" s="97"/>
      <c r="G86" s="97"/>
      <c r="H86" s="97"/>
      <c r="I86" s="98"/>
      <c r="J86" s="99"/>
      <c r="K86" s="314">
        <v>0.05</v>
      </c>
      <c r="L86" s="861">
        <f>N79*K86</f>
        <v>2189.1611858322899</v>
      </c>
      <c r="M86" s="862"/>
      <c r="N86" s="56"/>
    </row>
    <row r="87" spans="1:14" ht="15" thickBot="1">
      <c r="B87" s="825" t="s">
        <v>1037</v>
      </c>
      <c r="C87" s="826"/>
      <c r="D87" s="826"/>
      <c r="E87" s="826"/>
      <c r="F87" s="826"/>
      <c r="G87" s="826"/>
      <c r="H87" s="826"/>
      <c r="I87" s="826"/>
      <c r="J87" s="826"/>
      <c r="K87" s="826"/>
      <c r="L87" s="826"/>
      <c r="M87" s="827"/>
      <c r="N87" s="57">
        <f>L84+L85+L86</f>
        <v>13134.96711499374</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56918.190831639542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1766</v>
      </c>
      <c r="C31" s="965" t="s">
        <v>2249</v>
      </c>
      <c r="D31" s="966"/>
      <c r="E31" s="966"/>
      <c r="F31" s="966"/>
      <c r="G31" s="966"/>
      <c r="H31" s="966"/>
      <c r="I31" s="966"/>
      <c r="J31" s="992"/>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160</v>
      </c>
      <c r="B36" s="838" t="str">
        <f>VLOOKUP(A36,EQUIPOS!A6:D154,3,FALSE)</f>
        <v>COMPACTADOR MANUAL VIBRATORIO (RANA) con motor de 6 HP</v>
      </c>
      <c r="C36" s="839"/>
      <c r="D36" s="839"/>
      <c r="E36" s="839"/>
      <c r="F36" s="839"/>
      <c r="G36" s="839"/>
      <c r="H36" s="840"/>
      <c r="I36" s="276"/>
      <c r="J36" s="277"/>
      <c r="K36" s="278">
        <f>VLOOKUP(A36,EQUIPOS!A6:D163,4,FALSE)</f>
        <v>4746.666666666667</v>
      </c>
      <c r="L36" s="279"/>
      <c r="M36" s="345">
        <v>1.25</v>
      </c>
      <c r="N36" s="281">
        <f>K36/M36</f>
        <v>3797.3333333333335</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1787.3521822135001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5584.6855155468338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564</v>
      </c>
      <c r="B48" s="48"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21844.721610000001</v>
      </c>
      <c r="N48" s="281">
        <f>K48*M48</f>
        <v>10922.360805</v>
      </c>
    </row>
    <row r="49" spans="1:14">
      <c r="A49" s="168" t="s">
        <v>877</v>
      </c>
      <c r="B49" s="48"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2206.4278675</v>
      </c>
      <c r="N49" s="281">
        <f>K49*M49</f>
        <v>1103.21393375</v>
      </c>
    </row>
    <row r="50" spans="1:14">
      <c r="A50" s="168" t="s">
        <v>905</v>
      </c>
      <c r="B50" s="48"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409136.14612500003</v>
      </c>
      <c r="N50" s="281">
        <f>K50*M50</f>
        <v>413227.50758625002</v>
      </c>
    </row>
    <row r="51" spans="1:14">
      <c r="A51" s="168" t="s">
        <v>941</v>
      </c>
      <c r="B51" s="48"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1735.85</v>
      </c>
      <c r="N51" s="281">
        <f>K51*M51</f>
        <v>520.755</v>
      </c>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425773.83732500003</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1323</v>
      </c>
      <c r="B58" s="51" t="str">
        <f>VLOOKUP(A58,TRANSPORTE!A1:D117,3,FALSE)</f>
        <v>Transporte de concreto</v>
      </c>
      <c r="C58" s="326"/>
      <c r="D58" s="326"/>
      <c r="E58" s="326"/>
      <c r="F58" s="326"/>
      <c r="G58" s="326"/>
      <c r="H58" s="320" t="s">
        <v>2104</v>
      </c>
      <c r="I58" s="288">
        <v>1.01</v>
      </c>
      <c r="J58" s="295">
        <v>1</v>
      </c>
      <c r="K58" s="288">
        <f>I58*J58</f>
        <v>1.01</v>
      </c>
      <c r="L58" s="829">
        <f>VLOOKUP(A58,TRANSPORTE!A1:D117,4,FALSE)</f>
        <v>1626.2552907900001</v>
      </c>
      <c r="M58" s="830"/>
      <c r="N58" s="296">
        <f>K58*L58</f>
        <v>1642.5178436979002</v>
      </c>
    </row>
    <row r="59" spans="1:14">
      <c r="A59" t="s">
        <v>1375</v>
      </c>
      <c r="B59" s="51" t="str">
        <f>VLOOKUP(A59,TRANSPORTE!A1:D117,3,FALSE)</f>
        <v>Transporte de material seleccionado para relleno</v>
      </c>
      <c r="C59" s="52"/>
      <c r="D59" s="52"/>
      <c r="E59" s="52"/>
      <c r="F59" s="52"/>
      <c r="G59" s="52"/>
      <c r="H59" s="320" t="s">
        <v>2104</v>
      </c>
      <c r="I59" s="288">
        <v>0.5</v>
      </c>
      <c r="J59" s="295">
        <v>1</v>
      </c>
      <c r="K59" s="288">
        <f>I59*J59</f>
        <v>0.5</v>
      </c>
      <c r="L59" s="829">
        <f>VLOOKUP(A59,TRANSPORTE!A1:D117,4,FALSE)</f>
        <v>1277.40878376</v>
      </c>
      <c r="M59" s="830"/>
      <c r="N59" s="296">
        <f>K59*L59</f>
        <v>638.70439188</v>
      </c>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318"/>
      <c r="C63" s="319"/>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2281.2222355779004</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s="169" t="s">
        <v>13</v>
      </c>
      <c r="B69" s="54" t="str">
        <f>VLOOKUP(A69,'MANO DE OBRA'!A8:D68,3,FALSE)</f>
        <v>Obrero (5)</v>
      </c>
      <c r="C69" s="52"/>
      <c r="D69" s="52"/>
      <c r="E69" s="52"/>
      <c r="F69" s="52"/>
      <c r="G69" s="52"/>
      <c r="H69" s="52"/>
      <c r="I69" s="301">
        <f>K69/J69*100</f>
        <v>138019.47352999999</v>
      </c>
      <c r="J69" s="302">
        <v>185</v>
      </c>
      <c r="K69" s="303">
        <f>VLOOKUP(A69,'MANO DE OBRA'!A8:D99,4,FALSE)</f>
        <v>255336.02603049998</v>
      </c>
      <c r="L69" s="55"/>
      <c r="M69" s="443">
        <v>10</v>
      </c>
      <c r="N69" s="404">
        <f>K69/M69</f>
        <v>25533.60260305</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10</v>
      </c>
      <c r="N70" s="404">
        <f>K70/M70</f>
        <v>10213.44104122</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132"/>
    </row>
    <row r="75" spans="1:15" ht="15" thickBot="1">
      <c r="B75" s="831" t="s">
        <v>1037</v>
      </c>
      <c r="C75" s="832"/>
      <c r="D75" s="832"/>
      <c r="E75" s="832"/>
      <c r="F75" s="832"/>
      <c r="G75" s="832"/>
      <c r="H75" s="832"/>
      <c r="I75" s="832"/>
      <c r="J75" s="832"/>
      <c r="K75" s="832"/>
      <c r="L75" s="832"/>
      <c r="M75" s="833"/>
      <c r="N75" s="469">
        <f>SUM(N69:N74)</f>
        <v>35747.043644270001</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469386.78872039472</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93877.357744078952</v>
      </c>
      <c r="M82" s="860"/>
      <c r="N82" s="56"/>
    </row>
    <row r="83" spans="1:14">
      <c r="B83" s="94" t="s">
        <v>1057</v>
      </c>
      <c r="C83" s="95"/>
      <c r="D83" s="95"/>
      <c r="E83" s="95"/>
      <c r="F83" s="95"/>
      <c r="G83" s="95"/>
      <c r="H83" s="95"/>
      <c r="I83" s="92"/>
      <c r="J83" s="93"/>
      <c r="K83" s="313">
        <v>0.05</v>
      </c>
      <c r="L83" s="859">
        <f>N77*K83</f>
        <v>23469.339436019738</v>
      </c>
      <c r="M83" s="860"/>
      <c r="N83" s="56"/>
    </row>
    <row r="84" spans="1:14" ht="15" thickBot="1">
      <c r="B84" s="96" t="s">
        <v>1058</v>
      </c>
      <c r="C84" s="97"/>
      <c r="D84" s="97"/>
      <c r="E84" s="97"/>
      <c r="F84" s="97"/>
      <c r="G84" s="97"/>
      <c r="H84" s="97"/>
      <c r="I84" s="98"/>
      <c r="J84" s="99"/>
      <c r="K84" s="314">
        <v>0.05</v>
      </c>
      <c r="L84" s="861">
        <f>N77*K84</f>
        <v>23469.339436019738</v>
      </c>
      <c r="M84" s="862"/>
      <c r="N84" s="56"/>
    </row>
    <row r="85" spans="1:14" ht="15" thickBot="1">
      <c r="B85" s="825" t="s">
        <v>1037</v>
      </c>
      <c r="C85" s="826"/>
      <c r="D85" s="826"/>
      <c r="E85" s="826"/>
      <c r="F85" s="826"/>
      <c r="G85" s="826"/>
      <c r="H85" s="826"/>
      <c r="I85" s="826"/>
      <c r="J85" s="826"/>
      <c r="K85" s="826"/>
      <c r="L85" s="826"/>
      <c r="M85" s="827"/>
      <c r="N85" s="57">
        <f>L82+L83+L84</f>
        <v>140816.03661611842</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610202.82533651311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31.5" customHeight="1" thickBot="1">
      <c r="A31" t="s">
        <v>1928</v>
      </c>
      <c r="B31" s="85" t="s">
        <v>1767</v>
      </c>
      <c r="C31" s="965" t="s">
        <v>2250</v>
      </c>
      <c r="D31" s="966"/>
      <c r="E31" s="966"/>
      <c r="F31" s="966"/>
      <c r="G31" s="966"/>
      <c r="H31" s="966"/>
      <c r="I31" s="966"/>
      <c r="J31" s="992"/>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160</v>
      </c>
      <c r="B36" s="838" t="str">
        <f>VLOOKUP(A36,EQUIPOS!A6:D154,3,FALSE)</f>
        <v>COMPACTADOR MANUAL VIBRATORIO (RANA) con motor de 6 HP</v>
      </c>
      <c r="C36" s="839"/>
      <c r="D36" s="839"/>
      <c r="E36" s="839"/>
      <c r="F36" s="839"/>
      <c r="G36" s="839"/>
      <c r="H36" s="840"/>
      <c r="I36" s="276"/>
      <c r="J36" s="277"/>
      <c r="K36" s="278">
        <f>VLOOKUP(A36,EQUIPOS!A6:D163,4,FALSE)</f>
        <v>4746.666666666667</v>
      </c>
      <c r="L36" s="279"/>
      <c r="M36" s="345">
        <v>18.75</v>
      </c>
      <c r="N36" s="281">
        <f>K36/M36</f>
        <v>253.15555555555557</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102.1344104122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355.28996596775556</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564</v>
      </c>
      <c r="B48" s="48"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21844.721610000001</v>
      </c>
      <c r="N48" s="281">
        <f>K48*M48</f>
        <v>1092.2360805000001</v>
      </c>
    </row>
    <row r="49" spans="1:14">
      <c r="A49" s="168" t="s">
        <v>877</v>
      </c>
      <c r="B49" s="48"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2206.4278675</v>
      </c>
      <c r="N49" s="281">
        <f>K49*M49</f>
        <v>110.32139337500001</v>
      </c>
    </row>
    <row r="50" spans="1:14">
      <c r="A50" s="168" t="s">
        <v>433</v>
      </c>
      <c r="B50" s="48"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42243.020577499999</v>
      </c>
      <c r="N50" s="281">
        <f>K50*M50</f>
        <v>42243.020577499999</v>
      </c>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43445.578051375</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1375</v>
      </c>
      <c r="B58" s="51" t="str">
        <f>VLOOKUP(A58,TRANSPORTE!A1:D117,3,FALSE)</f>
        <v>Transporte de material seleccionado para relleno</v>
      </c>
      <c r="C58" s="326"/>
      <c r="D58" s="326"/>
      <c r="E58" s="326"/>
      <c r="F58" s="326"/>
      <c r="G58" s="326"/>
      <c r="H58" s="320" t="s">
        <v>2104</v>
      </c>
      <c r="I58" s="288">
        <v>0.05</v>
      </c>
      <c r="J58" s="295">
        <v>1</v>
      </c>
      <c r="K58" s="288">
        <f>I58*J58</f>
        <v>0.05</v>
      </c>
      <c r="L58" s="829">
        <f>VLOOKUP(A58,TRANSPORTE!A1:D117,4,FALSE)</f>
        <v>1277.40878376</v>
      </c>
      <c r="M58" s="830"/>
      <c r="N58" s="296">
        <f>K58*L58</f>
        <v>63.870439188000006</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63.870439188000006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443">
        <v>150</v>
      </c>
      <c r="N69" s="404">
        <f>K69/M69</f>
        <v>1361.7921388293332</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150</v>
      </c>
      <c r="N70" s="404">
        <f>K70/M70</f>
        <v>680.89606941466661</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132"/>
    </row>
    <row r="75" spans="1:15" ht="15" thickBot="1">
      <c r="B75" s="831" t="s">
        <v>1037</v>
      </c>
      <c r="C75" s="832"/>
      <c r="D75" s="832"/>
      <c r="E75" s="832"/>
      <c r="F75" s="832"/>
      <c r="G75" s="832"/>
      <c r="H75" s="832"/>
      <c r="I75" s="832"/>
      <c r="J75" s="832"/>
      <c r="K75" s="832"/>
      <c r="L75" s="832"/>
      <c r="M75" s="833"/>
      <c r="N75" s="469">
        <f>SUM(N69:N74)</f>
        <v>2042.6882082439997</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45907.426664774757</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9181.4853329549514</v>
      </c>
      <c r="M82" s="860"/>
      <c r="N82" s="56"/>
    </row>
    <row r="83" spans="1:14">
      <c r="B83" s="94" t="s">
        <v>1057</v>
      </c>
      <c r="C83" s="95"/>
      <c r="D83" s="95"/>
      <c r="E83" s="95"/>
      <c r="F83" s="95"/>
      <c r="G83" s="95"/>
      <c r="H83" s="95"/>
      <c r="I83" s="92"/>
      <c r="J83" s="93"/>
      <c r="K83" s="313">
        <v>0.05</v>
      </c>
      <c r="L83" s="859">
        <f>N77*K83</f>
        <v>2295.3713332387379</v>
      </c>
      <c r="M83" s="860"/>
      <c r="N83" s="56"/>
    </row>
    <row r="84" spans="1:14" ht="15" thickBot="1">
      <c r="B84" s="96" t="s">
        <v>1058</v>
      </c>
      <c r="C84" s="97"/>
      <c r="D84" s="97"/>
      <c r="E84" s="97"/>
      <c r="F84" s="97"/>
      <c r="G84" s="97"/>
      <c r="H84" s="97"/>
      <c r="I84" s="98"/>
      <c r="J84" s="99"/>
      <c r="K84" s="314">
        <v>0.05</v>
      </c>
      <c r="L84" s="861">
        <f>N77*K84</f>
        <v>2295.3713332387379</v>
      </c>
      <c r="M84" s="862"/>
      <c r="N84" s="56"/>
    </row>
    <row r="85" spans="1:14" ht="15" thickBot="1">
      <c r="B85" s="825" t="s">
        <v>1037</v>
      </c>
      <c r="C85" s="826"/>
      <c r="D85" s="826"/>
      <c r="E85" s="826"/>
      <c r="F85" s="826"/>
      <c r="G85" s="826"/>
      <c r="H85" s="826"/>
      <c r="I85" s="826"/>
      <c r="J85" s="826"/>
      <c r="K85" s="826"/>
      <c r="L85" s="826"/>
      <c r="M85" s="827"/>
      <c r="N85" s="57">
        <f>L82+L83+L84</f>
        <v>13772.227999432427</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59679.654664207184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1220</v>
      </c>
      <c r="C31" s="86" t="s">
        <v>2251</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127.66801301525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127.66801301525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905</v>
      </c>
      <c r="B48" s="48"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409136.14612500003</v>
      </c>
      <c r="N48" s="281">
        <f>K48*M48</f>
        <v>28639.530228750005</v>
      </c>
    </row>
    <row r="49" spans="1:14">
      <c r="A49" s="168" t="s">
        <v>941</v>
      </c>
      <c r="B49" s="48"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1735.85</v>
      </c>
      <c r="N49" s="281">
        <f>K49*M49</f>
        <v>520.755</v>
      </c>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29160.285228750006</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1323</v>
      </c>
      <c r="B58" s="51" t="str">
        <f>VLOOKUP(A58,TRANSPORTE!A1:D117,3,FALSE)</f>
        <v>Transporte de concreto</v>
      </c>
      <c r="C58" s="326"/>
      <c r="D58" s="326"/>
      <c r="E58" s="326"/>
      <c r="F58" s="326"/>
      <c r="G58" s="326"/>
      <c r="H58" s="320" t="s">
        <v>2104</v>
      </c>
      <c r="I58" s="288">
        <v>7.0000000000000007E-2</v>
      </c>
      <c r="J58" s="295">
        <v>1</v>
      </c>
      <c r="K58" s="288">
        <f>I58*J58</f>
        <v>7.0000000000000007E-2</v>
      </c>
      <c r="L58" s="829">
        <f>VLOOKUP(A58,TRANSPORTE!A1:D117,4,FALSE)</f>
        <v>1626.2552907900001</v>
      </c>
      <c r="M58" s="830"/>
      <c r="N58" s="296">
        <f>K58*L58</f>
        <v>113.83787035530001</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113.83787035530001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977"/>
      <c r="N68" s="103" t="s">
        <v>1035</v>
      </c>
    </row>
    <row r="69" spans="1:15">
      <c r="A69" s="169" t="s">
        <v>9</v>
      </c>
      <c r="B69" s="54" t="str">
        <f>VLOOKUP(A69,'MANO DE OBRA'!A8:D68,3,FALSE)</f>
        <v>Obrero (3)</v>
      </c>
      <c r="C69" s="52"/>
      <c r="D69" s="52"/>
      <c r="E69" s="52"/>
      <c r="F69" s="52"/>
      <c r="G69" s="52"/>
      <c r="H69" s="52"/>
      <c r="I69" s="301">
        <f>K69/J69*100</f>
        <v>82811.68411799999</v>
      </c>
      <c r="J69" s="302">
        <v>185</v>
      </c>
      <c r="K69" s="303">
        <f>VLOOKUP(A69,'MANO DE OBRA'!A8:D99,4,FALSE)</f>
        <v>153201.61561829998</v>
      </c>
      <c r="L69" s="55"/>
      <c r="M69" s="440">
        <v>100</v>
      </c>
      <c r="N69" s="404">
        <f>K69/M69</f>
        <v>1532.0161561829998</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100</v>
      </c>
      <c r="N70" s="404">
        <f>K70/M70</f>
        <v>1021.344104122</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132"/>
    </row>
    <row r="75" spans="1:15" ht="15" thickBot="1">
      <c r="B75" s="831" t="s">
        <v>1037</v>
      </c>
      <c r="C75" s="832"/>
      <c r="D75" s="832"/>
      <c r="E75" s="832"/>
      <c r="F75" s="832"/>
      <c r="G75" s="832"/>
      <c r="H75" s="832"/>
      <c r="I75" s="832"/>
      <c r="J75" s="832"/>
      <c r="K75" s="832"/>
      <c r="L75" s="832"/>
      <c r="M75" s="833"/>
      <c r="N75" s="469">
        <f>SUM(N69:N74)</f>
        <v>2553.3602603049999</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31955.151372425553</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6391.0302744851106</v>
      </c>
      <c r="M82" s="860"/>
      <c r="N82" s="56"/>
    </row>
    <row r="83" spans="1:14">
      <c r="B83" s="94" t="s">
        <v>1057</v>
      </c>
      <c r="C83" s="95"/>
      <c r="D83" s="95"/>
      <c r="E83" s="95"/>
      <c r="F83" s="95"/>
      <c r="G83" s="95"/>
      <c r="H83" s="95"/>
      <c r="I83" s="92"/>
      <c r="J83" s="93"/>
      <c r="K83" s="313">
        <v>0.05</v>
      </c>
      <c r="L83" s="859">
        <f>N77*K83</f>
        <v>1597.7575686212776</v>
      </c>
      <c r="M83" s="860"/>
      <c r="N83" s="56"/>
    </row>
    <row r="84" spans="1:14" ht="15" thickBot="1">
      <c r="B84" s="96" t="s">
        <v>1058</v>
      </c>
      <c r="C84" s="97"/>
      <c r="D84" s="97"/>
      <c r="E84" s="97"/>
      <c r="F84" s="97"/>
      <c r="G84" s="97"/>
      <c r="H84" s="97"/>
      <c r="I84" s="98"/>
      <c r="J84" s="99"/>
      <c r="K84" s="314">
        <v>0.05</v>
      </c>
      <c r="L84" s="861">
        <f>N77*K84</f>
        <v>1597.7575686212776</v>
      </c>
      <c r="M84" s="862"/>
      <c r="N84" s="56"/>
    </row>
    <row r="85" spans="1:14" ht="15" thickBot="1">
      <c r="B85" s="825" t="s">
        <v>1037</v>
      </c>
      <c r="C85" s="826"/>
      <c r="D85" s="826"/>
      <c r="E85" s="826"/>
      <c r="F85" s="826"/>
      <c r="G85" s="826"/>
      <c r="H85" s="826"/>
      <c r="I85" s="826"/>
      <c r="J85" s="826"/>
      <c r="K85" s="826"/>
      <c r="L85" s="826"/>
      <c r="M85" s="827"/>
      <c r="N85" s="57">
        <f>L82+L83+L84</f>
        <v>9586.5454117276659</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41541.696784153217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1768</v>
      </c>
      <c r="C31" s="86" t="s">
        <v>2252</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68.08960694146667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68.08960694146667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402</v>
      </c>
      <c r="B48" s="48"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104645.48133749999</v>
      </c>
      <c r="N48" s="281">
        <f>K48*M48</f>
        <v>130806.85167187499</v>
      </c>
    </row>
    <row r="49" spans="1:14">
      <c r="A49" s="168"/>
      <c r="B49" s="48"/>
      <c r="C49" s="434"/>
      <c r="D49" s="434"/>
      <c r="E49" s="434"/>
      <c r="F49" s="434"/>
      <c r="G49" s="434"/>
      <c r="H49" s="434"/>
      <c r="I49" s="434"/>
      <c r="J49" s="320"/>
      <c r="K49" s="406"/>
      <c r="L49" s="430"/>
      <c r="M49" s="411"/>
      <c r="N49" s="281"/>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130806.85167187499</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B58" s="51"/>
      <c r="C58" s="326"/>
      <c r="D58" s="326"/>
      <c r="E58" s="326"/>
      <c r="F58" s="326"/>
      <c r="G58" s="326"/>
      <c r="H58" s="320"/>
      <c r="I58" s="288"/>
      <c r="J58" s="295"/>
      <c r="K58" s="288"/>
      <c r="L58" s="829"/>
      <c r="M58" s="830"/>
      <c r="N58" s="296"/>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977"/>
      <c r="N68" s="103" t="s">
        <v>1035</v>
      </c>
    </row>
    <row r="69" spans="1:15">
      <c r="A69" s="169" t="s">
        <v>7</v>
      </c>
      <c r="B69" s="54" t="str">
        <f>VLOOKUP(A69,'MANO DE OBRA'!A8:D68,3,FALSE)</f>
        <v>Obrero (2)</v>
      </c>
      <c r="C69" s="52"/>
      <c r="D69" s="52"/>
      <c r="E69" s="52"/>
      <c r="F69" s="52"/>
      <c r="G69" s="52"/>
      <c r="H69" s="52"/>
      <c r="I69" s="301">
        <f>K69/J69*100</f>
        <v>55207.789411999998</v>
      </c>
      <c r="J69" s="302">
        <v>185</v>
      </c>
      <c r="K69" s="303">
        <f>VLOOKUP(A69,'MANO DE OBRA'!A8:D99,4,FALSE)</f>
        <v>102134.4104122</v>
      </c>
      <c r="L69" s="55"/>
      <c r="M69" s="443">
        <v>150</v>
      </c>
      <c r="N69" s="404">
        <f>K69/M69</f>
        <v>680.89606941466661</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150</v>
      </c>
      <c r="N70" s="404">
        <f>K70/M70</f>
        <v>680.89606941466661</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1361.7921388293332</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132236.7334176458</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26447.346683529162</v>
      </c>
      <c r="M82" s="860"/>
      <c r="N82" s="56"/>
    </row>
    <row r="83" spans="1:14">
      <c r="B83" s="94" t="s">
        <v>1057</v>
      </c>
      <c r="C83" s="95"/>
      <c r="D83" s="95"/>
      <c r="E83" s="95"/>
      <c r="F83" s="95"/>
      <c r="G83" s="95"/>
      <c r="H83" s="95"/>
      <c r="I83" s="92"/>
      <c r="J83" s="93"/>
      <c r="K83" s="313">
        <v>0.05</v>
      </c>
      <c r="L83" s="859">
        <f>N77*K83</f>
        <v>6611.8366708822905</v>
      </c>
      <c r="M83" s="860"/>
      <c r="N83" s="56"/>
    </row>
    <row r="84" spans="1:14" ht="15" thickBot="1">
      <c r="B84" s="96" t="s">
        <v>1058</v>
      </c>
      <c r="C84" s="97"/>
      <c r="D84" s="97"/>
      <c r="E84" s="97"/>
      <c r="F84" s="97"/>
      <c r="G84" s="97"/>
      <c r="H84" s="97"/>
      <c r="I84" s="98"/>
      <c r="J84" s="99"/>
      <c r="K84" s="314">
        <v>0.05</v>
      </c>
      <c r="L84" s="861">
        <f>N77*K84</f>
        <v>6611.8366708822905</v>
      </c>
      <c r="M84" s="862"/>
      <c r="N84" s="56"/>
    </row>
    <row r="85" spans="1:14" ht="15" thickBot="1">
      <c r="B85" s="825" t="s">
        <v>1037</v>
      </c>
      <c r="C85" s="826"/>
      <c r="D85" s="826"/>
      <c r="E85" s="826"/>
      <c r="F85" s="826"/>
      <c r="G85" s="826"/>
      <c r="H85" s="826"/>
      <c r="I85" s="826"/>
      <c r="J85" s="826"/>
      <c r="K85" s="826"/>
      <c r="L85" s="826"/>
      <c r="M85" s="827"/>
      <c r="N85" s="57">
        <f>L82+L83+L84</f>
        <v>39671.020025293736</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171907.75344293955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1769</v>
      </c>
      <c r="C31" s="86" t="s">
        <v>2253</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153.2016156183</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153.2016156183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507</v>
      </c>
      <c r="B48" s="48"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385699.03261499997</v>
      </c>
      <c r="N48" s="281">
        <f>K48*M48</f>
        <v>771.39806522999993</v>
      </c>
    </row>
    <row r="49" spans="1:14">
      <c r="A49" s="168" t="s">
        <v>905</v>
      </c>
      <c r="B49" s="48"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409136.14612500003</v>
      </c>
      <c r="N49" s="281">
        <f>K49*M49</f>
        <v>28639.530228750005</v>
      </c>
    </row>
    <row r="50" spans="1:14">
      <c r="A50" s="168" t="s">
        <v>941</v>
      </c>
      <c r="B50" s="48"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1735.85</v>
      </c>
      <c r="N50" s="281">
        <f>K50*M50</f>
        <v>520.755</v>
      </c>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29931.683293980008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1323</v>
      </c>
      <c r="B58" s="51" t="str">
        <f>VLOOKUP(A58,TRANSPORTE!A1:D117,3,FALSE)</f>
        <v>Transporte de concreto</v>
      </c>
      <c r="C58" s="326"/>
      <c r="D58" s="326"/>
      <c r="E58" s="326"/>
      <c r="F58" s="326"/>
      <c r="G58" s="326"/>
      <c r="H58" s="320" t="s">
        <v>2104</v>
      </c>
      <c r="I58" s="422">
        <v>7.2000000000000008E-2</v>
      </c>
      <c r="J58" s="295">
        <v>1</v>
      </c>
      <c r="K58" s="288">
        <f>I58*J58</f>
        <v>7.2000000000000008E-2</v>
      </c>
      <c r="L58" s="829">
        <f>VLOOKUP(A58,TRANSPORTE!A1:D117,4,FALSE)</f>
        <v>1626.2552907900001</v>
      </c>
      <c r="M58" s="830"/>
      <c r="N58" s="296">
        <f>K58*L58</f>
        <v>117.09038093688002</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117.09038093688002</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s="169" t="s">
        <v>11</v>
      </c>
      <c r="B69" s="54" t="str">
        <f>VLOOKUP(A69,'MANO DE OBRA'!A8:D68,3,FALSE)</f>
        <v>Obrero (4)</v>
      </c>
      <c r="C69" s="52"/>
      <c r="D69" s="52"/>
      <c r="E69" s="52"/>
      <c r="F69" s="52"/>
      <c r="G69" s="52"/>
      <c r="H69" s="52"/>
      <c r="I69" s="301">
        <f>K69/J69*100</f>
        <v>110415.578824</v>
      </c>
      <c r="J69" s="302">
        <v>185</v>
      </c>
      <c r="K69" s="303">
        <f>VLOOKUP(A69,'MANO DE OBRA'!A8:D99,4,FALSE)</f>
        <v>204268.8208244</v>
      </c>
      <c r="L69" s="55"/>
      <c r="M69" s="443">
        <v>100</v>
      </c>
      <c r="N69" s="404">
        <f>K69/M69</f>
        <v>2042.688208244</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100</v>
      </c>
      <c r="N70" s="404">
        <f>K70/M70</f>
        <v>1021.344104122</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132"/>
    </row>
    <row r="75" spans="1:15" ht="15" thickBot="1">
      <c r="B75" s="831" t="s">
        <v>1037</v>
      </c>
      <c r="C75" s="832"/>
      <c r="D75" s="832"/>
      <c r="E75" s="832"/>
      <c r="F75" s="832"/>
      <c r="G75" s="832"/>
      <c r="H75" s="832"/>
      <c r="I75" s="832"/>
      <c r="J75" s="832"/>
      <c r="K75" s="832"/>
      <c r="L75" s="832"/>
      <c r="M75" s="833"/>
      <c r="N75" s="469">
        <f>SUM(N69:N74)</f>
        <v>3064.032312366</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33266.007602901191</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6653.2015205802381</v>
      </c>
      <c r="M82" s="860"/>
      <c r="N82" s="56"/>
    </row>
    <row r="83" spans="1:14">
      <c r="B83" s="94" t="s">
        <v>1057</v>
      </c>
      <c r="C83" s="95"/>
      <c r="D83" s="95"/>
      <c r="E83" s="95"/>
      <c r="F83" s="95"/>
      <c r="G83" s="95"/>
      <c r="H83" s="95"/>
      <c r="I83" s="92"/>
      <c r="J83" s="93"/>
      <c r="K83" s="313">
        <v>0.05</v>
      </c>
      <c r="L83" s="859">
        <f>N77*K83</f>
        <v>1663.3003801450595</v>
      </c>
      <c r="M83" s="860"/>
      <c r="N83" s="56"/>
    </row>
    <row r="84" spans="1:14" ht="15" thickBot="1">
      <c r="B84" s="96" t="s">
        <v>1058</v>
      </c>
      <c r="C84" s="97"/>
      <c r="D84" s="97"/>
      <c r="E84" s="97"/>
      <c r="F84" s="97"/>
      <c r="G84" s="97"/>
      <c r="H84" s="97"/>
      <c r="I84" s="98"/>
      <c r="J84" s="99"/>
      <c r="K84" s="314">
        <v>0.05</v>
      </c>
      <c r="L84" s="861">
        <f>N77*K84</f>
        <v>1663.3003801450595</v>
      </c>
      <c r="M84" s="862"/>
      <c r="N84" s="56"/>
    </row>
    <row r="85" spans="1:14" ht="15" thickBot="1">
      <c r="B85" s="825" t="s">
        <v>1037</v>
      </c>
      <c r="C85" s="826"/>
      <c r="D85" s="826"/>
      <c r="E85" s="826"/>
      <c r="F85" s="826"/>
      <c r="G85" s="826"/>
      <c r="H85" s="826"/>
      <c r="I85" s="826"/>
      <c r="J85" s="826"/>
      <c r="K85" s="826"/>
      <c r="L85" s="826"/>
      <c r="M85" s="827"/>
      <c r="N85" s="57">
        <f>L82+L83+L84</f>
        <v>9979.8022808703572</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43245.809883771552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1770</v>
      </c>
      <c r="C31" s="86" t="s">
        <v>2254</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85.112008676833341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85.112008676833341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507</v>
      </c>
      <c r="B48" s="48"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385699.03261499997</v>
      </c>
      <c r="N48" s="281">
        <f>K48*M48</f>
        <v>771.39806522999993</v>
      </c>
    </row>
    <row r="49" spans="1:14">
      <c r="A49" s="168" t="s">
        <v>402</v>
      </c>
      <c r="B49" s="48"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104645.48133749999</v>
      </c>
      <c r="N49" s="281">
        <f>K49*M49</f>
        <v>130806.85167187499</v>
      </c>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131578.24973710498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1323</v>
      </c>
      <c r="B58" s="51" t="str">
        <f>VLOOKUP(A58,TRANSPORTE!A1:D117,3,FALSE)</f>
        <v>Transporte de concreto</v>
      </c>
      <c r="C58" s="326"/>
      <c r="D58" s="326"/>
      <c r="E58" s="326"/>
      <c r="F58" s="326"/>
      <c r="G58" s="326"/>
      <c r="H58" s="320" t="s">
        <v>2104</v>
      </c>
      <c r="I58" s="422">
        <v>2E-3</v>
      </c>
      <c r="J58" s="295">
        <v>1</v>
      </c>
      <c r="K58" s="422">
        <f>I58*J58</f>
        <v>2E-3</v>
      </c>
      <c r="L58" s="829">
        <f>VLOOKUP(A58,TRANSPORTE!A1:D117,4,FALSE)</f>
        <v>1626.2552907900001</v>
      </c>
      <c r="M58" s="830"/>
      <c r="N58" s="296">
        <f>K58*L58</f>
        <v>3.2525105815800002</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3.2525105815800002</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854"/>
      <c r="N68" s="103" t="s">
        <v>1035</v>
      </c>
    </row>
    <row r="69" spans="1:15">
      <c r="A69" s="169" t="s">
        <v>9</v>
      </c>
      <c r="B69" s="54" t="str">
        <f>VLOOKUP(A69,'MANO DE OBRA'!A8:D68,3,FALSE)</f>
        <v>Obrero (3)</v>
      </c>
      <c r="C69" s="52"/>
      <c r="D69" s="52"/>
      <c r="E69" s="52"/>
      <c r="F69" s="52"/>
      <c r="G69" s="52"/>
      <c r="H69" s="52"/>
      <c r="I69" s="301">
        <f>K69/J69*100</f>
        <v>82811.68411799999</v>
      </c>
      <c r="J69" s="302">
        <v>185</v>
      </c>
      <c r="K69" s="303">
        <f>VLOOKUP(A69,'MANO DE OBRA'!A8:D99,4,FALSE)</f>
        <v>153201.61561829998</v>
      </c>
      <c r="L69" s="55"/>
      <c r="M69" s="443">
        <v>150</v>
      </c>
      <c r="N69" s="404">
        <f>K69/M69</f>
        <v>1021.3441041219999</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150</v>
      </c>
      <c r="N70" s="404">
        <f>K70/M70</f>
        <v>680.89606941466661</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1702.2401735366666</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133368.85442990006</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26673.770885980015</v>
      </c>
      <c r="M82" s="860"/>
      <c r="N82" s="56"/>
    </row>
    <row r="83" spans="1:14">
      <c r="B83" s="94" t="s">
        <v>1057</v>
      </c>
      <c r="C83" s="95"/>
      <c r="D83" s="95"/>
      <c r="E83" s="95"/>
      <c r="F83" s="95"/>
      <c r="G83" s="95"/>
      <c r="H83" s="95"/>
      <c r="I83" s="92"/>
      <c r="J83" s="93"/>
      <c r="K83" s="313">
        <v>0.05</v>
      </c>
      <c r="L83" s="859">
        <f>N77*K83</f>
        <v>6668.4427214950038</v>
      </c>
      <c r="M83" s="860"/>
      <c r="N83" s="56"/>
    </row>
    <row r="84" spans="1:14" ht="15" thickBot="1">
      <c r="B84" s="96" t="s">
        <v>1058</v>
      </c>
      <c r="C84" s="97"/>
      <c r="D84" s="97"/>
      <c r="E84" s="97"/>
      <c r="F84" s="97"/>
      <c r="G84" s="97"/>
      <c r="H84" s="97"/>
      <c r="I84" s="98"/>
      <c r="J84" s="99"/>
      <c r="K84" s="314">
        <v>0.05</v>
      </c>
      <c r="L84" s="861">
        <f>N77*K84</f>
        <v>6668.4427214950038</v>
      </c>
      <c r="M84" s="862"/>
      <c r="N84" s="56"/>
    </row>
    <row r="85" spans="1:14" ht="15" thickBot="1">
      <c r="B85" s="825" t="s">
        <v>1037</v>
      </c>
      <c r="C85" s="826"/>
      <c r="D85" s="826"/>
      <c r="E85" s="826"/>
      <c r="F85" s="826"/>
      <c r="G85" s="826"/>
      <c r="H85" s="826"/>
      <c r="I85" s="826"/>
      <c r="J85" s="826"/>
      <c r="K85" s="826"/>
      <c r="L85" s="826"/>
      <c r="M85" s="827"/>
      <c r="N85" s="57">
        <f>L82+L83+L84</f>
        <v>40010.656328970021</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173379.51075887008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1815</v>
      </c>
      <c r="C31" s="86" t="s">
        <v>1771</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21.278002169208335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21.278002169208335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961</v>
      </c>
      <c r="B48" s="48"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5226.1152174999997</v>
      </c>
      <c r="N48" s="281">
        <f>K48*M48</f>
        <v>5748.7267392499998</v>
      </c>
    </row>
    <row r="49" spans="1:14">
      <c r="A49" s="168"/>
      <c r="B49" s="48"/>
      <c r="C49" s="434"/>
      <c r="D49" s="434"/>
      <c r="E49" s="434"/>
      <c r="F49" s="434"/>
      <c r="G49" s="434"/>
      <c r="H49" s="434"/>
      <c r="I49" s="434"/>
      <c r="J49" s="320"/>
      <c r="K49" s="406"/>
      <c r="L49" s="430"/>
      <c r="M49" s="411"/>
      <c r="N49" s="281"/>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5748.7267392499998</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B58" s="51"/>
      <c r="C58" s="326"/>
      <c r="D58" s="326"/>
      <c r="E58" s="326"/>
      <c r="F58" s="326"/>
      <c r="G58" s="326"/>
      <c r="H58" s="320"/>
      <c r="I58" s="288"/>
      <c r="J58" s="295"/>
      <c r="K58" s="288"/>
      <c r="L58" s="829"/>
      <c r="M58" s="830"/>
      <c r="N58" s="296"/>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977"/>
      <c r="N68" s="103" t="s">
        <v>1035</v>
      </c>
    </row>
    <row r="69" spans="1:15">
      <c r="A69" s="169" t="s">
        <v>7</v>
      </c>
      <c r="B69" s="54" t="str">
        <f>VLOOKUP(A69,'MANO DE OBRA'!A8:D68,3,FALSE)</f>
        <v>Obrero (2)</v>
      </c>
      <c r="C69" s="52"/>
      <c r="D69" s="52"/>
      <c r="E69" s="52"/>
      <c r="F69" s="52"/>
      <c r="G69" s="52"/>
      <c r="H69" s="52"/>
      <c r="I69" s="301">
        <f>K69/J69*100</f>
        <v>55207.789411999998</v>
      </c>
      <c r="J69" s="302">
        <v>185</v>
      </c>
      <c r="K69" s="303">
        <f>VLOOKUP(A69,'MANO DE OBRA'!A8:D99,4,FALSE)</f>
        <v>102134.4104122</v>
      </c>
      <c r="L69" s="55"/>
      <c r="M69" s="443">
        <v>240</v>
      </c>
      <c r="N69" s="404">
        <f>K69/M69</f>
        <v>425.56004338416665</v>
      </c>
      <c r="O69" s="111"/>
    </row>
    <row r="70" spans="1:15">
      <c r="A70" s="169"/>
      <c r="B70" s="54"/>
      <c r="C70" s="52"/>
      <c r="D70" s="52"/>
      <c r="E70" s="52"/>
      <c r="F70" s="52"/>
      <c r="G70" s="52"/>
      <c r="H70" s="52"/>
      <c r="I70" s="301"/>
      <c r="J70" s="302"/>
      <c r="K70" s="303"/>
      <c r="L70" s="55"/>
      <c r="M70" s="443"/>
      <c r="N70" s="404"/>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425.56004338416665</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6195.564784803375</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1239.1129569606751</v>
      </c>
      <c r="M82" s="860"/>
      <c r="N82" s="56"/>
    </row>
    <row r="83" spans="1:14">
      <c r="B83" s="94" t="s">
        <v>1057</v>
      </c>
      <c r="C83" s="95"/>
      <c r="D83" s="95"/>
      <c r="E83" s="95"/>
      <c r="F83" s="95"/>
      <c r="G83" s="95"/>
      <c r="H83" s="95"/>
      <c r="I83" s="92"/>
      <c r="J83" s="93"/>
      <c r="K83" s="313">
        <v>0.05</v>
      </c>
      <c r="L83" s="859">
        <f>N77*K83</f>
        <v>309.77823924016877</v>
      </c>
      <c r="M83" s="860"/>
      <c r="N83" s="56"/>
    </row>
    <row r="84" spans="1:14" ht="15" thickBot="1">
      <c r="B84" s="96" t="s">
        <v>1058</v>
      </c>
      <c r="C84" s="97"/>
      <c r="D84" s="97"/>
      <c r="E84" s="97"/>
      <c r="F84" s="97"/>
      <c r="G84" s="97"/>
      <c r="H84" s="97"/>
      <c r="I84" s="98"/>
      <c r="J84" s="99"/>
      <c r="K84" s="314">
        <v>0.05</v>
      </c>
      <c r="L84" s="861">
        <f>N77*K84</f>
        <v>309.77823924016877</v>
      </c>
      <c r="M84" s="862"/>
      <c r="N84" s="56"/>
    </row>
    <row r="85" spans="1:14" ht="15" thickBot="1">
      <c r="B85" s="825" t="s">
        <v>1037</v>
      </c>
      <c r="C85" s="826"/>
      <c r="D85" s="826"/>
      <c r="E85" s="826"/>
      <c r="F85" s="826"/>
      <c r="G85" s="826"/>
      <c r="H85" s="826"/>
      <c r="I85" s="826"/>
      <c r="J85" s="826"/>
      <c r="K85" s="826"/>
      <c r="L85" s="826"/>
      <c r="M85" s="827"/>
      <c r="N85" s="57">
        <f>L82+L83+L84</f>
        <v>1858.6694354410124</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8054.234220244387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1816</v>
      </c>
      <c r="C31" s="86" t="s">
        <v>2150</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21.278002169208335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21.278002169208335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954</v>
      </c>
      <c r="B48" s="48"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8321.0542691666651</v>
      </c>
      <c r="N48" s="281">
        <f>K48*M48</f>
        <v>9153.1596960833322</v>
      </c>
    </row>
    <row r="49" spans="1:14">
      <c r="A49" s="168"/>
      <c r="B49" s="48"/>
      <c r="C49" s="434"/>
      <c r="D49" s="434"/>
      <c r="E49" s="434"/>
      <c r="F49" s="434"/>
      <c r="G49" s="434"/>
      <c r="H49" s="434"/>
      <c r="I49" s="434"/>
      <c r="J49" s="320"/>
      <c r="K49" s="406"/>
      <c r="L49" s="430"/>
      <c r="M49" s="411"/>
      <c r="N49" s="281"/>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9153.1596960833322</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B58" s="51"/>
      <c r="C58" s="326"/>
      <c r="D58" s="326"/>
      <c r="E58" s="326"/>
      <c r="F58" s="326"/>
      <c r="G58" s="326"/>
      <c r="H58" s="320"/>
      <c r="I58" s="288"/>
      <c r="J58" s="295"/>
      <c r="K58" s="288"/>
      <c r="L58" s="829"/>
      <c r="M58" s="830"/>
      <c r="N58" s="296"/>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977"/>
      <c r="N68" s="103" t="s">
        <v>1035</v>
      </c>
    </row>
    <row r="69" spans="1:15">
      <c r="A69" s="169" t="s">
        <v>7</v>
      </c>
      <c r="B69" s="54" t="str">
        <f>VLOOKUP(A69,'MANO DE OBRA'!A8:D68,3,FALSE)</f>
        <v>Obrero (2)</v>
      </c>
      <c r="C69" s="52"/>
      <c r="D69" s="52"/>
      <c r="E69" s="52"/>
      <c r="F69" s="52"/>
      <c r="G69" s="52"/>
      <c r="H69" s="52"/>
      <c r="I69" s="301">
        <f>K69/J69*100</f>
        <v>55207.789411999998</v>
      </c>
      <c r="J69" s="302">
        <v>185</v>
      </c>
      <c r="K69" s="303">
        <f>VLOOKUP(A69,'MANO DE OBRA'!A8:D99,4,FALSE)</f>
        <v>102134.4104122</v>
      </c>
      <c r="L69" s="55"/>
      <c r="M69" s="443">
        <v>240</v>
      </c>
      <c r="N69" s="404">
        <f>K69/M69</f>
        <v>425.56004338416665</v>
      </c>
      <c r="O69" s="111"/>
    </row>
    <row r="70" spans="1:15">
      <c r="A70" s="169"/>
      <c r="B70" s="54"/>
      <c r="C70" s="52"/>
      <c r="D70" s="52"/>
      <c r="E70" s="52"/>
      <c r="F70" s="52"/>
      <c r="G70" s="52"/>
      <c r="H70" s="52"/>
      <c r="I70" s="301"/>
      <c r="J70" s="302"/>
      <c r="K70" s="303"/>
      <c r="L70" s="55"/>
      <c r="M70" s="443"/>
      <c r="N70" s="404"/>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425.56004338416665</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9599.9977416367074</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1919.9995483273415</v>
      </c>
      <c r="M82" s="860"/>
      <c r="N82" s="56"/>
    </row>
    <row r="83" spans="1:14">
      <c r="B83" s="94" t="s">
        <v>1057</v>
      </c>
      <c r="C83" s="95"/>
      <c r="D83" s="95"/>
      <c r="E83" s="95"/>
      <c r="F83" s="95"/>
      <c r="G83" s="95"/>
      <c r="H83" s="95"/>
      <c r="I83" s="92"/>
      <c r="J83" s="93"/>
      <c r="K83" s="313">
        <v>0.05</v>
      </c>
      <c r="L83" s="859">
        <f>N77*K83</f>
        <v>479.99988708183537</v>
      </c>
      <c r="M83" s="860"/>
      <c r="N83" s="56"/>
    </row>
    <row r="84" spans="1:14" ht="15" thickBot="1">
      <c r="B84" s="96" t="s">
        <v>1058</v>
      </c>
      <c r="C84" s="97"/>
      <c r="D84" s="97"/>
      <c r="E84" s="97"/>
      <c r="F84" s="97"/>
      <c r="G84" s="97"/>
      <c r="H84" s="97"/>
      <c r="I84" s="98"/>
      <c r="J84" s="99"/>
      <c r="K84" s="314">
        <v>0.05</v>
      </c>
      <c r="L84" s="861">
        <f>N77*K84</f>
        <v>479.99988708183537</v>
      </c>
      <c r="M84" s="862"/>
      <c r="N84" s="56"/>
    </row>
    <row r="85" spans="1:14" ht="15" thickBot="1">
      <c r="B85" s="825" t="s">
        <v>1037</v>
      </c>
      <c r="C85" s="826"/>
      <c r="D85" s="826"/>
      <c r="E85" s="826"/>
      <c r="F85" s="826"/>
      <c r="G85" s="826"/>
      <c r="H85" s="826"/>
      <c r="I85" s="826"/>
      <c r="J85" s="826"/>
      <c r="K85" s="826"/>
      <c r="L85" s="826"/>
      <c r="M85" s="827"/>
      <c r="N85" s="57">
        <f>L82+L83+L84</f>
        <v>2879.9993224910122</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12479.99706412772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1221</v>
      </c>
      <c r="C31" s="86" t="s">
        <v>1772</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306.40323123659999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306.40323123659999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556</v>
      </c>
      <c r="B48" s="48"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47600</v>
      </c>
      <c r="N48" s="281">
        <f>K48*M48</f>
        <v>52360.000000000007</v>
      </c>
    </row>
    <row r="49" spans="1:14">
      <c r="A49" s="168"/>
      <c r="B49" s="48"/>
      <c r="C49" s="434"/>
      <c r="D49" s="434"/>
      <c r="E49" s="434"/>
      <c r="F49" s="434"/>
      <c r="G49" s="434"/>
      <c r="H49" s="434"/>
      <c r="I49" s="434"/>
      <c r="J49" s="320"/>
      <c r="K49" s="406"/>
      <c r="L49" s="430"/>
      <c r="M49" s="411"/>
      <c r="N49" s="281"/>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52360.000000000007</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1345</v>
      </c>
      <c r="B58" s="51" t="str">
        <f>VLOOKUP(A58,TRANSPORTE!A1:D117,3,FALSE)</f>
        <v>Transporte de Material Drenante</v>
      </c>
      <c r="C58" s="326"/>
      <c r="D58" s="326"/>
      <c r="E58" s="326"/>
      <c r="F58" s="326"/>
      <c r="G58" s="326"/>
      <c r="H58" s="320" t="s">
        <v>2104</v>
      </c>
      <c r="I58" s="288">
        <v>1.1000000000000001</v>
      </c>
      <c r="J58" s="295">
        <v>1</v>
      </c>
      <c r="K58" s="288">
        <f>I58*J58</f>
        <v>1.1000000000000001</v>
      </c>
      <c r="L58" s="829">
        <f>VLOOKUP(A58,TRANSPORTE!A1:D117,4,FALSE)</f>
        <v>1460.4695945866667</v>
      </c>
      <c r="M58" s="830"/>
      <c r="N58" s="296">
        <f>K58*L58</f>
        <v>1606.5165540453336</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1606.5165540453336</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977"/>
      <c r="N68" s="103" t="s">
        <v>1035</v>
      </c>
    </row>
    <row r="69" spans="1:15">
      <c r="A69" s="169" t="s">
        <v>9</v>
      </c>
      <c r="B69" s="54" t="str">
        <f>VLOOKUP(A69,'MANO DE OBRA'!A8:D68,3,FALSE)</f>
        <v>Obrero (3)</v>
      </c>
      <c r="C69" s="52"/>
      <c r="D69" s="52"/>
      <c r="E69" s="52"/>
      <c r="F69" s="52"/>
      <c r="G69" s="52"/>
      <c r="H69" s="52"/>
      <c r="I69" s="301">
        <f>K69/J69*100</f>
        <v>82811.68411799999</v>
      </c>
      <c r="J69" s="302">
        <v>185</v>
      </c>
      <c r="K69" s="303">
        <f>VLOOKUP(A69,'MANO DE OBRA'!A8:D99,4,FALSE)</f>
        <v>153201.61561829998</v>
      </c>
      <c r="L69" s="55"/>
      <c r="M69" s="443">
        <v>25</v>
      </c>
      <c r="N69" s="404">
        <f>K69/M69</f>
        <v>6128.0646247319992</v>
      </c>
      <c r="O69" s="111"/>
    </row>
    <row r="70" spans="1:15">
      <c r="A70" s="169"/>
      <c r="B70" s="54"/>
      <c r="C70" s="52"/>
      <c r="D70" s="52"/>
      <c r="E70" s="52"/>
      <c r="F70" s="52"/>
      <c r="G70" s="52"/>
      <c r="H70" s="52"/>
      <c r="I70" s="301"/>
      <c r="J70" s="302"/>
      <c r="K70" s="303"/>
      <c r="L70" s="55"/>
      <c r="M70" s="443"/>
      <c r="N70" s="404"/>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6128.0646247319992</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60400.984410013938</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12080.196882002789</v>
      </c>
      <c r="M82" s="860"/>
      <c r="N82" s="56"/>
    </row>
    <row r="83" spans="1:14">
      <c r="B83" s="94" t="s">
        <v>1057</v>
      </c>
      <c r="C83" s="95"/>
      <c r="D83" s="95"/>
      <c r="E83" s="95"/>
      <c r="F83" s="95"/>
      <c r="G83" s="95"/>
      <c r="H83" s="95"/>
      <c r="I83" s="92"/>
      <c r="J83" s="93"/>
      <c r="K83" s="313">
        <v>0.05</v>
      </c>
      <c r="L83" s="859">
        <f>N77*K83</f>
        <v>3020.0492205006972</v>
      </c>
      <c r="M83" s="860"/>
      <c r="N83" s="56"/>
    </row>
    <row r="84" spans="1:14" ht="15" thickBot="1">
      <c r="B84" s="96" t="s">
        <v>1058</v>
      </c>
      <c r="C84" s="97"/>
      <c r="D84" s="97"/>
      <c r="E84" s="97"/>
      <c r="F84" s="97"/>
      <c r="G84" s="97"/>
      <c r="H84" s="97"/>
      <c r="I84" s="98"/>
      <c r="J84" s="99"/>
      <c r="K84" s="314">
        <v>0.05</v>
      </c>
      <c r="L84" s="861">
        <f>N77*K84</f>
        <v>3020.0492205006972</v>
      </c>
      <c r="M84" s="862"/>
      <c r="N84" s="56"/>
    </row>
    <row r="85" spans="1:14" ht="15" thickBot="1">
      <c r="B85" s="825" t="s">
        <v>1037</v>
      </c>
      <c r="C85" s="826"/>
      <c r="D85" s="826"/>
      <c r="E85" s="826"/>
      <c r="F85" s="826"/>
      <c r="G85" s="826"/>
      <c r="H85" s="826"/>
      <c r="I85" s="826"/>
      <c r="J85" s="826"/>
      <c r="K85" s="826"/>
      <c r="L85" s="826"/>
      <c r="M85" s="827"/>
      <c r="N85" s="57">
        <f>L82+L83+L84</f>
        <v>18120.295323004182</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78521.27973301812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1222</v>
      </c>
      <c r="C31" s="86" t="s">
        <v>2255</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160</v>
      </c>
      <c r="B36" s="838" t="str">
        <f>VLOOKUP(A36,EQUIPOS!A6:D154,3,FALSE)</f>
        <v>COMPACTADOR MANUAL VIBRATORIO (RANA) con motor de 6 HP</v>
      </c>
      <c r="C36" s="839"/>
      <c r="D36" s="839"/>
      <c r="E36" s="839"/>
      <c r="F36" s="839"/>
      <c r="G36" s="839"/>
      <c r="H36" s="840"/>
      <c r="I36" s="276"/>
      <c r="J36" s="277"/>
      <c r="K36" s="278">
        <f>VLOOKUP(A36,EQUIPOS!A6:D163,4,FALSE)</f>
        <v>4746.666666666667</v>
      </c>
      <c r="L36" s="279"/>
      <c r="M36" s="345">
        <v>3</v>
      </c>
      <c r="N36" s="281">
        <f>K36/M36</f>
        <v>1582.2222222222224</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425.5600433841667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2007.782265606389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545</v>
      </c>
      <c r="B48" s="48"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54421.199540000001</v>
      </c>
      <c r="N48" s="281">
        <f>K48*M48</f>
        <v>68026.499425000002</v>
      </c>
    </row>
    <row r="49" spans="1:14">
      <c r="A49" s="168"/>
      <c r="B49" s="48"/>
      <c r="C49" s="434"/>
      <c r="D49" s="434"/>
      <c r="E49" s="434"/>
      <c r="F49" s="434"/>
      <c r="G49" s="434"/>
      <c r="H49" s="434"/>
      <c r="I49" s="434"/>
      <c r="J49" s="320"/>
      <c r="K49" s="406"/>
      <c r="L49" s="430"/>
      <c r="M49" s="411"/>
      <c r="N49" s="281"/>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68026.499425000002</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1336</v>
      </c>
      <c r="B60" s="51" t="str">
        <f>VLOOKUP(A60,TRANSPORTE!A1:D117,3,FALSE)</f>
        <v>Transporte de material de cobertura</v>
      </c>
      <c r="C60" s="326"/>
      <c r="D60" s="326"/>
      <c r="E60" s="326"/>
      <c r="F60" s="326"/>
      <c r="G60" s="326"/>
      <c r="H60" s="320" t="s">
        <v>339</v>
      </c>
      <c r="I60" s="288">
        <v>1.25</v>
      </c>
      <c r="J60" s="295">
        <v>1</v>
      </c>
      <c r="K60" s="288">
        <f>I60*J60</f>
        <v>1.25</v>
      </c>
      <c r="L60" s="829">
        <f>VLOOKUP(A60,TRANSPORTE!A1:D117,4,FALSE)</f>
        <v>1277.40878376</v>
      </c>
      <c r="M60" s="830"/>
      <c r="N60" s="296">
        <f>K60*L60</f>
        <v>1596.7609797</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318"/>
      <c r="C65" s="319"/>
      <c r="D65" s="319"/>
      <c r="E65" s="319"/>
      <c r="F65" s="319"/>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1596.7609797</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69"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24</v>
      </c>
      <c r="N71" s="404">
        <f>K71/M71</f>
        <v>4255.6004338416669</v>
      </c>
      <c r="O71" s="111"/>
    </row>
    <row r="72" spans="1:15">
      <c r="A72" s="169"/>
      <c r="B72" s="54"/>
      <c r="C72" s="52"/>
      <c r="D72" s="52"/>
      <c r="E72" s="52"/>
      <c r="F72" s="52"/>
      <c r="G72" s="52"/>
      <c r="H72" s="52"/>
      <c r="I72" s="301"/>
      <c r="J72" s="302"/>
      <c r="K72" s="303"/>
      <c r="L72" s="55"/>
      <c r="M72" s="443"/>
      <c r="N72" s="404"/>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4255.6004338416669</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75886.643104148068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15177.328620829614</v>
      </c>
      <c r="M84" s="860"/>
      <c r="N84" s="56"/>
    </row>
    <row r="85" spans="1:14">
      <c r="B85" s="94" t="s">
        <v>1057</v>
      </c>
      <c r="C85" s="95"/>
      <c r="D85" s="95"/>
      <c r="E85" s="95"/>
      <c r="F85" s="95"/>
      <c r="G85" s="95"/>
      <c r="H85" s="95"/>
      <c r="I85" s="92"/>
      <c r="J85" s="93"/>
      <c r="K85" s="313">
        <v>0.05</v>
      </c>
      <c r="L85" s="859">
        <f>N79*K85</f>
        <v>3794.3321552074035</v>
      </c>
      <c r="M85" s="860"/>
      <c r="N85" s="56"/>
    </row>
    <row r="86" spans="1:14" ht="15" thickBot="1">
      <c r="B86" s="96" t="s">
        <v>1058</v>
      </c>
      <c r="C86" s="97"/>
      <c r="D86" s="97"/>
      <c r="E86" s="97"/>
      <c r="F86" s="97"/>
      <c r="G86" s="97"/>
      <c r="H86" s="97"/>
      <c r="I86" s="98"/>
      <c r="J86" s="99"/>
      <c r="K86" s="314">
        <v>0.05</v>
      </c>
      <c r="L86" s="861">
        <f>N79*K86</f>
        <v>3794.3321552074035</v>
      </c>
      <c r="M86" s="862"/>
      <c r="N86" s="56"/>
    </row>
    <row r="87" spans="1:14" ht="15" thickBot="1">
      <c r="B87" s="825" t="s">
        <v>1037</v>
      </c>
      <c r="C87" s="826"/>
      <c r="D87" s="826"/>
      <c r="E87" s="826"/>
      <c r="F87" s="826"/>
      <c r="G87" s="826"/>
      <c r="H87" s="826"/>
      <c r="I87" s="826"/>
      <c r="J87" s="826"/>
      <c r="K87" s="826"/>
      <c r="L87" s="826"/>
      <c r="M87" s="827"/>
      <c r="N87" s="57">
        <f>L84+L85+L86</f>
        <v>22765.992931244422</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98652.636035392497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1223</v>
      </c>
      <c r="C31" s="86" t="s">
        <v>2256</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197</v>
      </c>
      <c r="B36" s="838" t="str">
        <f>VLOOKUP(A36,EQUIPOS!A6:D154,3,FALSE)</f>
        <v>Equipo de perforación (TRACKDRILL), potencia 40 HP, 2100 golpes / minuto</v>
      </c>
      <c r="C36" s="839"/>
      <c r="D36" s="839"/>
      <c r="E36" s="839"/>
      <c r="F36" s="839"/>
      <c r="G36" s="839"/>
      <c r="H36" s="840"/>
      <c r="I36" s="276"/>
      <c r="J36" s="277"/>
      <c r="K36" s="278">
        <f>VLOOKUP(A36,EQUIPOS!A6:D163,4,FALSE)</f>
        <v>471013.62</v>
      </c>
      <c r="L36" s="279"/>
      <c r="M36" s="345">
        <v>2.5</v>
      </c>
      <c r="N36" s="281">
        <f>K36/M36</f>
        <v>188405.448</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383.00403904575001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188788.45203904575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765</v>
      </c>
      <c r="B48" s="48"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8869.7844999999998</v>
      </c>
      <c r="N48" s="281">
        <f>K48*M48</f>
        <v>8958.4823450000004</v>
      </c>
    </row>
    <row r="49" spans="1:14">
      <c r="A49" s="168"/>
      <c r="B49" s="48"/>
      <c r="C49" s="434"/>
      <c r="D49" s="434"/>
      <c r="E49" s="434"/>
      <c r="F49" s="434"/>
      <c r="G49" s="434"/>
      <c r="H49" s="434"/>
      <c r="I49" s="434"/>
      <c r="J49" s="320"/>
      <c r="K49" s="406"/>
      <c r="L49" s="430"/>
      <c r="M49" s="411"/>
      <c r="N49" s="281"/>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8958.4823450000004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69" t="s">
        <v>6</v>
      </c>
      <c r="B71" s="54" t="str">
        <f>VLOOKUP(A71,'MANO DE OBRA'!A8:D68,3,FALSE)</f>
        <v xml:space="preserve">Obrero </v>
      </c>
      <c r="C71" s="52"/>
      <c r="D71" s="52"/>
      <c r="E71" s="52"/>
      <c r="F71" s="52"/>
      <c r="G71" s="52"/>
      <c r="H71" s="52"/>
      <c r="I71" s="301">
        <f>K71/J71*100</f>
        <v>27603.894705999999</v>
      </c>
      <c r="J71" s="302">
        <v>185</v>
      </c>
      <c r="K71" s="303">
        <f>VLOOKUP(A71,'MANO DE OBRA'!A8:D99,4,FALSE)</f>
        <v>51067.205206099999</v>
      </c>
      <c r="L71" s="55"/>
      <c r="M71" s="443">
        <v>20</v>
      </c>
      <c r="N71" s="404">
        <f>K71/M71</f>
        <v>2553.3602603049999</v>
      </c>
      <c r="O71" s="111"/>
    </row>
    <row r="72" spans="1:15">
      <c r="A72" s="169"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v>
      </c>
      <c r="N72" s="404">
        <f>K72/M72</f>
        <v>5106.7205206099998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7660.0807809149992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205407.01516496076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41081.403032992152</v>
      </c>
      <c r="M84" s="860"/>
      <c r="N84" s="56"/>
    </row>
    <row r="85" spans="1:14">
      <c r="B85" s="94" t="s">
        <v>1057</v>
      </c>
      <c r="C85" s="95"/>
      <c r="D85" s="95"/>
      <c r="E85" s="95"/>
      <c r="F85" s="95"/>
      <c r="G85" s="95"/>
      <c r="H85" s="95"/>
      <c r="I85" s="92"/>
      <c r="J85" s="93"/>
      <c r="K85" s="313">
        <v>0.05</v>
      </c>
      <c r="L85" s="859">
        <f>N79*K85</f>
        <v>10270.350758248038</v>
      </c>
      <c r="M85" s="860"/>
      <c r="N85" s="56"/>
    </row>
    <row r="86" spans="1:14" ht="15" thickBot="1">
      <c r="B86" s="96" t="s">
        <v>1058</v>
      </c>
      <c r="C86" s="97"/>
      <c r="D86" s="97"/>
      <c r="E86" s="97"/>
      <c r="F86" s="97"/>
      <c r="G86" s="97"/>
      <c r="H86" s="97"/>
      <c r="I86" s="98"/>
      <c r="J86" s="99"/>
      <c r="K86" s="314">
        <v>0.05</v>
      </c>
      <c r="L86" s="861">
        <f>N79*K86</f>
        <v>10270.350758248038</v>
      </c>
      <c r="M86" s="862"/>
      <c r="N86" s="56"/>
    </row>
    <row r="87" spans="1:14" ht="15" thickBot="1">
      <c r="B87" s="825" t="s">
        <v>1037</v>
      </c>
      <c r="C87" s="826"/>
      <c r="D87" s="826"/>
      <c r="E87" s="826"/>
      <c r="F87" s="826"/>
      <c r="G87" s="826"/>
      <c r="H87" s="826"/>
      <c r="I87" s="826"/>
      <c r="J87" s="826"/>
      <c r="K87" s="826"/>
      <c r="L87" s="826"/>
      <c r="M87" s="827"/>
      <c r="N87" s="57">
        <f>L84+L85+L86</f>
        <v>61622.104549488227</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267029.11971444899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1224</v>
      </c>
      <c r="C31" s="86" t="s">
        <v>2257</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197</v>
      </c>
      <c r="B36" s="838" t="str">
        <f>VLOOKUP(A36,EQUIPOS!A6:D154,3,FALSE)</f>
        <v>Equipo de perforación (TRACKDRILL), potencia 40 HP, 2100 golpes / minuto</v>
      </c>
      <c r="C36" s="839"/>
      <c r="D36" s="839"/>
      <c r="E36" s="839"/>
      <c r="F36" s="839"/>
      <c r="G36" s="839"/>
      <c r="H36" s="840"/>
      <c r="I36" s="276"/>
      <c r="J36" s="277"/>
      <c r="K36" s="278">
        <f>VLOOKUP(A36,EQUIPOS!A6:D163,4,FALSE)</f>
        <v>471013.62</v>
      </c>
      <c r="L36" s="279"/>
      <c r="M36" s="345">
        <v>1.25</v>
      </c>
      <c r="N36" s="281">
        <f>K36/M36</f>
        <v>376810.89600000001</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1021.344104122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377832.24010412203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765</v>
      </c>
      <c r="B48" s="48"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8869.7844999999998</v>
      </c>
      <c r="N48" s="281">
        <f>K48*M48</f>
        <v>8958.4823450000004</v>
      </c>
    </row>
    <row r="49" spans="1:14">
      <c r="A49" s="168"/>
      <c r="B49" s="48"/>
      <c r="C49" s="434"/>
      <c r="D49" s="434"/>
      <c r="E49" s="434"/>
      <c r="F49" s="434"/>
      <c r="G49" s="434"/>
      <c r="H49" s="434"/>
      <c r="I49" s="434"/>
      <c r="J49" s="320"/>
      <c r="K49" s="406"/>
      <c r="L49" s="430"/>
      <c r="M49" s="411"/>
      <c r="N49" s="281"/>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8958.4823450000004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318"/>
      <c r="C65" s="319"/>
      <c r="D65" s="319"/>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69"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10</v>
      </c>
      <c r="N71" s="404">
        <f>K71/M71</f>
        <v>10213.44104122</v>
      </c>
      <c r="O71" s="111"/>
    </row>
    <row r="72" spans="1:15">
      <c r="A72" s="169"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10</v>
      </c>
      <c r="N72" s="404">
        <f>K72/M72</f>
        <v>10213.44104122</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20426.882082439999</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407217.60453156207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81443.52090631242</v>
      </c>
      <c r="M84" s="860"/>
      <c r="N84" s="56"/>
    </row>
    <row r="85" spans="1:14">
      <c r="B85" s="94" t="s">
        <v>1057</v>
      </c>
      <c r="C85" s="95"/>
      <c r="D85" s="95"/>
      <c r="E85" s="95"/>
      <c r="F85" s="95"/>
      <c r="G85" s="95"/>
      <c r="H85" s="95"/>
      <c r="I85" s="92"/>
      <c r="J85" s="93"/>
      <c r="K85" s="313">
        <v>0.05</v>
      </c>
      <c r="L85" s="859">
        <f>N79*K85</f>
        <v>20360.880226578105</v>
      </c>
      <c r="M85" s="860"/>
      <c r="N85" s="56"/>
    </row>
    <row r="86" spans="1:14" ht="15" thickBot="1">
      <c r="B86" s="96" t="s">
        <v>1058</v>
      </c>
      <c r="C86" s="97"/>
      <c r="D86" s="97"/>
      <c r="E86" s="97"/>
      <c r="F86" s="97"/>
      <c r="G86" s="97"/>
      <c r="H86" s="97"/>
      <c r="I86" s="98"/>
      <c r="J86" s="99"/>
      <c r="K86" s="314">
        <v>0.05</v>
      </c>
      <c r="L86" s="861">
        <f>N79*K86</f>
        <v>20360.880226578105</v>
      </c>
      <c r="M86" s="862"/>
      <c r="N86" s="56"/>
    </row>
    <row r="87" spans="1:14" ht="15" thickBot="1">
      <c r="B87" s="825" t="s">
        <v>1037</v>
      </c>
      <c r="C87" s="826"/>
      <c r="D87" s="826"/>
      <c r="E87" s="826"/>
      <c r="F87" s="826"/>
      <c r="G87" s="826"/>
      <c r="H87" s="826"/>
      <c r="I87" s="826"/>
      <c r="J87" s="826"/>
      <c r="K87" s="826"/>
      <c r="L87" s="826"/>
      <c r="M87" s="827"/>
      <c r="N87" s="57">
        <f>L84+L85+L86</f>
        <v>122165.28135946862</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529382.88589103066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1225</v>
      </c>
      <c r="C31" s="86" t="s">
        <v>1773</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314</v>
      </c>
      <c r="B36" s="838" t="str">
        <f>VLOOKUP(A36,EQUIPOS!A6:D154,3,FALSE)</f>
        <v xml:space="preserve">Retroexcavadora E-200 sobre orugas
</v>
      </c>
      <c r="C36" s="839"/>
      <c r="D36" s="839"/>
      <c r="E36" s="839"/>
      <c r="F36" s="839"/>
      <c r="G36" s="839"/>
      <c r="H36" s="840"/>
      <c r="I36" s="276"/>
      <c r="J36" s="277"/>
      <c r="K36" s="278">
        <f>VLOOKUP(A36,EQUIPOS!A6:D163,4,FALSE)</f>
        <v>166600</v>
      </c>
      <c r="L36" s="279"/>
      <c r="M36" s="345">
        <v>23</v>
      </c>
      <c r="N36" s="281">
        <f>K36/M36</f>
        <v>7243.478260869565</v>
      </c>
    </row>
    <row r="37" spans="1:14">
      <c r="A37" s="118" t="s">
        <v>328</v>
      </c>
      <c r="B37" s="838" t="str">
        <f>VLOOKUP(A37,EQUIPOS!A7:D154,3,FALSE)</f>
        <v xml:space="preserve">Taco metálico o puntal (escamas en concreto)
</v>
      </c>
      <c r="C37" s="839"/>
      <c r="D37" s="839"/>
      <c r="E37" s="839"/>
      <c r="F37" s="839"/>
      <c r="G37" s="839"/>
      <c r="H37" s="840"/>
      <c r="I37" s="430"/>
      <c r="J37" s="431"/>
      <c r="K37" s="278">
        <f>VLOOKUP(A37,EQUIPOS!A7:D164,4,FALSE)</f>
        <v>536</v>
      </c>
      <c r="L37" s="344"/>
      <c r="M37" s="345">
        <v>1</v>
      </c>
      <c r="N37" s="281">
        <f>K37/M37</f>
        <v>536</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N75*M41</f>
        <v>1021.344104122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8800.8223649915653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766</v>
      </c>
      <c r="B48" s="48"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4998.5</v>
      </c>
      <c r="N48" s="281">
        <f>K48*M48</f>
        <v>1749.4749999999999</v>
      </c>
    </row>
    <row r="49" spans="1:14">
      <c r="A49" s="168" t="s">
        <v>1774</v>
      </c>
      <c r="B49" s="48"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1547</v>
      </c>
      <c r="N49" s="281">
        <f>K49*M49</f>
        <v>1547</v>
      </c>
    </row>
    <row r="50" spans="1:14">
      <c r="A50" s="168" t="s">
        <v>812</v>
      </c>
      <c r="B50" s="48"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3842.9609612499999</v>
      </c>
      <c r="N50" s="281">
        <f>K50*M50</f>
        <v>14603.251652749999</v>
      </c>
    </row>
    <row r="51" spans="1:14">
      <c r="A51" s="168" t="s">
        <v>904</v>
      </c>
      <c r="B51" s="48"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426302.625</v>
      </c>
      <c r="N51" s="281">
        <f>K51*M51</f>
        <v>76734.472500000003</v>
      </c>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94634.199152750007</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1323</v>
      </c>
      <c r="B58" s="51" t="str">
        <f>VLOOKUP(A58,TRANSPORTE!A1:D117,3,FALSE)</f>
        <v>Transporte de concreto</v>
      </c>
      <c r="C58" s="326"/>
      <c r="D58" s="326"/>
      <c r="E58" s="326"/>
      <c r="F58" s="326"/>
      <c r="G58" s="326"/>
      <c r="H58" s="320" t="s">
        <v>2104</v>
      </c>
      <c r="I58" s="288">
        <v>0.18</v>
      </c>
      <c r="J58" s="295">
        <v>1</v>
      </c>
      <c r="K58" s="288">
        <f>I58*J58</f>
        <v>0.18</v>
      </c>
      <c r="L58" s="829">
        <f>VLOOKUP(A58,TRANSPORTE!A1:D117,4,FALSE)</f>
        <v>1626.2552907900001</v>
      </c>
      <c r="M58" s="830"/>
      <c r="N58" s="296">
        <f>K58*L58</f>
        <v>292.7259523422</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292.7259523422</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977"/>
      <c r="N68" s="103" t="s">
        <v>1035</v>
      </c>
    </row>
    <row r="69" spans="1:15">
      <c r="A69" s="169" t="s">
        <v>7</v>
      </c>
      <c r="B69" s="54" t="str">
        <f>VLOOKUP(A69,'MANO DE OBRA'!A8:D68,3,FALSE)</f>
        <v>Obrero (2)</v>
      </c>
      <c r="C69" s="52"/>
      <c r="D69" s="52"/>
      <c r="E69" s="52"/>
      <c r="F69" s="52"/>
      <c r="G69" s="52"/>
      <c r="H69" s="52"/>
      <c r="I69" s="301">
        <f>K69/J69*100</f>
        <v>55207.789411999998</v>
      </c>
      <c r="J69" s="302">
        <v>185</v>
      </c>
      <c r="K69" s="303">
        <f>VLOOKUP(A69,'MANO DE OBRA'!A8:D99,4,FALSE)</f>
        <v>102134.4104122</v>
      </c>
      <c r="L69" s="55"/>
      <c r="M69" s="443">
        <v>10</v>
      </c>
      <c r="N69" s="404">
        <f>K69/M69</f>
        <v>10213.44104122</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10</v>
      </c>
      <c r="N70" s="404">
        <f>K70/M70</f>
        <v>10213.44104122</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132"/>
    </row>
    <row r="75" spans="1:15" ht="15" thickBot="1">
      <c r="B75" s="831" t="s">
        <v>1037</v>
      </c>
      <c r="C75" s="832"/>
      <c r="D75" s="832"/>
      <c r="E75" s="832"/>
      <c r="F75" s="832"/>
      <c r="G75" s="832"/>
      <c r="H75" s="832"/>
      <c r="I75" s="832"/>
      <c r="J75" s="832"/>
      <c r="K75" s="832"/>
      <c r="L75" s="832"/>
      <c r="M75" s="833"/>
      <c r="N75" s="469">
        <f>SUM(N69:N74)</f>
        <v>20426.882082439999</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124154.62955252377</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24830.925910504753</v>
      </c>
      <c r="M82" s="860"/>
      <c r="N82" s="56"/>
    </row>
    <row r="83" spans="1:14">
      <c r="B83" s="94" t="s">
        <v>1057</v>
      </c>
      <c r="C83" s="95"/>
      <c r="D83" s="95"/>
      <c r="E83" s="95"/>
      <c r="F83" s="95"/>
      <c r="G83" s="95"/>
      <c r="H83" s="95"/>
      <c r="I83" s="92"/>
      <c r="J83" s="93"/>
      <c r="K83" s="313">
        <v>0.05</v>
      </c>
      <c r="L83" s="859">
        <f>N77*K83</f>
        <v>6207.7314776261883</v>
      </c>
      <c r="M83" s="860"/>
      <c r="N83" s="56"/>
    </row>
    <row r="84" spans="1:14" ht="15" thickBot="1">
      <c r="B84" s="96" t="s">
        <v>1058</v>
      </c>
      <c r="C84" s="97"/>
      <c r="D84" s="97"/>
      <c r="E84" s="97"/>
      <c r="F84" s="97"/>
      <c r="G84" s="97"/>
      <c r="H84" s="97"/>
      <c r="I84" s="98"/>
      <c r="J84" s="99"/>
      <c r="K84" s="314">
        <v>0.05</v>
      </c>
      <c r="L84" s="861">
        <f>N77*K84</f>
        <v>6207.7314776261883</v>
      </c>
      <c r="M84" s="862"/>
      <c r="N84" s="56"/>
    </row>
    <row r="85" spans="1:14" ht="15" thickBot="1">
      <c r="B85" s="825" t="s">
        <v>1037</v>
      </c>
      <c r="C85" s="826"/>
      <c r="D85" s="826"/>
      <c r="E85" s="826"/>
      <c r="F85" s="826"/>
      <c r="G85" s="826"/>
      <c r="H85" s="826"/>
      <c r="I85" s="826"/>
      <c r="J85" s="826"/>
      <c r="K85" s="826"/>
      <c r="L85" s="826"/>
      <c r="M85" s="827"/>
      <c r="N85" s="57">
        <f>L82+L83+L84</f>
        <v>37246.38886575713</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161401.0184182809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1226</v>
      </c>
      <c r="C31" s="86" t="s">
        <v>2258</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N75*M41</f>
        <v>51.067205206099999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51.067205206099999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381</v>
      </c>
      <c r="B48" s="48"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2881</v>
      </c>
      <c r="N48" s="281">
        <f>K48*M48</f>
        <v>2881</v>
      </c>
    </row>
    <row r="49" spans="1:14">
      <c r="A49" s="168" t="s">
        <v>747</v>
      </c>
      <c r="B49" s="48"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1365.5966899999999</v>
      </c>
      <c r="N49" s="281">
        <f>K49*M49</f>
        <v>5462.3867599999994</v>
      </c>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ht="15" thickBot="1">
      <c r="B52" s="48"/>
      <c r="C52" s="319"/>
      <c r="D52" s="319"/>
      <c r="E52" s="319"/>
      <c r="F52" s="319"/>
      <c r="G52" s="319"/>
      <c r="H52" s="319"/>
      <c r="I52" s="319"/>
      <c r="J52" s="444"/>
      <c r="K52" s="131"/>
      <c r="L52" s="334"/>
      <c r="M52" s="411"/>
      <c r="N52" s="281"/>
    </row>
    <row r="53" spans="1:14" ht="15" thickBot="1">
      <c r="B53" s="825" t="s">
        <v>1037</v>
      </c>
      <c r="C53" s="826"/>
      <c r="D53" s="826"/>
      <c r="E53" s="826"/>
      <c r="F53" s="826"/>
      <c r="G53" s="826"/>
      <c r="H53" s="826"/>
      <c r="I53" s="826"/>
      <c r="J53" s="826"/>
      <c r="K53" s="826"/>
      <c r="L53" s="826"/>
      <c r="M53" s="827"/>
      <c r="N53" s="403">
        <f>SUM(N48:N52)</f>
        <v>8343.3867599999994</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B58" s="51"/>
      <c r="C58" s="326"/>
      <c r="D58" s="326"/>
      <c r="E58" s="326"/>
      <c r="F58" s="326"/>
      <c r="G58" s="326"/>
      <c r="H58" s="320"/>
      <c r="I58" s="288"/>
      <c r="J58" s="295"/>
      <c r="K58" s="288"/>
      <c r="L58" s="829"/>
      <c r="M58" s="830"/>
      <c r="N58" s="296"/>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977"/>
      <c r="N68" s="103" t="s">
        <v>1035</v>
      </c>
    </row>
    <row r="69" spans="1:15">
      <c r="A69" s="169" t="s">
        <v>7</v>
      </c>
      <c r="B69" s="54" t="str">
        <f>VLOOKUP(A69,'MANO DE OBRA'!A8:D68,3,FALSE)</f>
        <v>Obrero (2)</v>
      </c>
      <c r="C69" s="52"/>
      <c r="D69" s="52"/>
      <c r="E69" s="52"/>
      <c r="F69" s="52"/>
      <c r="G69" s="52"/>
      <c r="H69" s="52"/>
      <c r="I69" s="301">
        <f>K69/J69*100</f>
        <v>55207.789411999998</v>
      </c>
      <c r="J69" s="302">
        <v>185</v>
      </c>
      <c r="K69" s="303">
        <f>VLOOKUP(A69,'MANO DE OBRA'!A8:D99,4,FALSE)</f>
        <v>102134.4104122</v>
      </c>
      <c r="L69" s="55"/>
      <c r="M69" s="443">
        <v>400</v>
      </c>
      <c r="N69" s="404">
        <f>K69/M69</f>
        <v>255.33602603049999</v>
      </c>
      <c r="O69" s="111"/>
    </row>
    <row r="70" spans="1:15">
      <c r="A70" s="169"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400</v>
      </c>
      <c r="N70" s="404">
        <f>K70/M70</f>
        <v>255.33602603049999</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132"/>
    </row>
    <row r="75" spans="1:15" ht="15" thickBot="1">
      <c r="B75" s="831" t="s">
        <v>1037</v>
      </c>
      <c r="C75" s="832"/>
      <c r="D75" s="832"/>
      <c r="E75" s="832"/>
      <c r="F75" s="832"/>
      <c r="G75" s="832"/>
      <c r="H75" s="832"/>
      <c r="I75" s="832"/>
      <c r="J75" s="832"/>
      <c r="K75" s="832"/>
      <c r="L75" s="832"/>
      <c r="M75" s="833"/>
      <c r="N75" s="469">
        <f>SUM(N69:N74)</f>
        <v>510.67205206099999</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8905.1260172670991</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1781.0252034534199</v>
      </c>
      <c r="M82" s="860"/>
      <c r="N82" s="56"/>
    </row>
    <row r="83" spans="1:14">
      <c r="B83" s="94" t="s">
        <v>1057</v>
      </c>
      <c r="C83" s="95"/>
      <c r="D83" s="95"/>
      <c r="E83" s="95"/>
      <c r="F83" s="95"/>
      <c r="G83" s="95"/>
      <c r="H83" s="95"/>
      <c r="I83" s="92"/>
      <c r="J83" s="93"/>
      <c r="K83" s="313">
        <v>0.05</v>
      </c>
      <c r="L83" s="859">
        <f>N77*K83</f>
        <v>445.25630086335497</v>
      </c>
      <c r="M83" s="860"/>
      <c r="N83" s="56"/>
    </row>
    <row r="84" spans="1:14" ht="15" thickBot="1">
      <c r="B84" s="96" t="s">
        <v>1058</v>
      </c>
      <c r="C84" s="97"/>
      <c r="D84" s="97"/>
      <c r="E84" s="97"/>
      <c r="F84" s="97"/>
      <c r="G84" s="97"/>
      <c r="H84" s="97"/>
      <c r="I84" s="98"/>
      <c r="J84" s="99"/>
      <c r="K84" s="314">
        <v>0.05</v>
      </c>
      <c r="L84" s="861">
        <f>N77*K84</f>
        <v>445.25630086335497</v>
      </c>
      <c r="M84" s="862"/>
      <c r="N84" s="56"/>
    </row>
    <row r="85" spans="1:14" ht="15" thickBot="1">
      <c r="B85" s="825" t="s">
        <v>1037</v>
      </c>
      <c r="C85" s="826"/>
      <c r="D85" s="826"/>
      <c r="E85" s="826"/>
      <c r="F85" s="826"/>
      <c r="G85" s="826"/>
      <c r="H85" s="826"/>
      <c r="I85" s="826"/>
      <c r="J85" s="826"/>
      <c r="K85" s="826"/>
      <c r="L85" s="826"/>
      <c r="M85" s="827"/>
      <c r="N85" s="57">
        <f>L82+L83+L84</f>
        <v>2671.5378051801299</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11576.66382244723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1227</v>
      </c>
      <c r="C31" s="86" t="s">
        <v>2259</v>
      </c>
      <c r="D31" s="87"/>
      <c r="E31" s="87"/>
      <c r="F31" s="87"/>
      <c r="G31" s="87"/>
      <c r="H31" s="87"/>
      <c r="I31" s="87"/>
      <c r="J31" s="87"/>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269</v>
      </c>
      <c r="B36" s="838" t="str">
        <f>VLOOKUP(A36,EQUIPOS!A6:D154,3,FALSE)</f>
        <v>Motoniveladora  potencia 215 HP, ancho de cuchilla 4,27 m, peso 18 ton.</v>
      </c>
      <c r="C36" s="839"/>
      <c r="D36" s="839"/>
      <c r="E36" s="839"/>
      <c r="F36" s="839"/>
      <c r="G36" s="839"/>
      <c r="H36" s="840"/>
      <c r="I36" s="276"/>
      <c r="J36" s="277"/>
      <c r="K36" s="278">
        <f>VLOOKUP(A36,EQUIPOS!A6:D163,4,FALSE)</f>
        <v>126917</v>
      </c>
      <c r="L36" s="279"/>
      <c r="M36" s="345">
        <v>15</v>
      </c>
      <c r="N36" s="281">
        <f>K36/M36</f>
        <v>8461.1333333333332</v>
      </c>
    </row>
    <row r="37" spans="1:14">
      <c r="A37" s="118" t="s">
        <v>365</v>
      </c>
      <c r="B37" s="838" t="str">
        <f>VLOOKUP(A37,EQUIPOS!A7:D154,3,FALSE)</f>
        <v xml:space="preserve">Vibrocompatador, potencia 153 HP, peso 10 Ton. </v>
      </c>
      <c r="C37" s="839"/>
      <c r="D37" s="839"/>
      <c r="E37" s="839"/>
      <c r="F37" s="839"/>
      <c r="G37" s="839"/>
      <c r="H37" s="840"/>
      <c r="I37" s="430"/>
      <c r="J37" s="431"/>
      <c r="K37" s="278">
        <f>VLOOKUP(A37,EQUIPOS!A7:D164,4,FALSE)</f>
        <v>126610.768</v>
      </c>
      <c r="L37" s="344"/>
      <c r="M37" s="345">
        <v>15</v>
      </c>
      <c r="N37" s="281">
        <f>K37/M37</f>
        <v>8440.7178666666659</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106.39001084604166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17008.241210846038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564</v>
      </c>
      <c r="B48" s="48"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21844.721610000001</v>
      </c>
      <c r="N48" s="281">
        <f>K48*M48</f>
        <v>22936.957690500003</v>
      </c>
    </row>
    <row r="49" spans="1:14">
      <c r="A49" s="168" t="s">
        <v>845</v>
      </c>
      <c r="B49" s="48" t="str">
        <f>VLOOKUP(A49,MATERIALES!A6:D373,3,FALSE)</f>
        <v>Agua</v>
      </c>
      <c r="C49" s="434"/>
      <c r="D49" s="434"/>
      <c r="E49" s="434"/>
      <c r="F49" s="434"/>
      <c r="G49" s="434"/>
      <c r="H49" s="434"/>
      <c r="I49" s="434"/>
      <c r="J49" s="320" t="str">
        <f>VLOOKUP(A49,MATERIALES!A5:D641,2,FALSE)</f>
        <v>lt</v>
      </c>
      <c r="K49" s="406">
        <v>30</v>
      </c>
      <c r="L49" s="430"/>
      <c r="M49" s="411">
        <f>VLOOKUP(A49,MATERIALES!A6:D397,4,FALSE)</f>
        <v>43.428869999999996</v>
      </c>
      <c r="N49" s="281">
        <f>K49*M49</f>
        <v>1302.8661</v>
      </c>
    </row>
    <row r="50" spans="1:14">
      <c r="A50" s="168"/>
      <c r="B50" s="48"/>
      <c r="C50" s="434"/>
      <c r="D50" s="434"/>
      <c r="E50" s="434"/>
      <c r="F50" s="434"/>
      <c r="G50" s="434"/>
      <c r="H50" s="434"/>
      <c r="I50" s="434"/>
      <c r="J50" s="320"/>
      <c r="K50" s="406"/>
      <c r="L50" s="430"/>
      <c r="M50" s="411"/>
      <c r="N50" s="281"/>
    </row>
    <row r="51" spans="1:14">
      <c r="A51" s="168"/>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24239.823790500002</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1375</v>
      </c>
      <c r="B60" s="51" t="str">
        <f>VLOOKUP(A60,TRANSPORTE!A1:D117,3,FALSE)</f>
        <v>Transporte de material seleccionado para relleno</v>
      </c>
      <c r="C60" s="326"/>
      <c r="D60" s="326"/>
      <c r="E60" s="326"/>
      <c r="F60" s="326"/>
      <c r="G60" s="326"/>
      <c r="H60" s="320" t="s">
        <v>2104</v>
      </c>
      <c r="I60" s="288">
        <v>1.05</v>
      </c>
      <c r="J60" s="295">
        <v>1</v>
      </c>
      <c r="K60" s="288">
        <f>I60*J60</f>
        <v>1.05</v>
      </c>
      <c r="L60" s="829">
        <f>VLOOKUP(A60,TRANSPORTE!A1:D117,4,FALSE)</f>
        <v>1277.40878376</v>
      </c>
      <c r="M60" s="830"/>
      <c r="N60" s="296">
        <f>K60*L60</f>
        <v>1341.2792229480001</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1341.2792229480001</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69"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120</v>
      </c>
      <c r="N71" s="404">
        <f>K71/M71</f>
        <v>851.12008676833329</v>
      </c>
      <c r="O71" s="111"/>
    </row>
    <row r="72" spans="1:15">
      <c r="A72" s="169" t="s">
        <v>9</v>
      </c>
      <c r="B72" s="54" t="str">
        <f>VLOOKUP(A72,'MANO DE OBRA'!A8:D69,3,FALSE)</f>
        <v>Obrero (3)</v>
      </c>
      <c r="C72" s="52"/>
      <c r="D72" s="52"/>
      <c r="E72" s="52"/>
      <c r="F72" s="52"/>
      <c r="G72" s="52"/>
      <c r="H72" s="52"/>
      <c r="I72" s="301">
        <f>K72/J72*100</f>
        <v>82811.68411799999</v>
      </c>
      <c r="J72" s="302">
        <v>185</v>
      </c>
      <c r="K72" s="303">
        <f>VLOOKUP(A72,'MANO DE OBRA'!A8:D100,4,FALSE)</f>
        <v>153201.61561829998</v>
      </c>
      <c r="L72" s="55"/>
      <c r="M72" s="443">
        <v>120</v>
      </c>
      <c r="N72" s="404">
        <f>K72/M72</f>
        <v>1276.6801301524999</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2127.800216920833</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44717.14444121487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8943.4288882429737</v>
      </c>
      <c r="M84" s="860"/>
      <c r="N84" s="56"/>
    </row>
    <row r="85" spans="1:14">
      <c r="B85" s="94" t="s">
        <v>1057</v>
      </c>
      <c r="C85" s="95"/>
      <c r="D85" s="95"/>
      <c r="E85" s="95"/>
      <c r="F85" s="95"/>
      <c r="G85" s="95"/>
      <c r="H85" s="95"/>
      <c r="I85" s="92"/>
      <c r="J85" s="93"/>
      <c r="K85" s="313">
        <v>0.05</v>
      </c>
      <c r="L85" s="859">
        <f>N79*K85</f>
        <v>2235.8572220607434</v>
      </c>
      <c r="M85" s="860"/>
      <c r="N85" s="56"/>
    </row>
    <row r="86" spans="1:14" ht="15" thickBot="1">
      <c r="B86" s="96" t="s">
        <v>1058</v>
      </c>
      <c r="C86" s="97"/>
      <c r="D86" s="97"/>
      <c r="E86" s="97"/>
      <c r="F86" s="97"/>
      <c r="G86" s="97"/>
      <c r="H86" s="97"/>
      <c r="I86" s="98"/>
      <c r="J86" s="99"/>
      <c r="K86" s="314">
        <v>0.05</v>
      </c>
      <c r="L86" s="861">
        <f>N79*K86</f>
        <v>2235.8572220607434</v>
      </c>
      <c r="M86" s="862"/>
      <c r="N86" s="56"/>
    </row>
    <row r="87" spans="1:14" ht="15" thickBot="1">
      <c r="B87" s="825" t="s">
        <v>1037</v>
      </c>
      <c r="C87" s="826"/>
      <c r="D87" s="826"/>
      <c r="E87" s="826"/>
      <c r="F87" s="826"/>
      <c r="G87" s="826"/>
      <c r="H87" s="826"/>
      <c r="I87" s="826"/>
      <c r="J87" s="826"/>
      <c r="K87" s="826"/>
      <c r="L87" s="826"/>
      <c r="M87" s="827"/>
      <c r="N87" s="57">
        <f>L84+L85+L86</f>
        <v>13415.143332364461</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58132.28777357933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32.25" customHeight="1" thickBot="1">
      <c r="A31" t="s">
        <v>1928</v>
      </c>
      <c r="B31" s="85" t="s">
        <v>1228</v>
      </c>
      <c r="C31" s="965" t="s">
        <v>2260</v>
      </c>
      <c r="D31" s="966"/>
      <c r="E31" s="966"/>
      <c r="F31" s="966"/>
      <c r="G31" s="966"/>
      <c r="H31" s="966"/>
      <c r="I31" s="966"/>
      <c r="J31" s="992"/>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SUM(N36:N41)</f>
        <v>766.00807809150001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630</v>
      </c>
      <c r="B48" s="48"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50575</v>
      </c>
      <c r="N48" s="281">
        <f>K48*M48</f>
        <v>55632.500000000007</v>
      </c>
    </row>
    <row r="49" spans="1:14">
      <c r="A49" s="168" t="s">
        <v>853</v>
      </c>
      <c r="B49" s="48"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4395.5</v>
      </c>
      <c r="N49" s="281">
        <f>K49*M49</f>
        <v>5054.8249999999998</v>
      </c>
    </row>
    <row r="50" spans="1:14">
      <c r="A50" s="168" t="s">
        <v>941</v>
      </c>
      <c r="B50" s="48"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1735.85</v>
      </c>
      <c r="N50" s="281">
        <f>K50*M50</f>
        <v>3471.7</v>
      </c>
    </row>
    <row r="51" spans="1:14">
      <c r="A51" s="168" t="s">
        <v>1005</v>
      </c>
      <c r="B51" s="48"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168968.46323749999</v>
      </c>
      <c r="N51" s="281">
        <f>K51*M51</f>
        <v>84484.231618749996</v>
      </c>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148643.25661874999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1395</v>
      </c>
      <c r="B60" s="51" t="str">
        <f>VLOOKUP(A60,TRANSPORTE!A1:D117,3,FALSE)</f>
        <v>Transporte de piedra para gaviones</v>
      </c>
      <c r="C60" s="326"/>
      <c r="D60" s="326"/>
      <c r="E60" s="326"/>
      <c r="F60" s="326"/>
      <c r="G60" s="326"/>
      <c r="H60" s="320" t="s">
        <v>2104</v>
      </c>
      <c r="I60" s="288">
        <v>1.1000000000000001</v>
      </c>
      <c r="J60" s="295">
        <v>1</v>
      </c>
      <c r="K60" s="288">
        <f>I60*J60</f>
        <v>1.1000000000000001</v>
      </c>
      <c r="L60" s="829">
        <f>VLOOKUP(A60,TRANSPORTE!A1:D117,4,FALSE)</f>
        <v>1460.4695945866667</v>
      </c>
      <c r="M60" s="830"/>
      <c r="N60" s="296">
        <f>K60*L60</f>
        <v>1606.5165540453336</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1606.5165540453336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69"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20</v>
      </c>
      <c r="N71" s="404">
        <f>K71/M71</f>
        <v>10213.44104122</v>
      </c>
      <c r="O71" s="111"/>
    </row>
    <row r="72" spans="1:15">
      <c r="A72" s="169"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v>
      </c>
      <c r="N72" s="404">
        <f>K72/M72</f>
        <v>5106.7205206099998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15320.161561829998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166335.94281271682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33267.188562543364</v>
      </c>
      <c r="M84" s="860"/>
      <c r="N84" s="56"/>
    </row>
    <row r="85" spans="1:14">
      <c r="B85" s="94" t="s">
        <v>1057</v>
      </c>
      <c r="C85" s="95"/>
      <c r="D85" s="95"/>
      <c r="E85" s="95"/>
      <c r="F85" s="95"/>
      <c r="G85" s="95"/>
      <c r="H85" s="95"/>
      <c r="I85" s="92"/>
      <c r="J85" s="93"/>
      <c r="K85" s="313">
        <v>0.05</v>
      </c>
      <c r="L85" s="859">
        <f>N79*K85</f>
        <v>8316.7971406358411</v>
      </c>
      <c r="M85" s="860"/>
      <c r="N85" s="56"/>
    </row>
    <row r="86" spans="1:14" ht="15" thickBot="1">
      <c r="B86" s="96" t="s">
        <v>1058</v>
      </c>
      <c r="C86" s="97"/>
      <c r="D86" s="97"/>
      <c r="E86" s="97"/>
      <c r="F86" s="97"/>
      <c r="G86" s="97"/>
      <c r="H86" s="97"/>
      <c r="I86" s="98"/>
      <c r="J86" s="99"/>
      <c r="K86" s="314">
        <v>0.05</v>
      </c>
      <c r="L86" s="861">
        <f>N79*K86</f>
        <v>8316.7971406358411</v>
      </c>
      <c r="M86" s="862"/>
      <c r="N86" s="56"/>
    </row>
    <row r="87" spans="1:14" ht="15" thickBot="1">
      <c r="B87" s="825" t="s">
        <v>1037</v>
      </c>
      <c r="C87" s="826"/>
      <c r="D87" s="826"/>
      <c r="E87" s="826"/>
      <c r="F87" s="826"/>
      <c r="G87" s="826"/>
      <c r="H87" s="826"/>
      <c r="I87" s="826"/>
      <c r="J87" s="826"/>
      <c r="K87" s="826"/>
      <c r="L87" s="826"/>
      <c r="M87" s="827"/>
      <c r="N87" s="57">
        <f>L84+L85+L86</f>
        <v>49900.782843815046</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216236.72565653187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31.5" customHeight="1" thickBot="1">
      <c r="A31" t="s">
        <v>1928</v>
      </c>
      <c r="B31" s="85" t="s">
        <v>1775</v>
      </c>
      <c r="C31" s="965" t="s">
        <v>2261</v>
      </c>
      <c r="D31" s="966"/>
      <c r="E31" s="966"/>
      <c r="F31" s="966"/>
      <c r="G31" s="966"/>
      <c r="H31" s="966"/>
      <c r="I31" s="966"/>
      <c r="J31" s="992"/>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SUM(N36:N41)</f>
        <v>766.00807809150001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630</v>
      </c>
      <c r="B48" s="48"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50575</v>
      </c>
      <c r="N48" s="281">
        <f>K48*M48</f>
        <v>55632.500000000007</v>
      </c>
    </row>
    <row r="49" spans="1:14">
      <c r="A49" s="168" t="s">
        <v>853</v>
      </c>
      <c r="B49" s="48"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4395.5</v>
      </c>
      <c r="N49" s="281">
        <f>K49*M49</f>
        <v>5054.8249999999998</v>
      </c>
    </row>
    <row r="50" spans="1:14">
      <c r="A50" s="168" t="s">
        <v>941</v>
      </c>
      <c r="B50" s="48"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1735.85</v>
      </c>
      <c r="N50" s="281">
        <f>K50*M50</f>
        <v>3471.7</v>
      </c>
    </row>
    <row r="51" spans="1:14">
      <c r="A51" s="168" t="s">
        <v>1009</v>
      </c>
      <c r="B51" s="48"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226231.8410475</v>
      </c>
      <c r="N51" s="281">
        <f>K51*M51</f>
        <v>113115.92052375</v>
      </c>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177274.94552375001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1395</v>
      </c>
      <c r="B60" s="51" t="str">
        <f>VLOOKUP(A60,TRANSPORTE!A1:D117,3,FALSE)</f>
        <v>Transporte de piedra para gaviones</v>
      </c>
      <c r="C60" s="326"/>
      <c r="D60" s="326"/>
      <c r="E60" s="326"/>
      <c r="F60" s="326"/>
      <c r="G60" s="326"/>
      <c r="H60" s="320" t="s">
        <v>2104</v>
      </c>
      <c r="I60" s="288">
        <v>1.1000000000000001</v>
      </c>
      <c r="J60" s="295">
        <v>1</v>
      </c>
      <c r="K60" s="288">
        <f>I60*J60</f>
        <v>1.1000000000000001</v>
      </c>
      <c r="L60" s="829">
        <f>VLOOKUP(A60,TRANSPORTE!A1:D117,4,FALSE)</f>
        <v>1460.4695945866667</v>
      </c>
      <c r="M60" s="830"/>
      <c r="N60" s="296">
        <f>K60*L60</f>
        <v>1606.5165540453336</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318"/>
      <c r="C65" s="319"/>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1606.5165540453336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69"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20</v>
      </c>
      <c r="N71" s="404">
        <f>K71/M71</f>
        <v>10213.44104122</v>
      </c>
      <c r="O71" s="111"/>
    </row>
    <row r="72" spans="1:15">
      <c r="A72" s="169"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v>
      </c>
      <c r="N72" s="404">
        <f>K72/M72</f>
        <v>5106.7205206099998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15320.161561829998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194967.63171771684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38993.526343543366</v>
      </c>
      <c r="M84" s="860"/>
      <c r="N84" s="56"/>
    </row>
    <row r="85" spans="1:14">
      <c r="B85" s="94" t="s">
        <v>1057</v>
      </c>
      <c r="C85" s="95"/>
      <c r="D85" s="95"/>
      <c r="E85" s="95"/>
      <c r="F85" s="95"/>
      <c r="G85" s="95"/>
      <c r="H85" s="95"/>
      <c r="I85" s="92"/>
      <c r="J85" s="93"/>
      <c r="K85" s="313">
        <v>0.05</v>
      </c>
      <c r="L85" s="859">
        <f>N79*K85</f>
        <v>9748.3815858858416</v>
      </c>
      <c r="M85" s="860"/>
      <c r="N85" s="56"/>
    </row>
    <row r="86" spans="1:14" ht="15" thickBot="1">
      <c r="B86" s="96" t="s">
        <v>1058</v>
      </c>
      <c r="C86" s="97"/>
      <c r="D86" s="97"/>
      <c r="E86" s="97"/>
      <c r="F86" s="97"/>
      <c r="G86" s="97"/>
      <c r="H86" s="97"/>
      <c r="I86" s="98"/>
      <c r="J86" s="99"/>
      <c r="K86" s="314">
        <v>0.05</v>
      </c>
      <c r="L86" s="861">
        <f>N79*K86</f>
        <v>9748.3815858858416</v>
      </c>
      <c r="M86" s="862"/>
      <c r="N86" s="56"/>
    </row>
    <row r="87" spans="1:14" ht="15" thickBot="1">
      <c r="B87" s="825" t="s">
        <v>1037</v>
      </c>
      <c r="C87" s="826"/>
      <c r="D87" s="826"/>
      <c r="E87" s="826"/>
      <c r="F87" s="826"/>
      <c r="G87" s="826"/>
      <c r="H87" s="826"/>
      <c r="I87" s="826"/>
      <c r="J87" s="826"/>
      <c r="K87" s="826"/>
      <c r="L87" s="826"/>
      <c r="M87" s="827"/>
      <c r="N87" s="57">
        <f>L84+L85+L86</f>
        <v>58490.289515315053</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253457.9212330319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30.75" customHeight="1" thickBot="1">
      <c r="A31" t="s">
        <v>1928</v>
      </c>
      <c r="B31" s="85" t="s">
        <v>1776</v>
      </c>
      <c r="C31" s="965" t="s">
        <v>2262</v>
      </c>
      <c r="D31" s="966"/>
      <c r="E31" s="966"/>
      <c r="F31" s="966"/>
      <c r="G31" s="966"/>
      <c r="H31" s="966"/>
      <c r="I31" s="966"/>
      <c r="J31" s="992"/>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766.00807809150001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68" t="s">
        <v>630</v>
      </c>
      <c r="B48" s="48"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50575</v>
      </c>
      <c r="N48" s="281">
        <f>K48*M48</f>
        <v>55632.500000000007</v>
      </c>
    </row>
    <row r="49" spans="1:14">
      <c r="A49" s="168" t="s">
        <v>853</v>
      </c>
      <c r="B49" s="48"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4395.5</v>
      </c>
      <c r="N49" s="281">
        <f>K49*M49</f>
        <v>5054.8249999999998</v>
      </c>
    </row>
    <row r="50" spans="1:14">
      <c r="A50" s="168" t="s">
        <v>941</v>
      </c>
      <c r="B50" s="48"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1735.85</v>
      </c>
      <c r="N50" s="281">
        <f>K50*M50</f>
        <v>3471.7</v>
      </c>
    </row>
    <row r="51" spans="1:14">
      <c r="A51" s="168" t="s">
        <v>1011</v>
      </c>
      <c r="B51" s="48"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194973.911865</v>
      </c>
      <c r="N51" s="281">
        <f>K51*M51</f>
        <v>97486.955932500001</v>
      </c>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161645.98093250001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1395</v>
      </c>
      <c r="B60" s="51" t="str">
        <f>VLOOKUP(A60,TRANSPORTE!A1:D117,3,FALSE)</f>
        <v>Transporte de piedra para gaviones</v>
      </c>
      <c r="C60" s="326"/>
      <c r="D60" s="326"/>
      <c r="E60" s="326"/>
      <c r="F60" s="326"/>
      <c r="G60" s="326"/>
      <c r="H60" s="320" t="s">
        <v>2104</v>
      </c>
      <c r="I60" s="288">
        <v>1.1000000000000001</v>
      </c>
      <c r="J60" s="295">
        <v>1</v>
      </c>
      <c r="K60" s="288">
        <f>I60*J60</f>
        <v>1.1000000000000001</v>
      </c>
      <c r="L60" s="829">
        <f>VLOOKUP(A60,TRANSPORTE!A1:D117,4,FALSE)</f>
        <v>1460.4695945866667</v>
      </c>
      <c r="M60" s="830"/>
      <c r="N60" s="296">
        <f>K60*L60</f>
        <v>1606.5165540453336</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1606.5165540453336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69"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20</v>
      </c>
      <c r="N71" s="404">
        <f>K71/M71</f>
        <v>10213.44104122</v>
      </c>
      <c r="O71" s="111"/>
    </row>
    <row r="72" spans="1:15">
      <c r="A72" s="169"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v>
      </c>
      <c r="N72" s="404">
        <f>K72/M72</f>
        <v>5106.7205206099998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15320.161561829998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179338.66712646684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35867.733425293372</v>
      </c>
      <c r="M84" s="860"/>
      <c r="N84" s="56"/>
    </row>
    <row r="85" spans="1:14">
      <c r="B85" s="94" t="s">
        <v>1057</v>
      </c>
      <c r="C85" s="95"/>
      <c r="D85" s="95"/>
      <c r="E85" s="95"/>
      <c r="F85" s="95"/>
      <c r="G85" s="95"/>
      <c r="H85" s="95"/>
      <c r="I85" s="92"/>
      <c r="J85" s="93"/>
      <c r="K85" s="313">
        <v>0.05</v>
      </c>
      <c r="L85" s="859">
        <f>N79*K85</f>
        <v>8966.9333563233431</v>
      </c>
      <c r="M85" s="860"/>
      <c r="N85" s="56"/>
    </row>
    <row r="86" spans="1:14" ht="15" thickBot="1">
      <c r="B86" s="96" t="s">
        <v>1058</v>
      </c>
      <c r="C86" s="97"/>
      <c r="D86" s="97"/>
      <c r="E86" s="97"/>
      <c r="F86" s="97"/>
      <c r="G86" s="97"/>
      <c r="H86" s="97"/>
      <c r="I86" s="98"/>
      <c r="J86" s="99"/>
      <c r="K86" s="314">
        <v>0.05</v>
      </c>
      <c r="L86" s="861">
        <f>N79*K86</f>
        <v>8966.9333563233431</v>
      </c>
      <c r="M86" s="862"/>
      <c r="N86" s="56"/>
    </row>
    <row r="87" spans="1:14" ht="15" thickBot="1">
      <c r="B87" s="825" t="s">
        <v>1037</v>
      </c>
      <c r="C87" s="826"/>
      <c r="D87" s="826"/>
      <c r="E87" s="826"/>
      <c r="F87" s="826"/>
      <c r="G87" s="826"/>
      <c r="H87" s="826"/>
      <c r="I87" s="826"/>
      <c r="J87" s="826"/>
      <c r="K87" s="826"/>
      <c r="L87" s="826"/>
      <c r="M87" s="827"/>
      <c r="N87" s="57">
        <f>L84+L85+L86</f>
        <v>53801.600137940062</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233140.2672644069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29.25" customHeight="1" thickBot="1">
      <c r="A31" t="s">
        <v>1928</v>
      </c>
      <c r="B31" s="85" t="s">
        <v>1777</v>
      </c>
      <c r="C31" s="965" t="s">
        <v>2263</v>
      </c>
      <c r="D31" s="966"/>
      <c r="E31" s="966"/>
      <c r="F31" s="966"/>
      <c r="G31" s="966"/>
      <c r="H31" s="966"/>
      <c r="I31" s="966"/>
      <c r="J31" s="992"/>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766.00807809150001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630</v>
      </c>
      <c r="B48" s="48"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50575</v>
      </c>
      <c r="N48" s="281">
        <f>K48*M48</f>
        <v>55632.500000000007</v>
      </c>
    </row>
    <row r="49" spans="1:14">
      <c r="A49" s="171" t="s">
        <v>853</v>
      </c>
      <c r="B49" s="48"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4395.5</v>
      </c>
      <c r="N49" s="281">
        <f>K49*M49</f>
        <v>5054.8249999999998</v>
      </c>
    </row>
    <row r="50" spans="1:14">
      <c r="A50" s="171" t="s">
        <v>941</v>
      </c>
      <c r="B50" s="48"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1735.85</v>
      </c>
      <c r="N50" s="281">
        <f>K50*M50</f>
        <v>3471.7</v>
      </c>
    </row>
    <row r="51" spans="1:14">
      <c r="A51" s="171" t="s">
        <v>1013</v>
      </c>
      <c r="B51" s="48"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251763.1911775</v>
      </c>
      <c r="N51" s="281">
        <f>K51*M51</f>
        <v>125881.59558875</v>
      </c>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190040.62058875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1395</v>
      </c>
      <c r="B60" s="51" t="str">
        <f>VLOOKUP(A60,TRANSPORTE!A1:D117,3,FALSE)</f>
        <v>Transporte de piedra para gaviones</v>
      </c>
      <c r="C60" s="326"/>
      <c r="D60" s="326"/>
      <c r="E60" s="326"/>
      <c r="F60" s="326"/>
      <c r="G60" s="326"/>
      <c r="H60" s="320" t="s">
        <v>2104</v>
      </c>
      <c r="I60" s="288">
        <v>1.1000000000000001</v>
      </c>
      <c r="J60" s="295">
        <v>1</v>
      </c>
      <c r="K60" s="288">
        <f>I60*J60</f>
        <v>1.1000000000000001</v>
      </c>
      <c r="L60" s="829">
        <f>VLOOKUP(A60,TRANSPORTE!A1:D117,4,FALSE)</f>
        <v>1460.4695945866667</v>
      </c>
      <c r="M60" s="830"/>
      <c r="N60" s="296">
        <f>K60*L60</f>
        <v>1606.5165540453336</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1606.5165540453336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20</v>
      </c>
      <c r="N71" s="404">
        <f>K71/M71</f>
        <v>10213.44104122</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v>
      </c>
      <c r="N72" s="404">
        <f>K72/M72</f>
        <v>5106.7205206099998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15320.161561829998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207733.30678271683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41546.661356543365</v>
      </c>
      <c r="M84" s="860"/>
      <c r="N84" s="56"/>
    </row>
    <row r="85" spans="1:14">
      <c r="B85" s="94" t="s">
        <v>1057</v>
      </c>
      <c r="C85" s="95"/>
      <c r="D85" s="95"/>
      <c r="E85" s="95"/>
      <c r="F85" s="95"/>
      <c r="G85" s="95"/>
      <c r="H85" s="95"/>
      <c r="I85" s="92"/>
      <c r="J85" s="93"/>
      <c r="K85" s="313">
        <v>0.05</v>
      </c>
      <c r="L85" s="859">
        <f>N79*K85</f>
        <v>10386.665339135841</v>
      </c>
      <c r="M85" s="860"/>
      <c r="N85" s="56"/>
    </row>
    <row r="86" spans="1:14" ht="15" thickBot="1">
      <c r="B86" s="96" t="s">
        <v>1058</v>
      </c>
      <c r="C86" s="97"/>
      <c r="D86" s="97"/>
      <c r="E86" s="97"/>
      <c r="F86" s="97"/>
      <c r="G86" s="97"/>
      <c r="H86" s="97"/>
      <c r="I86" s="98"/>
      <c r="J86" s="99"/>
      <c r="K86" s="314">
        <v>0.05</v>
      </c>
      <c r="L86" s="861">
        <f>N79*K86</f>
        <v>10386.665339135841</v>
      </c>
      <c r="M86" s="862"/>
      <c r="N86" s="56"/>
    </row>
    <row r="87" spans="1:14" ht="15" thickBot="1">
      <c r="B87" s="825" t="s">
        <v>1037</v>
      </c>
      <c r="C87" s="826"/>
      <c r="D87" s="826"/>
      <c r="E87" s="826"/>
      <c r="F87" s="826"/>
      <c r="G87" s="826"/>
      <c r="H87" s="826"/>
      <c r="I87" s="826"/>
      <c r="J87" s="826"/>
      <c r="K87" s="826"/>
      <c r="L87" s="826"/>
      <c r="M87" s="827"/>
      <c r="N87" s="57">
        <f>L84+L85+L86</f>
        <v>62319.992034815048</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270053.2988175319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30.75" customHeight="1" thickBot="1">
      <c r="A31" t="s">
        <v>1928</v>
      </c>
      <c r="B31" s="85" t="s">
        <v>1229</v>
      </c>
      <c r="C31" s="965" t="s">
        <v>1817</v>
      </c>
      <c r="D31" s="966"/>
      <c r="E31" s="966"/>
      <c r="F31" s="966"/>
      <c r="G31" s="966"/>
      <c r="H31" s="966"/>
      <c r="I31" s="966"/>
      <c r="J31" s="992"/>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766.00807809150001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630</v>
      </c>
      <c r="B48" s="48"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50575</v>
      </c>
      <c r="N48" s="281">
        <f>K48*M48</f>
        <v>55632.500000000007</v>
      </c>
    </row>
    <row r="49" spans="1:14">
      <c r="A49" s="171" t="s">
        <v>853</v>
      </c>
      <c r="B49" s="48"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4395.5</v>
      </c>
      <c r="N49" s="281">
        <f>K49*M49</f>
        <v>2197.75</v>
      </c>
    </row>
    <row r="50" spans="1:14">
      <c r="A50" s="171" t="s">
        <v>941</v>
      </c>
      <c r="B50" s="48"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1735.85</v>
      </c>
      <c r="N50" s="281">
        <f>K50*M50</f>
        <v>1735.85</v>
      </c>
    </row>
    <row r="51" spans="1:14">
      <c r="A51" s="171" t="s">
        <v>1007</v>
      </c>
      <c r="B51" s="48"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145128.42632249999</v>
      </c>
      <c r="N51" s="281">
        <f>K51*M51</f>
        <v>145128.42632249999</v>
      </c>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204694.52632249999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1395</v>
      </c>
      <c r="B60" s="51" t="str">
        <f>VLOOKUP(A60,TRANSPORTE!A1:D117,3,FALSE)</f>
        <v>Transporte de piedra para gaviones</v>
      </c>
      <c r="C60" s="326"/>
      <c r="D60" s="326"/>
      <c r="E60" s="326"/>
      <c r="F60" s="326"/>
      <c r="G60" s="326"/>
      <c r="H60" s="320" t="s">
        <v>2104</v>
      </c>
      <c r="I60" s="288">
        <v>1.1000000000000001</v>
      </c>
      <c r="J60" s="295">
        <v>1</v>
      </c>
      <c r="K60" s="288">
        <f>I60*J60</f>
        <v>1.1000000000000001</v>
      </c>
      <c r="L60" s="829">
        <f>VLOOKUP(A60,TRANSPORTE!A1:D117,4,FALSE)</f>
        <v>1460.4695945866667</v>
      </c>
      <c r="M60" s="830"/>
      <c r="N60" s="296">
        <f>K60*L60</f>
        <v>1606.5165540453336</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1606.5165540453336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72"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20</v>
      </c>
      <c r="N71" s="404">
        <f>K71/M71</f>
        <v>10213.44104122</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v>
      </c>
      <c r="N72" s="404">
        <f>K72/M72</f>
        <v>5106.7205206099998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15320.161561829998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222387.21251646683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44477.442503293365</v>
      </c>
      <c r="M84" s="860"/>
      <c r="N84" s="56"/>
    </row>
    <row r="85" spans="1:14">
      <c r="B85" s="94" t="s">
        <v>1057</v>
      </c>
      <c r="C85" s="95"/>
      <c r="D85" s="95"/>
      <c r="E85" s="95"/>
      <c r="F85" s="95"/>
      <c r="G85" s="95"/>
      <c r="H85" s="95"/>
      <c r="I85" s="92"/>
      <c r="J85" s="93"/>
      <c r="K85" s="313">
        <v>0.05</v>
      </c>
      <c r="L85" s="859">
        <f>N79*K85</f>
        <v>11119.360625823341</v>
      </c>
      <c r="M85" s="860"/>
      <c r="N85" s="56"/>
    </row>
    <row r="86" spans="1:14" ht="15" thickBot="1">
      <c r="B86" s="96" t="s">
        <v>1058</v>
      </c>
      <c r="C86" s="97"/>
      <c r="D86" s="97"/>
      <c r="E86" s="97"/>
      <c r="F86" s="97"/>
      <c r="G86" s="97"/>
      <c r="H86" s="97"/>
      <c r="I86" s="98"/>
      <c r="J86" s="99"/>
      <c r="K86" s="314">
        <v>0.05</v>
      </c>
      <c r="L86" s="861">
        <f>N79*K86</f>
        <v>11119.360625823341</v>
      </c>
      <c r="M86" s="862"/>
      <c r="N86" s="56"/>
    </row>
    <row r="87" spans="1:14" ht="15" thickBot="1">
      <c r="B87" s="825" t="s">
        <v>1037</v>
      </c>
      <c r="C87" s="826"/>
      <c r="D87" s="826"/>
      <c r="E87" s="826"/>
      <c r="F87" s="826"/>
      <c r="G87" s="826"/>
      <c r="H87" s="826"/>
      <c r="I87" s="826"/>
      <c r="J87" s="826"/>
      <c r="K87" s="826"/>
      <c r="L87" s="826"/>
      <c r="M87" s="827"/>
      <c r="N87" s="57">
        <f>L84+L85+L86</f>
        <v>66716.163754940048</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289103.37627140689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30.75" customHeight="1" thickBot="1">
      <c r="A31" t="s">
        <v>1928</v>
      </c>
      <c r="B31" s="85" t="s">
        <v>1778</v>
      </c>
      <c r="C31" s="965" t="s">
        <v>1779</v>
      </c>
      <c r="D31" s="966"/>
      <c r="E31" s="966"/>
      <c r="F31" s="966"/>
      <c r="G31" s="966"/>
      <c r="H31" s="966"/>
      <c r="I31" s="966"/>
      <c r="J31" s="992"/>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766.00807809150001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630</v>
      </c>
      <c r="B48" s="48"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50575</v>
      </c>
      <c r="N48" s="281">
        <f>K48*M48</f>
        <v>55632.500000000007</v>
      </c>
    </row>
    <row r="49" spans="1:14">
      <c r="A49" s="171" t="s">
        <v>853</v>
      </c>
      <c r="B49" s="48"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4395.5</v>
      </c>
      <c r="N49" s="281">
        <f>K49*M49</f>
        <v>2197.75</v>
      </c>
    </row>
    <row r="50" spans="1:14">
      <c r="A50" s="171" t="s">
        <v>941</v>
      </c>
      <c r="B50" s="48"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1735.85</v>
      </c>
      <c r="N50" s="281">
        <f>K50*M50</f>
        <v>1735.85</v>
      </c>
    </row>
    <row r="51" spans="1:14">
      <c r="A51" s="171" t="s">
        <v>1007</v>
      </c>
      <c r="B51" s="48"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145128.42632249999</v>
      </c>
      <c r="N51" s="281">
        <f>K51*M51</f>
        <v>145128.42632249999</v>
      </c>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204694.52632249999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1395</v>
      </c>
      <c r="B60" s="51" t="str">
        <f>VLOOKUP(A60,TRANSPORTE!A1:D117,3,FALSE)</f>
        <v>Transporte de piedra para gaviones</v>
      </c>
      <c r="C60" s="326"/>
      <c r="D60" s="326"/>
      <c r="E60" s="326"/>
      <c r="F60" s="326"/>
      <c r="G60" s="326"/>
      <c r="H60" s="320" t="s">
        <v>339</v>
      </c>
      <c r="I60" s="288">
        <v>1.1000000000000001</v>
      </c>
      <c r="J60" s="295">
        <v>1</v>
      </c>
      <c r="K60" s="288">
        <f>I60*J60</f>
        <v>1.1000000000000001</v>
      </c>
      <c r="L60" s="829">
        <f>VLOOKUP(A60,TRANSPORTE!A1:D117,4,FALSE)</f>
        <v>1460.4695945866667</v>
      </c>
      <c r="M60" s="830"/>
      <c r="N60" s="296">
        <f>K60*L60</f>
        <v>1606.5165540453336</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1606.5165540453336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72"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20</v>
      </c>
      <c r="N71" s="404">
        <f>K71/M71</f>
        <v>10213.44104122</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v>
      </c>
      <c r="N72" s="404">
        <f>K72/M72</f>
        <v>5106.7205206099998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15320.161561829998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222387.21251646683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44477.442503293365</v>
      </c>
      <c r="M84" s="860"/>
      <c r="N84" s="56"/>
    </row>
    <row r="85" spans="1:14">
      <c r="B85" s="94" t="s">
        <v>1057</v>
      </c>
      <c r="C85" s="95"/>
      <c r="D85" s="95"/>
      <c r="E85" s="95"/>
      <c r="F85" s="95"/>
      <c r="G85" s="95"/>
      <c r="H85" s="95"/>
      <c r="I85" s="92"/>
      <c r="J85" s="93"/>
      <c r="K85" s="313">
        <v>0.05</v>
      </c>
      <c r="L85" s="859">
        <f>N79*K85</f>
        <v>11119.360625823341</v>
      </c>
      <c r="M85" s="860"/>
      <c r="N85" s="56"/>
    </row>
    <row r="86" spans="1:14" ht="15" thickBot="1">
      <c r="B86" s="96" t="s">
        <v>1058</v>
      </c>
      <c r="C86" s="97"/>
      <c r="D86" s="97"/>
      <c r="E86" s="97"/>
      <c r="F86" s="97"/>
      <c r="G86" s="97"/>
      <c r="H86" s="97"/>
      <c r="I86" s="98"/>
      <c r="J86" s="99"/>
      <c r="K86" s="314">
        <v>0.05</v>
      </c>
      <c r="L86" s="861">
        <f>N79*K86</f>
        <v>11119.360625823341</v>
      </c>
      <c r="M86" s="862"/>
      <c r="N86" s="56"/>
    </row>
    <row r="87" spans="1:14" ht="15" thickBot="1">
      <c r="B87" s="825" t="s">
        <v>1037</v>
      </c>
      <c r="C87" s="826"/>
      <c r="D87" s="826"/>
      <c r="E87" s="826"/>
      <c r="F87" s="826"/>
      <c r="G87" s="826"/>
      <c r="H87" s="826"/>
      <c r="I87" s="826"/>
      <c r="J87" s="826"/>
      <c r="K87" s="826"/>
      <c r="L87" s="826"/>
      <c r="M87" s="827"/>
      <c r="N87" s="57">
        <f>L84+L85+L86</f>
        <v>66716.163754940048</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289103.37627140689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30.75" customHeight="1" thickBot="1">
      <c r="A31" t="s">
        <v>1928</v>
      </c>
      <c r="B31" s="85" t="s">
        <v>1780</v>
      </c>
      <c r="C31" s="965" t="s">
        <v>1781</v>
      </c>
      <c r="D31" s="966"/>
      <c r="E31" s="966"/>
      <c r="F31" s="966"/>
      <c r="G31" s="966"/>
      <c r="H31" s="966"/>
      <c r="I31" s="966"/>
      <c r="J31" s="992"/>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766.00807809150001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630</v>
      </c>
      <c r="B48" s="48"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50575</v>
      </c>
      <c r="N48" s="281">
        <f>K48*M48</f>
        <v>55632.500000000007</v>
      </c>
    </row>
    <row r="49" spans="1:14">
      <c r="A49" s="171" t="s">
        <v>853</v>
      </c>
      <c r="B49" s="48"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4395.5</v>
      </c>
      <c r="N49" s="281">
        <f>K49*M49</f>
        <v>2197.75</v>
      </c>
    </row>
    <row r="50" spans="1:14">
      <c r="A50" s="171" t="s">
        <v>941</v>
      </c>
      <c r="B50" s="48"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1735.85</v>
      </c>
      <c r="N50" s="281">
        <f>K50*M50</f>
        <v>1735.85</v>
      </c>
    </row>
    <row r="51" spans="1:14">
      <c r="A51" s="171" t="s">
        <v>1007</v>
      </c>
      <c r="B51" s="48"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145128.42632249999</v>
      </c>
      <c r="N51" s="281">
        <f>K51*M51</f>
        <v>145128.42632249999</v>
      </c>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204694.52632249999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1395</v>
      </c>
      <c r="B60" s="51" t="str">
        <f>VLOOKUP(A60,TRANSPORTE!A1:D117,3,FALSE)</f>
        <v>Transporte de piedra para gaviones</v>
      </c>
      <c r="C60" s="326"/>
      <c r="D60" s="326"/>
      <c r="E60" s="326"/>
      <c r="F60" s="326"/>
      <c r="G60" s="326"/>
      <c r="H60" s="320" t="s">
        <v>339</v>
      </c>
      <c r="I60" s="288">
        <v>1.1000000000000001</v>
      </c>
      <c r="J60" s="295">
        <v>1</v>
      </c>
      <c r="K60" s="288">
        <f>I60*J60</f>
        <v>1.1000000000000001</v>
      </c>
      <c r="L60" s="829">
        <f>VLOOKUP(A60,TRANSPORTE!A1:D117,4,FALSE)</f>
        <v>1460.4695945866667</v>
      </c>
      <c r="M60" s="830"/>
      <c r="N60" s="296">
        <f>K60*L60</f>
        <v>1606.5165540453336</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1606.5165540453336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72"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20</v>
      </c>
      <c r="N71" s="404">
        <f>K71/M71</f>
        <v>10213.44104122</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v>
      </c>
      <c r="N72" s="404">
        <f>K72/M72</f>
        <v>5106.7205206099998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15320.161561829998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222387.21251646683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44477.442503293365</v>
      </c>
      <c r="M84" s="860"/>
      <c r="N84" s="56"/>
    </row>
    <row r="85" spans="1:14">
      <c r="B85" s="94" t="s">
        <v>1057</v>
      </c>
      <c r="C85" s="95"/>
      <c r="D85" s="95"/>
      <c r="E85" s="95"/>
      <c r="F85" s="95"/>
      <c r="G85" s="95"/>
      <c r="H85" s="95"/>
      <c r="I85" s="92"/>
      <c r="J85" s="93"/>
      <c r="K85" s="313">
        <v>0.05</v>
      </c>
      <c r="L85" s="859">
        <f>N79*K85</f>
        <v>11119.360625823341</v>
      </c>
      <c r="M85" s="860"/>
      <c r="N85" s="56"/>
    </row>
    <row r="86" spans="1:14" ht="15" thickBot="1">
      <c r="B86" s="96" t="s">
        <v>1058</v>
      </c>
      <c r="C86" s="97"/>
      <c r="D86" s="97"/>
      <c r="E86" s="97"/>
      <c r="F86" s="97"/>
      <c r="G86" s="97"/>
      <c r="H86" s="97"/>
      <c r="I86" s="98"/>
      <c r="J86" s="99"/>
      <c r="K86" s="314">
        <v>0.05</v>
      </c>
      <c r="L86" s="861">
        <f>N79*K86</f>
        <v>11119.360625823341</v>
      </c>
      <c r="M86" s="862"/>
      <c r="N86" s="56"/>
    </row>
    <row r="87" spans="1:14" ht="15" thickBot="1">
      <c r="B87" s="825" t="s">
        <v>1037</v>
      </c>
      <c r="C87" s="826"/>
      <c r="D87" s="826"/>
      <c r="E87" s="826"/>
      <c r="F87" s="826"/>
      <c r="G87" s="826"/>
      <c r="H87" s="826"/>
      <c r="I87" s="826"/>
      <c r="J87" s="826"/>
      <c r="K87" s="826"/>
      <c r="L87" s="826"/>
      <c r="M87" s="827"/>
      <c r="N87" s="57">
        <f>L84+L85+L86</f>
        <v>66716.163754940048</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289103.37627140689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30.75" customHeight="1" thickBot="1">
      <c r="A31" t="s">
        <v>1928</v>
      </c>
      <c r="B31" s="85" t="s">
        <v>1782</v>
      </c>
      <c r="C31" s="965" t="s">
        <v>1783</v>
      </c>
      <c r="D31" s="966"/>
      <c r="E31" s="966"/>
      <c r="F31" s="966"/>
      <c r="G31" s="966"/>
      <c r="H31" s="966"/>
      <c r="I31" s="966"/>
      <c r="J31" s="992"/>
      <c r="K31" s="462"/>
      <c r="L31" s="315" t="s">
        <v>388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766.00807809150001</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766.00807809150001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630</v>
      </c>
      <c r="B48" s="48"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50575</v>
      </c>
      <c r="N48" s="281">
        <f>K48*M48</f>
        <v>55632.500000000007</v>
      </c>
    </row>
    <row r="49" spans="1:14">
      <c r="A49" s="171" t="s">
        <v>853</v>
      </c>
      <c r="B49" s="48"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4395.5</v>
      </c>
      <c r="N49" s="281">
        <f>K49*M49</f>
        <v>2197.75</v>
      </c>
    </row>
    <row r="50" spans="1:14">
      <c r="A50" s="171" t="s">
        <v>941</v>
      </c>
      <c r="B50" s="48"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1735.85</v>
      </c>
      <c r="N50" s="281">
        <f>K50*M50</f>
        <v>1735.85</v>
      </c>
    </row>
    <row r="51" spans="1:14">
      <c r="A51" s="171" t="s">
        <v>1007</v>
      </c>
      <c r="B51" s="48"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145128.42632249999</v>
      </c>
      <c r="N51" s="281">
        <f>K51*M51</f>
        <v>145128.42632249999</v>
      </c>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204694.52632249999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A60" t="s">
        <v>1395</v>
      </c>
      <c r="B60" s="51" t="str">
        <f>VLOOKUP(A60,TRANSPORTE!A1:D117,3,FALSE)</f>
        <v>Transporte de piedra para gaviones</v>
      </c>
      <c r="C60" s="326"/>
      <c r="D60" s="326"/>
      <c r="E60" s="326"/>
      <c r="F60" s="326"/>
      <c r="G60" s="326"/>
      <c r="H60" s="320" t="s">
        <v>339</v>
      </c>
      <c r="I60" s="288">
        <v>1.1000000000000001</v>
      </c>
      <c r="J60" s="295">
        <v>1</v>
      </c>
      <c r="K60" s="288">
        <f>I60*J60</f>
        <v>1.1000000000000001</v>
      </c>
      <c r="L60" s="829">
        <f>VLOOKUP(A60,TRANSPORTE!A1:D117,4,FALSE)</f>
        <v>1460.4695945866667</v>
      </c>
      <c r="M60" s="830"/>
      <c r="N60" s="296">
        <f>K60*L60</f>
        <v>1606.5165540453336</v>
      </c>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f>N60+N61+N62+N63+N64</f>
        <v>1606.5165540453336</v>
      </c>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72"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20</v>
      </c>
      <c r="N71" s="404">
        <f>K71/M71</f>
        <v>10213.44104122</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v>
      </c>
      <c r="N72" s="404">
        <f>K72/M72</f>
        <v>5106.7205206099998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15320.161561829998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222387.21251646683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44477.442503293365</v>
      </c>
      <c r="M84" s="860"/>
      <c r="N84" s="56"/>
    </row>
    <row r="85" spans="1:14">
      <c r="B85" s="94" t="s">
        <v>1057</v>
      </c>
      <c r="C85" s="95"/>
      <c r="D85" s="95"/>
      <c r="E85" s="95"/>
      <c r="F85" s="95"/>
      <c r="G85" s="95"/>
      <c r="H85" s="95"/>
      <c r="I85" s="92"/>
      <c r="J85" s="93"/>
      <c r="K85" s="313">
        <v>0.05</v>
      </c>
      <c r="L85" s="859">
        <f>N79*K85</f>
        <v>11119.360625823341</v>
      </c>
      <c r="M85" s="860"/>
      <c r="N85" s="56"/>
    </row>
    <row r="86" spans="1:14" ht="15" thickBot="1">
      <c r="B86" s="96" t="s">
        <v>1058</v>
      </c>
      <c r="C86" s="97"/>
      <c r="D86" s="97"/>
      <c r="E86" s="97"/>
      <c r="F86" s="97"/>
      <c r="G86" s="97"/>
      <c r="H86" s="97"/>
      <c r="I86" s="98"/>
      <c r="J86" s="99"/>
      <c r="K86" s="314">
        <v>0.05</v>
      </c>
      <c r="L86" s="861">
        <f>N79*K86</f>
        <v>11119.360625823341</v>
      </c>
      <c r="M86" s="862"/>
      <c r="N86" s="56"/>
    </row>
    <row r="87" spans="1:14" ht="15" thickBot="1">
      <c r="B87" s="825" t="s">
        <v>1037</v>
      </c>
      <c r="C87" s="826"/>
      <c r="D87" s="826"/>
      <c r="E87" s="826"/>
      <c r="F87" s="826"/>
      <c r="G87" s="826"/>
      <c r="H87" s="826"/>
      <c r="I87" s="826"/>
      <c r="J87" s="826"/>
      <c r="K87" s="826"/>
      <c r="L87" s="826"/>
      <c r="M87" s="827"/>
      <c r="N87" s="57">
        <f>L84+L85+L86</f>
        <v>66716.163754940048</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289103.37627140689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28.5" customHeight="1" thickBot="1">
      <c r="A31" t="s">
        <v>1928</v>
      </c>
      <c r="B31" s="85" t="s">
        <v>1784</v>
      </c>
      <c r="C31" s="965" t="s">
        <v>1785</v>
      </c>
      <c r="D31" s="966"/>
      <c r="E31" s="966"/>
      <c r="F31" s="966"/>
      <c r="G31" s="966"/>
      <c r="H31" s="966"/>
      <c r="I31" s="966"/>
      <c r="J31" s="992"/>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970</v>
      </c>
      <c r="B48" s="48"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4789.2392750000008</v>
      </c>
      <c r="N48" s="281">
        <f>K48*M48</f>
        <v>6226.0110575000017</v>
      </c>
    </row>
    <row r="49" spans="1:14">
      <c r="A49" s="171"/>
      <c r="B49" s="48"/>
      <c r="C49" s="434"/>
      <c r="D49" s="434"/>
      <c r="E49" s="434"/>
      <c r="F49" s="434"/>
      <c r="G49" s="434"/>
      <c r="H49" s="434"/>
      <c r="I49" s="434"/>
      <c r="J49" s="320"/>
      <c r="K49" s="406"/>
      <c r="L49" s="430"/>
      <c r="M49" s="411"/>
      <c r="N49" s="281"/>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6226.0110575000017</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200</v>
      </c>
      <c r="N71" s="404">
        <f>K71/M71</f>
        <v>1021.344104122</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200</v>
      </c>
      <c r="N72" s="404">
        <f>K72/M72</f>
        <v>510.67205206099999</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1532.016156183</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7758.0272136830017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1551.6054427366005</v>
      </c>
      <c r="M84" s="860"/>
      <c r="N84" s="56"/>
    </row>
    <row r="85" spans="1:14">
      <c r="B85" s="94" t="s">
        <v>1057</v>
      </c>
      <c r="C85" s="95"/>
      <c r="D85" s="95"/>
      <c r="E85" s="95"/>
      <c r="F85" s="95"/>
      <c r="G85" s="95"/>
      <c r="H85" s="95"/>
      <c r="I85" s="92"/>
      <c r="J85" s="93"/>
      <c r="K85" s="313">
        <v>0.05</v>
      </c>
      <c r="L85" s="859">
        <f>N79*K85</f>
        <v>387.90136068415012</v>
      </c>
      <c r="M85" s="860"/>
      <c r="N85" s="56"/>
    </row>
    <row r="86" spans="1:14" ht="15" thickBot="1">
      <c r="B86" s="96" t="s">
        <v>1058</v>
      </c>
      <c r="C86" s="97"/>
      <c r="D86" s="97"/>
      <c r="E86" s="97"/>
      <c r="F86" s="97"/>
      <c r="G86" s="97"/>
      <c r="H86" s="97"/>
      <c r="I86" s="98"/>
      <c r="J86" s="99"/>
      <c r="K86" s="314">
        <v>0.05</v>
      </c>
      <c r="L86" s="861">
        <f>N79*K86</f>
        <v>387.90136068415012</v>
      </c>
      <c r="M86" s="862"/>
      <c r="N86" s="56"/>
    </row>
    <row r="87" spans="1:14" ht="15" thickBot="1">
      <c r="B87" s="825" t="s">
        <v>1037</v>
      </c>
      <c r="C87" s="826"/>
      <c r="D87" s="826"/>
      <c r="E87" s="826"/>
      <c r="F87" s="826"/>
      <c r="G87" s="826"/>
      <c r="H87" s="826"/>
      <c r="I87" s="826"/>
      <c r="J87" s="826"/>
      <c r="K87" s="826"/>
      <c r="L87" s="826"/>
      <c r="M87" s="827"/>
      <c r="N87" s="57">
        <f>L84+L85+L86</f>
        <v>2327.4081641049006</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10085.435377787902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30" customHeight="1" thickBot="1">
      <c r="A31" t="s">
        <v>1928</v>
      </c>
      <c r="B31" s="85" t="s">
        <v>1786</v>
      </c>
      <c r="C31" s="965" t="s">
        <v>1787</v>
      </c>
      <c r="D31" s="966"/>
      <c r="E31" s="966"/>
      <c r="F31" s="966"/>
      <c r="G31" s="966"/>
      <c r="H31" s="966"/>
      <c r="I31" s="966"/>
      <c r="J31" s="992"/>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2" t="s">
        <v>985</v>
      </c>
      <c r="B48" s="48"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14885.2451925</v>
      </c>
      <c r="N48" s="281">
        <f>K48*M48</f>
        <v>19350.81875025</v>
      </c>
    </row>
    <row r="49" spans="1:14">
      <c r="A49" s="171"/>
      <c r="B49" s="48"/>
      <c r="C49" s="434"/>
      <c r="D49" s="434"/>
      <c r="E49" s="434"/>
      <c r="F49" s="434"/>
      <c r="G49" s="434"/>
      <c r="H49" s="434"/>
      <c r="I49" s="434"/>
      <c r="J49" s="320"/>
      <c r="K49" s="406"/>
      <c r="L49" s="430"/>
      <c r="M49" s="411"/>
      <c r="N49" s="281"/>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19350.81875025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200</v>
      </c>
      <c r="N71" s="404">
        <f>K71/M71</f>
        <v>1021.344104122</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200</v>
      </c>
      <c r="N72" s="404">
        <f>K72/M72</f>
        <v>510.67205206099999</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1532.016156183</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20882.834906433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4176.5669812865999</v>
      </c>
      <c r="M84" s="860"/>
      <c r="N84" s="56"/>
    </row>
    <row r="85" spans="1:14">
      <c r="B85" s="94" t="s">
        <v>1057</v>
      </c>
      <c r="C85" s="95"/>
      <c r="D85" s="95"/>
      <c r="E85" s="95"/>
      <c r="F85" s="95"/>
      <c r="G85" s="95"/>
      <c r="H85" s="95"/>
      <c r="I85" s="92"/>
      <c r="J85" s="93"/>
      <c r="K85" s="313">
        <v>0.05</v>
      </c>
      <c r="L85" s="859">
        <f>N79*K85</f>
        <v>1044.14174532165</v>
      </c>
      <c r="M85" s="860"/>
      <c r="N85" s="56"/>
    </row>
    <row r="86" spans="1:14" ht="15" thickBot="1">
      <c r="B86" s="96" t="s">
        <v>1058</v>
      </c>
      <c r="C86" s="97"/>
      <c r="D86" s="97"/>
      <c r="E86" s="97"/>
      <c r="F86" s="97"/>
      <c r="G86" s="97"/>
      <c r="H86" s="97"/>
      <c r="I86" s="98"/>
      <c r="J86" s="99"/>
      <c r="K86" s="314">
        <v>0.05</v>
      </c>
      <c r="L86" s="861">
        <f>N79*K86</f>
        <v>1044.14174532165</v>
      </c>
      <c r="M86" s="862"/>
      <c r="N86" s="56"/>
    </row>
    <row r="87" spans="1:14" ht="15" thickBot="1">
      <c r="B87" s="825" t="s">
        <v>1037</v>
      </c>
      <c r="C87" s="826"/>
      <c r="D87" s="826"/>
      <c r="E87" s="826"/>
      <c r="F87" s="826"/>
      <c r="G87" s="826"/>
      <c r="H87" s="826"/>
      <c r="I87" s="826"/>
      <c r="J87" s="826"/>
      <c r="K87" s="826"/>
      <c r="L87" s="826"/>
      <c r="M87" s="827"/>
      <c r="N87" s="57">
        <f>L84+L85+L86</f>
        <v>6264.8504719298999</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27147.685378362898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30.75" customHeight="1" thickBot="1">
      <c r="A31" t="s">
        <v>1928</v>
      </c>
      <c r="B31" s="85" t="s">
        <v>1788</v>
      </c>
      <c r="C31" s="965" t="s">
        <v>2264</v>
      </c>
      <c r="D31" s="966"/>
      <c r="E31" s="966"/>
      <c r="F31" s="966"/>
      <c r="G31" s="966"/>
      <c r="H31" s="966"/>
      <c r="I31" s="966"/>
      <c r="J31" s="992"/>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2" t="s">
        <v>970</v>
      </c>
      <c r="B48" s="48"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4789.2392750000008</v>
      </c>
      <c r="N48" s="281">
        <f>K48*M48</f>
        <v>6226.0110575000017</v>
      </c>
    </row>
    <row r="49" spans="1:14">
      <c r="A49" s="171"/>
      <c r="B49" s="48"/>
      <c r="C49" s="434"/>
      <c r="D49" s="434"/>
      <c r="E49" s="434"/>
      <c r="F49" s="434"/>
      <c r="G49" s="434"/>
      <c r="H49" s="434"/>
      <c r="I49" s="434"/>
      <c r="J49" s="320"/>
      <c r="K49" s="406"/>
      <c r="L49" s="430"/>
      <c r="M49" s="411"/>
      <c r="N49" s="281"/>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6226.0110575000017</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200</v>
      </c>
      <c r="N71" s="404">
        <f>K71/M71</f>
        <v>1021.344104122</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200</v>
      </c>
      <c r="N72" s="404">
        <f>K72/M72</f>
        <v>510.67205206099999</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1532.016156183</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7758.0272136830017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1551.6054427366005</v>
      </c>
      <c r="M84" s="860"/>
      <c r="N84" s="56"/>
    </row>
    <row r="85" spans="1:14">
      <c r="B85" s="94" t="s">
        <v>1057</v>
      </c>
      <c r="C85" s="95"/>
      <c r="D85" s="95"/>
      <c r="E85" s="95"/>
      <c r="F85" s="95"/>
      <c r="G85" s="95"/>
      <c r="H85" s="95"/>
      <c r="I85" s="92"/>
      <c r="J85" s="93"/>
      <c r="K85" s="313">
        <v>0.05</v>
      </c>
      <c r="L85" s="859">
        <f>N79*K85</f>
        <v>387.90136068415012</v>
      </c>
      <c r="M85" s="860"/>
      <c r="N85" s="56"/>
    </row>
    <row r="86" spans="1:14" ht="15" thickBot="1">
      <c r="B86" s="96" t="s">
        <v>1058</v>
      </c>
      <c r="C86" s="97"/>
      <c r="D86" s="97"/>
      <c r="E86" s="97"/>
      <c r="F86" s="97"/>
      <c r="G86" s="97"/>
      <c r="H86" s="97"/>
      <c r="I86" s="98"/>
      <c r="J86" s="99"/>
      <c r="K86" s="314">
        <v>0.05</v>
      </c>
      <c r="L86" s="861">
        <f>N79*K86</f>
        <v>387.90136068415012</v>
      </c>
      <c r="M86" s="862"/>
      <c r="N86" s="56"/>
    </row>
    <row r="87" spans="1:14" ht="15" thickBot="1">
      <c r="B87" s="825" t="s">
        <v>1037</v>
      </c>
      <c r="C87" s="826"/>
      <c r="D87" s="826"/>
      <c r="E87" s="826"/>
      <c r="F87" s="826"/>
      <c r="G87" s="826"/>
      <c r="H87" s="826"/>
      <c r="I87" s="826"/>
      <c r="J87" s="826"/>
      <c r="K87" s="826"/>
      <c r="L87" s="826"/>
      <c r="M87" s="827"/>
      <c r="N87" s="57">
        <f>L84+L85+L86</f>
        <v>2327.4081641049006</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10085.435377787902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30" customHeight="1" thickBot="1">
      <c r="A31" t="s">
        <v>1928</v>
      </c>
      <c r="B31" s="85" t="s">
        <v>1789</v>
      </c>
      <c r="C31" s="965" t="s">
        <v>2265</v>
      </c>
      <c r="D31" s="966"/>
      <c r="E31" s="966"/>
      <c r="F31" s="966"/>
      <c r="G31" s="966"/>
      <c r="H31" s="966"/>
      <c r="I31" s="966"/>
      <c r="J31" s="992"/>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c r="C41" s="846"/>
      <c r="D41" s="846"/>
      <c r="E41" s="43"/>
      <c r="F41" s="44"/>
      <c r="G41" s="44"/>
      <c r="H41" s="45"/>
      <c r="I41" s="41"/>
      <c r="J41" s="42"/>
      <c r="K41" s="288"/>
      <c r="L41" s="285"/>
      <c r="M41" s="410"/>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2" t="s">
        <v>985</v>
      </c>
      <c r="B48" s="48"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14885.2451925</v>
      </c>
      <c r="N48" s="281">
        <f>K48*M48</f>
        <v>19350.81875025</v>
      </c>
    </row>
    <row r="49" spans="1:14">
      <c r="A49" s="171"/>
      <c r="B49" s="48"/>
      <c r="C49" s="434"/>
      <c r="D49" s="434"/>
      <c r="E49" s="434"/>
      <c r="F49" s="434"/>
      <c r="G49" s="434"/>
      <c r="H49" s="434"/>
      <c r="I49" s="434"/>
      <c r="J49" s="320"/>
      <c r="K49" s="406"/>
      <c r="L49" s="430"/>
      <c r="M49" s="411"/>
      <c r="N49" s="281"/>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19350.81875025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200</v>
      </c>
      <c r="N71" s="404">
        <f>K71/M71</f>
        <v>1021.344104122</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200</v>
      </c>
      <c r="N72" s="404">
        <f>K72/M72</f>
        <v>510.67205206099999</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1532.016156183</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20882.834906433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4176.5669812865999</v>
      </c>
      <c r="M84" s="860"/>
      <c r="N84" s="56"/>
    </row>
    <row r="85" spans="1:14">
      <c r="B85" s="94" t="s">
        <v>1057</v>
      </c>
      <c r="C85" s="95"/>
      <c r="D85" s="95"/>
      <c r="E85" s="95"/>
      <c r="F85" s="95"/>
      <c r="G85" s="95"/>
      <c r="H85" s="95"/>
      <c r="I85" s="92"/>
      <c r="J85" s="93"/>
      <c r="K85" s="313">
        <v>0.05</v>
      </c>
      <c r="L85" s="859">
        <f>N79*K85</f>
        <v>1044.14174532165</v>
      </c>
      <c r="M85" s="860"/>
      <c r="N85" s="56"/>
    </row>
    <row r="86" spans="1:14" ht="15" thickBot="1">
      <c r="B86" s="96" t="s">
        <v>1058</v>
      </c>
      <c r="C86" s="97"/>
      <c r="D86" s="97"/>
      <c r="E86" s="97"/>
      <c r="F86" s="97"/>
      <c r="G86" s="97"/>
      <c r="H86" s="97"/>
      <c r="I86" s="98"/>
      <c r="J86" s="99"/>
      <c r="K86" s="314">
        <v>0.05</v>
      </c>
      <c r="L86" s="861">
        <f>N79*K86</f>
        <v>1044.14174532165</v>
      </c>
      <c r="M86" s="862"/>
      <c r="N86" s="56"/>
    </row>
    <row r="87" spans="1:14" ht="15" thickBot="1">
      <c r="B87" s="825" t="s">
        <v>1037</v>
      </c>
      <c r="C87" s="826"/>
      <c r="D87" s="826"/>
      <c r="E87" s="826"/>
      <c r="F87" s="826"/>
      <c r="G87" s="826"/>
      <c r="H87" s="826"/>
      <c r="I87" s="826"/>
      <c r="J87" s="826"/>
      <c r="K87" s="826"/>
      <c r="L87" s="826"/>
      <c r="M87" s="827"/>
      <c r="N87" s="57">
        <f>L84+L85+L86</f>
        <v>6264.8504719298999</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27147.685378362898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1790</v>
      </c>
      <c r="C31" s="86" t="s">
        <v>2266</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152</v>
      </c>
      <c r="B36" s="838" t="str">
        <f>VLOOKUP(A36,EQUIPOS!A6:D154,3,FALSE)</f>
        <v xml:space="preserve">Carrotanque de agua(1000 Galones) </v>
      </c>
      <c r="C36" s="839"/>
      <c r="D36" s="839"/>
      <c r="E36" s="839"/>
      <c r="F36" s="839"/>
      <c r="G36" s="839"/>
      <c r="H36" s="840"/>
      <c r="I36" s="276"/>
      <c r="J36" s="277"/>
      <c r="K36" s="278">
        <f>VLOOKUP(A36,EQUIPOS!A6:D163,4,FALSE)</f>
        <v>55853</v>
      </c>
      <c r="L36" s="279"/>
      <c r="M36" s="345">
        <v>15</v>
      </c>
      <c r="N36" s="281">
        <f>K36/M36</f>
        <v>3723.5333333333333</v>
      </c>
    </row>
    <row r="37" spans="1:14">
      <c r="A37" s="118" t="s">
        <v>174</v>
      </c>
      <c r="B37" s="838" t="str">
        <f>VLOOKUP(A37,EQUIPOS!A7:D154,3,FALSE)</f>
        <v>Compactador vibratorio tipo DD-20</v>
      </c>
      <c r="C37" s="839"/>
      <c r="D37" s="839"/>
      <c r="E37" s="839"/>
      <c r="F37" s="839"/>
      <c r="G37" s="839"/>
      <c r="H37" s="840"/>
      <c r="I37" s="430"/>
      <c r="J37" s="431"/>
      <c r="K37" s="278">
        <f>VLOOKUP(A37,EQUIPOS!A7:D164,4,FALSE)</f>
        <v>81399</v>
      </c>
      <c r="L37" s="344"/>
      <c r="M37" s="345">
        <v>15</v>
      </c>
      <c r="N37" s="281">
        <f>K37/M37</f>
        <v>5426.6</v>
      </c>
    </row>
    <row r="38" spans="1:14">
      <c r="A38" s="118" t="s">
        <v>269</v>
      </c>
      <c r="B38" s="838" t="str">
        <f>VLOOKUP(A38,EQUIPOS!A8:D154,3,FALSE)</f>
        <v>Motoniveladora  potencia 215 HP, ancho de cuchilla 4,27 m, peso 18 ton.</v>
      </c>
      <c r="C38" s="839"/>
      <c r="D38" s="839"/>
      <c r="E38" s="839"/>
      <c r="F38" s="839"/>
      <c r="G38" s="839"/>
      <c r="H38" s="840"/>
      <c r="I38" s="337"/>
      <c r="J38" s="339"/>
      <c r="K38" s="278">
        <f>VLOOKUP(A38,EQUIPOS!A8:D165,4,FALSE)</f>
        <v>126917</v>
      </c>
      <c r="L38" s="432"/>
      <c r="M38" s="433">
        <v>15</v>
      </c>
      <c r="N38" s="281">
        <f>K38/M38</f>
        <v>8461.1333333333332</v>
      </c>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0.02</v>
      </c>
      <c r="N41" s="353">
        <f>N75*M41</f>
        <v>42.556004338416663</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SUM(N36:N41)</f>
        <v>17653.822671005084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564</v>
      </c>
      <c r="B48" s="48"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21844.721610000001</v>
      </c>
      <c r="N48" s="281">
        <f>K48*M48</f>
        <v>28398.138093000001</v>
      </c>
    </row>
    <row r="49" spans="1:14">
      <c r="A49" s="171" t="s">
        <v>845</v>
      </c>
      <c r="B49" s="48" t="str">
        <f>VLOOKUP(A49,MATERIALES!A6:D373,3,FALSE)</f>
        <v>Agua</v>
      </c>
      <c r="C49" s="434"/>
      <c r="D49" s="434"/>
      <c r="E49" s="434"/>
      <c r="F49" s="434"/>
      <c r="G49" s="434"/>
      <c r="H49" s="434"/>
      <c r="I49" s="434"/>
      <c r="J49" s="320" t="s">
        <v>425</v>
      </c>
      <c r="K49" s="406">
        <v>30</v>
      </c>
      <c r="L49" s="430"/>
      <c r="M49" s="411">
        <f>VLOOKUP(A49,MATERIALES!A6:D397,4,FALSE)</f>
        <v>43.428869999999996</v>
      </c>
      <c r="N49" s="281">
        <f>K49*M49</f>
        <v>1302.8661</v>
      </c>
    </row>
    <row r="50" spans="1:14">
      <c r="B50" s="329"/>
      <c r="C50" s="52"/>
      <c r="D50" s="52"/>
      <c r="E50" s="52"/>
      <c r="F50" s="52"/>
      <c r="G50" s="52"/>
      <c r="H50" s="52"/>
      <c r="I50" s="52"/>
      <c r="J50" s="297"/>
      <c r="K50" s="174"/>
      <c r="L50" s="327"/>
      <c r="M50" s="435"/>
      <c r="N50" s="282"/>
    </row>
    <row r="51" spans="1:14">
      <c r="B51" s="173"/>
      <c r="C51" s="326"/>
      <c r="D51" s="326"/>
      <c r="E51" s="326"/>
      <c r="F51" s="326"/>
      <c r="G51" s="326"/>
      <c r="H51" s="326"/>
      <c r="I51" s="326"/>
      <c r="J51" s="320"/>
      <c r="K51" s="49"/>
      <c r="L51" s="327"/>
      <c r="M51" s="435"/>
      <c r="N51" s="282"/>
    </row>
    <row r="52" spans="1:14" ht="15" thickBot="1">
      <c r="B52" s="459"/>
      <c r="C52" s="457"/>
      <c r="D52" s="457"/>
      <c r="E52" s="457"/>
      <c r="F52" s="457"/>
      <c r="G52" s="457"/>
      <c r="H52" s="457"/>
      <c r="I52" s="457"/>
      <c r="J52" s="458"/>
      <c r="K52" s="131"/>
      <c r="L52" s="455"/>
      <c r="M52" s="491"/>
      <c r="N52" s="492"/>
    </row>
    <row r="53" spans="1:14" ht="15" thickBot="1">
      <c r="B53" s="831" t="s">
        <v>1037</v>
      </c>
      <c r="C53" s="832"/>
      <c r="D53" s="832"/>
      <c r="E53" s="832"/>
      <c r="F53" s="832"/>
      <c r="G53" s="832"/>
      <c r="H53" s="832"/>
      <c r="I53" s="832"/>
      <c r="J53" s="832"/>
      <c r="K53" s="832"/>
      <c r="L53" s="832"/>
      <c r="M53" s="833"/>
      <c r="N53" s="109">
        <f>SUM(N48:N52)</f>
        <v>29701.004193000001</v>
      </c>
    </row>
    <row r="54" spans="1:14">
      <c r="B54" s="38"/>
      <c r="C54" s="39"/>
      <c r="D54" s="39"/>
      <c r="E54" s="39"/>
      <c r="F54" s="39"/>
      <c r="G54" s="39"/>
      <c r="H54" s="39"/>
      <c r="I54" s="39"/>
      <c r="J54" s="39"/>
      <c r="K54" s="39"/>
      <c r="L54" s="39"/>
      <c r="M54" s="39"/>
      <c r="N54" s="40"/>
    </row>
    <row r="55" spans="1:14">
      <c r="B55" s="69" t="s">
        <v>1040</v>
      </c>
      <c r="C55" s="70"/>
      <c r="D55" s="70"/>
      <c r="E55" s="70"/>
      <c r="F55" s="70"/>
      <c r="G55" s="70"/>
      <c r="H55" s="70"/>
      <c r="I55" s="70"/>
      <c r="J55" s="70"/>
      <c r="K55" s="70"/>
      <c r="L55" s="70"/>
      <c r="M55" s="70"/>
      <c r="N55" s="71"/>
    </row>
    <row r="56" spans="1:14" ht="15" thickBot="1">
      <c r="B56" s="73"/>
      <c r="C56" s="66"/>
      <c r="D56" s="66"/>
      <c r="E56" s="66"/>
      <c r="F56" s="66"/>
      <c r="G56" s="66"/>
      <c r="H56" s="66"/>
      <c r="I56" s="66"/>
      <c r="J56" s="66"/>
      <c r="K56" s="66"/>
      <c r="L56" s="66"/>
      <c r="M56" s="66"/>
      <c r="N56" s="68"/>
    </row>
    <row r="57" spans="1:14" ht="26.4">
      <c r="B57" s="322" t="s">
        <v>1041</v>
      </c>
      <c r="C57" s="323"/>
      <c r="D57" s="323"/>
      <c r="E57" s="323"/>
      <c r="F57" s="323"/>
      <c r="G57" s="323"/>
      <c r="H57" s="78" t="s">
        <v>1029</v>
      </c>
      <c r="I57" s="79" t="s">
        <v>1042</v>
      </c>
      <c r="J57" s="80" t="s">
        <v>1043</v>
      </c>
      <c r="K57" s="78" t="s">
        <v>1044</v>
      </c>
      <c r="L57" s="828" t="s">
        <v>1045</v>
      </c>
      <c r="M57" s="801"/>
      <c r="N57" s="81" t="s">
        <v>1035</v>
      </c>
    </row>
    <row r="58" spans="1:14">
      <c r="A58" t="s">
        <v>1375</v>
      </c>
      <c r="B58" s="51" t="str">
        <f>VLOOKUP(A58,TRANSPORTE!A1:D117,3,FALSE)</f>
        <v>Transporte de material seleccionado para relleno</v>
      </c>
      <c r="C58" s="326"/>
      <c r="D58" s="326"/>
      <c r="E58" s="326"/>
      <c r="F58" s="326"/>
      <c r="G58" s="326"/>
      <c r="H58" s="320" t="s">
        <v>2104</v>
      </c>
      <c r="I58" s="288">
        <v>1.3</v>
      </c>
      <c r="J58" s="295">
        <v>1</v>
      </c>
      <c r="K58" s="288">
        <f>I58*J58</f>
        <v>1.3</v>
      </c>
      <c r="L58" s="829">
        <f>VLOOKUP(A58,TRANSPORTE!A1:D117,4,FALSE)</f>
        <v>1277.40878376</v>
      </c>
      <c r="M58" s="830"/>
      <c r="N58" s="296">
        <f>K58*L58</f>
        <v>1660.6314188880001</v>
      </c>
    </row>
    <row r="59" spans="1:14">
      <c r="B59" s="51"/>
      <c r="C59" s="52"/>
      <c r="D59" s="52"/>
      <c r="E59" s="52"/>
      <c r="F59" s="52"/>
      <c r="G59" s="52"/>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297"/>
      <c r="I62" s="288"/>
      <c r="J62" s="288"/>
      <c r="K62" s="288"/>
      <c r="L62" s="298"/>
      <c r="M62" s="299"/>
      <c r="N62" s="300"/>
    </row>
    <row r="63" spans="1:14" ht="15" thickBot="1">
      <c r="B63" s="456"/>
      <c r="C63" s="457"/>
      <c r="D63" s="457"/>
      <c r="E63" s="457"/>
      <c r="F63" s="457"/>
      <c r="G63" s="457"/>
      <c r="H63" s="53"/>
      <c r="I63" s="131"/>
      <c r="J63" s="131"/>
      <c r="K63" s="131"/>
      <c r="L63" s="814"/>
      <c r="M63" s="815"/>
      <c r="N63" s="132"/>
    </row>
    <row r="64" spans="1:14" ht="15" thickBot="1">
      <c r="B64" s="831" t="s">
        <v>1037</v>
      </c>
      <c r="C64" s="832"/>
      <c r="D64" s="832"/>
      <c r="E64" s="832"/>
      <c r="F64" s="832"/>
      <c r="G64" s="832"/>
      <c r="H64" s="832"/>
      <c r="I64" s="832"/>
      <c r="J64" s="832"/>
      <c r="K64" s="832"/>
      <c r="L64" s="832"/>
      <c r="M64" s="833"/>
      <c r="N64" s="109">
        <f>N58+N59+N60+N61+N62</f>
        <v>1660.6314188880001</v>
      </c>
    </row>
    <row r="65" spans="1:15">
      <c r="B65" s="38"/>
      <c r="C65" s="39"/>
      <c r="D65" s="39"/>
      <c r="E65" s="39"/>
      <c r="F65" s="39"/>
      <c r="G65" s="39"/>
      <c r="H65" s="39"/>
      <c r="I65" s="39"/>
      <c r="J65" s="39"/>
      <c r="K65" s="39"/>
      <c r="L65" s="39"/>
      <c r="M65" s="39"/>
      <c r="N65" s="40"/>
    </row>
    <row r="66" spans="1:15">
      <c r="B66" s="69" t="s">
        <v>1046</v>
      </c>
      <c r="C66" s="70"/>
      <c r="D66" s="70"/>
      <c r="E66" s="70"/>
      <c r="F66" s="70"/>
      <c r="G66" s="70"/>
      <c r="H66" s="70"/>
      <c r="I66" s="70"/>
      <c r="J66" s="70"/>
      <c r="K66" s="70"/>
      <c r="L66" s="70"/>
      <c r="M66" s="70"/>
      <c r="N66" s="71"/>
    </row>
    <row r="67" spans="1:15" ht="15" thickBot="1">
      <c r="B67" s="73"/>
      <c r="C67" s="66"/>
      <c r="D67" s="66"/>
      <c r="E67" s="66"/>
      <c r="F67" s="66"/>
      <c r="G67" s="66"/>
      <c r="H67" s="66"/>
      <c r="I67" s="66"/>
      <c r="J67" s="66"/>
      <c r="K67" s="66"/>
      <c r="L67" s="66"/>
      <c r="M67" s="66"/>
      <c r="N67" s="68"/>
    </row>
    <row r="68" spans="1:15" ht="26.4">
      <c r="B68" s="851" t="s">
        <v>1047</v>
      </c>
      <c r="C68" s="852"/>
      <c r="D68" s="852"/>
      <c r="E68" s="852"/>
      <c r="F68" s="852"/>
      <c r="G68" s="852"/>
      <c r="H68" s="852"/>
      <c r="I68" s="78" t="s">
        <v>1048</v>
      </c>
      <c r="J68" s="80" t="s">
        <v>1493</v>
      </c>
      <c r="K68" s="79" t="s">
        <v>1050</v>
      </c>
      <c r="L68" s="853" t="s">
        <v>1034</v>
      </c>
      <c r="M68" s="977"/>
      <c r="N68" s="103" t="s">
        <v>1035</v>
      </c>
    </row>
    <row r="69" spans="1:15">
      <c r="A69" s="172" t="s">
        <v>9</v>
      </c>
      <c r="B69" s="54" t="str">
        <f>VLOOKUP(A69,'MANO DE OBRA'!A8:D68,3,FALSE)</f>
        <v>Obrero (3)</v>
      </c>
      <c r="C69" s="52"/>
      <c r="D69" s="52"/>
      <c r="E69" s="52"/>
      <c r="F69" s="52"/>
      <c r="G69" s="52"/>
      <c r="H69" s="52"/>
      <c r="I69" s="301">
        <f>K69/J69*100</f>
        <v>82811.68411799999</v>
      </c>
      <c r="J69" s="302">
        <v>185</v>
      </c>
      <c r="K69" s="303">
        <f>VLOOKUP(A69,'MANO DE OBRA'!A8:D99,4,FALSE)</f>
        <v>153201.61561829998</v>
      </c>
      <c r="L69" s="55"/>
      <c r="M69" s="443">
        <v>120</v>
      </c>
      <c r="N69" s="404">
        <f>K69/M69</f>
        <v>1276.6801301524999</v>
      </c>
      <c r="O69" s="111"/>
    </row>
    <row r="70" spans="1:15">
      <c r="A70" s="172" t="s">
        <v>30</v>
      </c>
      <c r="B70" s="54" t="str">
        <f>VLOOKUP(A70,'MANO DE OBRA'!A8:D69,3,FALSE)</f>
        <v>Oficial</v>
      </c>
      <c r="C70" s="52"/>
      <c r="D70" s="52"/>
      <c r="E70" s="52"/>
      <c r="F70" s="52"/>
      <c r="G70" s="52"/>
      <c r="H70" s="52"/>
      <c r="I70" s="301">
        <f>K70/J70*100</f>
        <v>55207.789411999998</v>
      </c>
      <c r="J70" s="302">
        <v>185</v>
      </c>
      <c r="K70" s="303">
        <f>VLOOKUP(A70,'MANO DE OBRA'!A8:D100,4,FALSE)</f>
        <v>102134.4104122</v>
      </c>
      <c r="L70" s="55"/>
      <c r="M70" s="443">
        <v>120</v>
      </c>
      <c r="N70" s="404">
        <f>K70/M70</f>
        <v>851.12008676833329</v>
      </c>
    </row>
    <row r="71" spans="1:15">
      <c r="B71" s="54"/>
      <c r="C71" s="52"/>
      <c r="D71" s="52"/>
      <c r="E71" s="52"/>
      <c r="F71" s="52"/>
      <c r="G71" s="52"/>
      <c r="H71" s="52"/>
      <c r="I71" s="301"/>
      <c r="J71" s="302"/>
      <c r="K71" s="303"/>
      <c r="L71" s="55"/>
      <c r="M71" s="441"/>
      <c r="N71" s="404"/>
    </row>
    <row r="72" spans="1:15">
      <c r="B72" s="54"/>
      <c r="C72" s="52"/>
      <c r="D72" s="52"/>
      <c r="E72" s="52"/>
      <c r="F72" s="52"/>
      <c r="G72" s="52"/>
      <c r="H72" s="52"/>
      <c r="I72" s="288"/>
      <c r="J72" s="306"/>
      <c r="K72" s="307"/>
      <c r="L72" s="327"/>
      <c r="M72" s="309"/>
      <c r="N72" s="305"/>
    </row>
    <row r="73" spans="1:15">
      <c r="B73" s="54"/>
      <c r="C73" s="52"/>
      <c r="D73" s="52"/>
      <c r="E73" s="52"/>
      <c r="F73" s="52"/>
      <c r="G73" s="52"/>
      <c r="H73" s="52"/>
      <c r="I73" s="288"/>
      <c r="J73" s="306"/>
      <c r="K73" s="307"/>
      <c r="L73" s="327"/>
      <c r="M73" s="309"/>
      <c r="N73" s="305"/>
    </row>
    <row r="74" spans="1:15" ht="15" thickBot="1">
      <c r="B74" s="812"/>
      <c r="C74" s="813"/>
      <c r="D74" s="813"/>
      <c r="E74" s="813"/>
      <c r="F74" s="813"/>
      <c r="G74" s="813"/>
      <c r="H74" s="813"/>
      <c r="I74" s="131"/>
      <c r="J74" s="131"/>
      <c r="K74" s="131"/>
      <c r="L74" s="913"/>
      <c r="M74" s="913"/>
      <c r="N74" s="50"/>
    </row>
    <row r="75" spans="1:15" ht="15" thickBot="1">
      <c r="B75" s="831" t="s">
        <v>1037</v>
      </c>
      <c r="C75" s="832"/>
      <c r="D75" s="832"/>
      <c r="E75" s="832"/>
      <c r="F75" s="832"/>
      <c r="G75" s="832"/>
      <c r="H75" s="832"/>
      <c r="I75" s="832"/>
      <c r="J75" s="832"/>
      <c r="K75" s="832"/>
      <c r="L75" s="832"/>
      <c r="M75" s="833"/>
      <c r="N75" s="310">
        <f>SUM(N69:N74)</f>
        <v>2127.800216920833</v>
      </c>
    </row>
    <row r="76" spans="1:15" ht="15" thickBot="1">
      <c r="B76" s="38"/>
      <c r="C76" s="39"/>
      <c r="D76" s="39"/>
      <c r="E76" s="39"/>
      <c r="F76" s="39"/>
      <c r="G76" s="39"/>
      <c r="H76" s="39"/>
      <c r="I76" s="39"/>
      <c r="J76" s="39"/>
      <c r="K76" s="39"/>
      <c r="L76" s="39"/>
      <c r="M76" s="39"/>
      <c r="N76" s="40"/>
    </row>
    <row r="77" spans="1:15" ht="15" thickBot="1">
      <c r="B77" s="825" t="s">
        <v>1051</v>
      </c>
      <c r="C77" s="826"/>
      <c r="D77" s="826"/>
      <c r="E77" s="826"/>
      <c r="F77" s="826"/>
      <c r="G77" s="826"/>
      <c r="H77" s="826"/>
      <c r="I77" s="826"/>
      <c r="J77" s="826"/>
      <c r="K77" s="826"/>
      <c r="L77" s="826"/>
      <c r="M77" s="827"/>
      <c r="N77" s="104">
        <f>N43+N53+N64+N75</f>
        <v>51143.258499813914</v>
      </c>
    </row>
    <row r="78" spans="1:15">
      <c r="B78" s="38"/>
      <c r="C78" s="39"/>
      <c r="D78" s="39"/>
      <c r="E78" s="39"/>
      <c r="F78" s="39"/>
      <c r="G78" s="39"/>
      <c r="H78" s="39"/>
      <c r="I78" s="39"/>
      <c r="J78" s="39"/>
      <c r="K78" s="39"/>
      <c r="L78" s="39"/>
      <c r="M78" s="39"/>
      <c r="N78" s="40"/>
    </row>
    <row r="79" spans="1:15">
      <c r="B79" s="69" t="s">
        <v>1052</v>
      </c>
      <c r="C79" s="70"/>
      <c r="D79" s="70"/>
      <c r="E79" s="70"/>
      <c r="F79" s="70"/>
      <c r="G79" s="70"/>
      <c r="H79" s="70"/>
      <c r="I79" s="70"/>
      <c r="J79" s="70"/>
      <c r="K79" s="70"/>
      <c r="L79" s="70"/>
      <c r="M79" s="70"/>
      <c r="N79" s="71"/>
    </row>
    <row r="80" spans="1:15" ht="15" thickBot="1">
      <c r="B80" s="73"/>
      <c r="C80" s="66"/>
      <c r="D80" s="66"/>
      <c r="E80" s="66"/>
      <c r="F80" s="66"/>
      <c r="G80" s="66"/>
      <c r="H80" s="66"/>
      <c r="I80" s="66"/>
      <c r="J80" s="66"/>
      <c r="K80" s="66"/>
      <c r="L80" s="66"/>
      <c r="M80" s="66"/>
      <c r="N80" s="68"/>
    </row>
    <row r="81" spans="1:14">
      <c r="B81" s="816" t="s">
        <v>1053</v>
      </c>
      <c r="C81" s="817"/>
      <c r="D81" s="817"/>
      <c r="E81" s="817"/>
      <c r="F81" s="817"/>
      <c r="G81" s="817"/>
      <c r="H81" s="817"/>
      <c r="I81" s="323"/>
      <c r="J81" s="343"/>
      <c r="K81" s="311" t="s">
        <v>1054</v>
      </c>
      <c r="L81" s="855" t="s">
        <v>1055</v>
      </c>
      <c r="M81" s="856"/>
      <c r="N81" s="312"/>
    </row>
    <row r="82" spans="1:14">
      <c r="B82" s="857" t="s">
        <v>1056</v>
      </c>
      <c r="C82" s="858"/>
      <c r="D82" s="858"/>
      <c r="E82" s="858"/>
      <c r="F82" s="858"/>
      <c r="G82" s="858"/>
      <c r="H82" s="858"/>
      <c r="I82" s="92"/>
      <c r="J82" s="93"/>
      <c r="K82" s="313">
        <v>0.2</v>
      </c>
      <c r="L82" s="859">
        <f>N77*K82</f>
        <v>10228.651699962784</v>
      </c>
      <c r="M82" s="860"/>
      <c r="N82" s="56"/>
    </row>
    <row r="83" spans="1:14">
      <c r="B83" s="94" t="s">
        <v>1057</v>
      </c>
      <c r="C83" s="95"/>
      <c r="D83" s="95"/>
      <c r="E83" s="95"/>
      <c r="F83" s="95"/>
      <c r="G83" s="95"/>
      <c r="H83" s="95"/>
      <c r="I83" s="92"/>
      <c r="J83" s="93"/>
      <c r="K83" s="313">
        <v>0.05</v>
      </c>
      <c r="L83" s="859">
        <f>N77*K83</f>
        <v>2557.162924990696</v>
      </c>
      <c r="M83" s="860"/>
      <c r="N83" s="56"/>
    </row>
    <row r="84" spans="1:14" ht="15" thickBot="1">
      <c r="B84" s="96" t="s">
        <v>1058</v>
      </c>
      <c r="C84" s="97"/>
      <c r="D84" s="97"/>
      <c r="E84" s="97"/>
      <c r="F84" s="97"/>
      <c r="G84" s="97"/>
      <c r="H84" s="97"/>
      <c r="I84" s="98"/>
      <c r="J84" s="99"/>
      <c r="K84" s="314">
        <v>0.05</v>
      </c>
      <c r="L84" s="861">
        <f>N77*K84</f>
        <v>2557.162924990696</v>
      </c>
      <c r="M84" s="862"/>
      <c r="N84" s="56"/>
    </row>
    <row r="85" spans="1:14" ht="15" thickBot="1">
      <c r="B85" s="825" t="s">
        <v>1037</v>
      </c>
      <c r="C85" s="826"/>
      <c r="D85" s="826"/>
      <c r="E85" s="826"/>
      <c r="F85" s="826"/>
      <c r="G85" s="826"/>
      <c r="H85" s="826"/>
      <c r="I85" s="826"/>
      <c r="J85" s="826"/>
      <c r="K85" s="826"/>
      <c r="L85" s="826"/>
      <c r="M85" s="827"/>
      <c r="N85" s="57">
        <f>L82+L83+L84</f>
        <v>15342.977549944177</v>
      </c>
    </row>
    <row r="86" spans="1:14" ht="15" thickBot="1">
      <c r="B86" s="38"/>
      <c r="C86" s="39"/>
      <c r="D86" s="39"/>
      <c r="E86" s="39"/>
      <c r="F86" s="39"/>
      <c r="G86" s="39"/>
      <c r="H86" s="39"/>
      <c r="I86" s="39"/>
      <c r="J86" s="39"/>
      <c r="K86" s="39"/>
      <c r="L86" s="39"/>
      <c r="M86" s="39"/>
      <c r="N86" s="40"/>
    </row>
    <row r="87" spans="1:14" ht="15" thickBot="1">
      <c r="A87" t="s">
        <v>2121</v>
      </c>
      <c r="B87" s="825" t="s">
        <v>1059</v>
      </c>
      <c r="C87" s="826"/>
      <c r="D87" s="826"/>
      <c r="E87" s="826"/>
      <c r="F87" s="826"/>
      <c r="G87" s="826"/>
      <c r="H87" s="826"/>
      <c r="I87" s="826"/>
      <c r="J87" s="826"/>
      <c r="K87" s="826"/>
      <c r="L87" s="826"/>
      <c r="M87" s="827"/>
      <c r="N87" s="196">
        <f>N77+N85</f>
        <v>66486.236049758096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2321</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2322</v>
      </c>
      <c r="C103" s="264"/>
      <c r="D103" s="264"/>
      <c r="E103" s="264"/>
      <c r="F103" s="264"/>
      <c r="G103" s="264"/>
      <c r="H103" s="264"/>
      <c r="I103" s="264"/>
      <c r="J103" s="264"/>
      <c r="K103" s="264"/>
      <c r="L103" s="264"/>
      <c r="M103" s="264"/>
      <c r="N103" s="265"/>
    </row>
    <row r="104" spans="2:14" ht="15" customHeight="1">
      <c r="B104" s="967" t="s">
        <v>2323</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2324</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2325</v>
      </c>
      <c r="C117" s="266"/>
      <c r="D117" s="266"/>
      <c r="E117" s="252"/>
      <c r="F117" s="252"/>
      <c r="G117" s="252"/>
      <c r="H117" s="252"/>
      <c r="I117" s="252"/>
      <c r="J117" s="973"/>
      <c r="K117" s="973"/>
      <c r="L117" s="973"/>
      <c r="M117" s="973"/>
      <c r="N117" s="974"/>
    </row>
    <row r="118" spans="2:14" ht="15" thickBot="1">
      <c r="B118" s="428" t="s">
        <v>2326</v>
      </c>
      <c r="C118" s="429"/>
      <c r="D118" s="429"/>
      <c r="E118" s="268"/>
      <c r="F118" s="268"/>
      <c r="G118" s="268"/>
      <c r="H118" s="268"/>
      <c r="I118" s="268"/>
      <c r="J118" s="975"/>
      <c r="K118" s="975"/>
      <c r="L118" s="975"/>
      <c r="M118" s="975"/>
      <c r="N118"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2152</v>
      </c>
      <c r="C31" s="86" t="s">
        <v>1537</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102.1344104122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102.1344104122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2" t="s">
        <v>1792</v>
      </c>
      <c r="B48" s="48"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19689.993723749998</v>
      </c>
      <c r="N48" s="281">
        <f>K48*M48</f>
        <v>13782.995606624998</v>
      </c>
    </row>
    <row r="49" spans="1:14">
      <c r="A49" s="171"/>
      <c r="B49" s="48"/>
      <c r="C49" s="434"/>
      <c r="D49" s="434"/>
      <c r="E49" s="434"/>
      <c r="F49" s="434"/>
      <c r="G49" s="434"/>
      <c r="H49" s="434"/>
      <c r="I49" s="434"/>
      <c r="J49" s="320"/>
      <c r="K49" s="406"/>
      <c r="L49" s="430"/>
      <c r="M49" s="411"/>
      <c r="N49" s="281"/>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13782.995606624998</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50</v>
      </c>
      <c r="N71" s="404">
        <f>K71/M71</f>
        <v>2042.688208244</v>
      </c>
      <c r="O71" s="111"/>
    </row>
    <row r="72" spans="1:15">
      <c r="A72" s="172"/>
      <c r="B72" s="54"/>
      <c r="C72" s="52"/>
      <c r="D72" s="52"/>
      <c r="E72" s="52"/>
      <c r="F72" s="52"/>
      <c r="G72" s="52"/>
      <c r="H72" s="52"/>
      <c r="I72" s="301"/>
      <c r="J72" s="302"/>
      <c r="K72" s="303"/>
      <c r="L72" s="55"/>
      <c r="M72" s="443"/>
      <c r="N72" s="404"/>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50"/>
    </row>
    <row r="77" spans="1:15" ht="15" thickBot="1">
      <c r="B77" s="831" t="s">
        <v>1037</v>
      </c>
      <c r="C77" s="832"/>
      <c r="D77" s="832"/>
      <c r="E77" s="832"/>
      <c r="F77" s="832"/>
      <c r="G77" s="832"/>
      <c r="H77" s="832"/>
      <c r="I77" s="832"/>
      <c r="J77" s="832"/>
      <c r="K77" s="832"/>
      <c r="L77" s="832"/>
      <c r="M77" s="833"/>
      <c r="N77" s="310">
        <f>SUM(N71:N76)</f>
        <v>2042.688208244</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15927.818225281198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3185.5636450562397</v>
      </c>
      <c r="M84" s="860"/>
      <c r="N84" s="56"/>
    </row>
    <row r="85" spans="1:14">
      <c r="B85" s="94" t="s">
        <v>1057</v>
      </c>
      <c r="C85" s="95"/>
      <c r="D85" s="95"/>
      <c r="E85" s="95"/>
      <c r="F85" s="95"/>
      <c r="G85" s="95"/>
      <c r="H85" s="95"/>
      <c r="I85" s="92"/>
      <c r="J85" s="93"/>
      <c r="K85" s="313">
        <v>0.05</v>
      </c>
      <c r="L85" s="859">
        <f>N79*K85</f>
        <v>796.39091126405992</v>
      </c>
      <c r="M85" s="860"/>
      <c r="N85" s="56"/>
    </row>
    <row r="86" spans="1:14" ht="15" thickBot="1">
      <c r="B86" s="96" t="s">
        <v>1058</v>
      </c>
      <c r="C86" s="97"/>
      <c r="D86" s="97"/>
      <c r="E86" s="97"/>
      <c r="F86" s="97"/>
      <c r="G86" s="97"/>
      <c r="H86" s="97"/>
      <c r="I86" s="98"/>
      <c r="J86" s="99"/>
      <c r="K86" s="314">
        <v>0.05</v>
      </c>
      <c r="L86" s="861">
        <f>N79*K86</f>
        <v>796.39091126405992</v>
      </c>
      <c r="M86" s="862"/>
      <c r="N86" s="56"/>
    </row>
    <row r="87" spans="1:14" ht="15" thickBot="1">
      <c r="B87" s="825" t="s">
        <v>1037</v>
      </c>
      <c r="C87" s="826"/>
      <c r="D87" s="826"/>
      <c r="E87" s="826"/>
      <c r="F87" s="826"/>
      <c r="G87" s="826"/>
      <c r="H87" s="826"/>
      <c r="I87" s="826"/>
      <c r="J87" s="826"/>
      <c r="K87" s="826"/>
      <c r="L87" s="826"/>
      <c r="M87" s="827"/>
      <c r="N87" s="57">
        <f>L84+L85+L86</f>
        <v>4778.3454675843595</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57">
        <f>N79+N87</f>
        <v>20706.163692865557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1793</v>
      </c>
      <c r="C31" s="86" t="s">
        <v>2267</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510.67205206099999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510.67205206099999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2" t="s">
        <v>488</v>
      </c>
      <c r="B48" s="48"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50040.915457499999</v>
      </c>
      <c r="N48" s="281">
        <f>K48*M48</f>
        <v>10008.183091500001</v>
      </c>
    </row>
    <row r="49" spans="1:14">
      <c r="A49" s="171" t="s">
        <v>490</v>
      </c>
      <c r="B49" s="48" t="str">
        <f>VLOOKUP(A49,MATERIALES!A6:D373,3,FALSE)</f>
        <v>Láminas impermeabilizantes</v>
      </c>
      <c r="C49" s="434"/>
      <c r="D49" s="434"/>
      <c r="E49" s="434"/>
      <c r="F49" s="434"/>
      <c r="G49" s="434"/>
      <c r="H49" s="434"/>
      <c r="I49" s="434"/>
      <c r="J49" s="55" t="str">
        <f>VLOOKUP(A49,MATERIALES!A5:D641,2,FALSE)</f>
        <v>m2</v>
      </c>
      <c r="K49" s="406">
        <v>1.05</v>
      </c>
      <c r="L49" s="430"/>
      <c r="M49" s="411">
        <f>VLOOKUP(A49,MATERIALES!A6:D397,4,FALSE)</f>
        <v>3085.8624850000001</v>
      </c>
      <c r="N49" s="281">
        <f>K49*M49</f>
        <v>3240.1556092500005</v>
      </c>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59"/>
      <c r="C54" s="457"/>
      <c r="D54" s="457"/>
      <c r="E54" s="457"/>
      <c r="F54" s="457"/>
      <c r="G54" s="457"/>
      <c r="H54" s="457"/>
      <c r="I54" s="457"/>
      <c r="J54" s="458"/>
      <c r="K54" s="131"/>
      <c r="L54" s="455"/>
      <c r="M54" s="491"/>
      <c r="N54" s="492"/>
    </row>
    <row r="55" spans="1:14" ht="15" thickBot="1">
      <c r="B55" s="831" t="s">
        <v>1037</v>
      </c>
      <c r="C55" s="832"/>
      <c r="D55" s="832"/>
      <c r="E55" s="832"/>
      <c r="F55" s="832"/>
      <c r="G55" s="832"/>
      <c r="H55" s="832"/>
      <c r="I55" s="832"/>
      <c r="J55" s="832"/>
      <c r="K55" s="832"/>
      <c r="L55" s="832"/>
      <c r="M55" s="833"/>
      <c r="N55" s="109">
        <f>SUM(N48:N54)</f>
        <v>13248.338700750002</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456"/>
      <c r="C65" s="457"/>
      <c r="D65" s="457"/>
      <c r="E65" s="457"/>
      <c r="F65" s="457"/>
      <c r="G65" s="457"/>
      <c r="H65" s="53"/>
      <c r="I65" s="131"/>
      <c r="J65" s="131"/>
      <c r="K65" s="131"/>
      <c r="L65" s="814"/>
      <c r="M65" s="815"/>
      <c r="N65" s="132"/>
    </row>
    <row r="66" spans="1:15" ht="15" thickBot="1">
      <c r="B66" s="831" t="s">
        <v>1037</v>
      </c>
      <c r="C66" s="832"/>
      <c r="D66" s="832"/>
      <c r="E66" s="832"/>
      <c r="F66" s="832"/>
      <c r="G66" s="832"/>
      <c r="H66" s="832"/>
      <c r="I66" s="832"/>
      <c r="J66" s="832"/>
      <c r="K66" s="832"/>
      <c r="L66" s="832"/>
      <c r="M66" s="833"/>
      <c r="N66" s="109"/>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20</v>
      </c>
      <c r="N71" s="404">
        <f>K71/M71</f>
        <v>5106.7205206099998</v>
      </c>
      <c r="O71" s="111"/>
    </row>
    <row r="72" spans="1:15">
      <c r="A72" s="172" t="s">
        <v>7</v>
      </c>
      <c r="B72" s="54" t="str">
        <f>VLOOKUP(A72,'MANO DE OBRA'!A8:D69,3,FALSE)</f>
        <v>Obrero (2)</v>
      </c>
      <c r="C72" s="52"/>
      <c r="D72" s="52"/>
      <c r="E72" s="52"/>
      <c r="F72" s="52"/>
      <c r="G72" s="52"/>
      <c r="H72" s="52"/>
      <c r="I72" s="301">
        <f>K72/J72*100</f>
        <v>55207.789411999998</v>
      </c>
      <c r="J72" s="302">
        <v>185</v>
      </c>
      <c r="K72" s="303">
        <f>VLOOKUP(A72,'MANO DE OBRA'!A8:D100,4,FALSE)</f>
        <v>102134.4104122</v>
      </c>
      <c r="L72" s="55"/>
      <c r="M72" s="443">
        <v>20</v>
      </c>
      <c r="N72" s="404">
        <f>K72/M72</f>
        <v>5106.7205206099998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812"/>
      <c r="C76" s="813"/>
      <c r="D76" s="813"/>
      <c r="E76" s="813"/>
      <c r="F76" s="813"/>
      <c r="G76" s="813"/>
      <c r="H76" s="813"/>
      <c r="I76" s="131"/>
      <c r="J76" s="131"/>
      <c r="K76" s="131"/>
      <c r="L76" s="913"/>
      <c r="M76" s="913"/>
      <c r="N76" s="132"/>
    </row>
    <row r="77" spans="1:15" ht="15" thickBot="1">
      <c r="B77" s="831" t="s">
        <v>1037</v>
      </c>
      <c r="C77" s="832"/>
      <c r="D77" s="832"/>
      <c r="E77" s="832"/>
      <c r="F77" s="832"/>
      <c r="G77" s="832"/>
      <c r="H77" s="832"/>
      <c r="I77" s="832"/>
      <c r="J77" s="832"/>
      <c r="K77" s="832"/>
      <c r="L77" s="832"/>
      <c r="M77" s="833"/>
      <c r="N77" s="469">
        <f>SUM(N71:N76)</f>
        <v>10213.44104122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23972.451794031003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4794.4903588062007</v>
      </c>
      <c r="M84" s="860"/>
      <c r="N84" s="56"/>
    </row>
    <row r="85" spans="1:14">
      <c r="B85" s="94" t="s">
        <v>1057</v>
      </c>
      <c r="C85" s="95"/>
      <c r="D85" s="95"/>
      <c r="E85" s="95"/>
      <c r="F85" s="95"/>
      <c r="G85" s="95"/>
      <c r="H85" s="95"/>
      <c r="I85" s="92"/>
      <c r="J85" s="93"/>
      <c r="K85" s="313">
        <v>0.05</v>
      </c>
      <c r="L85" s="859">
        <f>N79*K85</f>
        <v>1198.6225897015502</v>
      </c>
      <c r="M85" s="860"/>
      <c r="N85" s="56"/>
    </row>
    <row r="86" spans="1:14" ht="15" thickBot="1">
      <c r="B86" s="96" t="s">
        <v>1058</v>
      </c>
      <c r="C86" s="97"/>
      <c r="D86" s="97"/>
      <c r="E86" s="97"/>
      <c r="F86" s="97"/>
      <c r="G86" s="97"/>
      <c r="H86" s="97"/>
      <c r="I86" s="98"/>
      <c r="J86" s="99"/>
      <c r="K86" s="314">
        <v>0.05</v>
      </c>
      <c r="L86" s="861">
        <f>N79*K86</f>
        <v>1198.6225897015502</v>
      </c>
      <c r="M86" s="862"/>
      <c r="N86" s="56"/>
    </row>
    <row r="87" spans="1:14" ht="15" thickBot="1">
      <c r="B87" s="825" t="s">
        <v>1037</v>
      </c>
      <c r="C87" s="826"/>
      <c r="D87" s="826"/>
      <c r="E87" s="826"/>
      <c r="F87" s="826"/>
      <c r="G87" s="826"/>
      <c r="H87" s="826"/>
      <c r="I87" s="826"/>
      <c r="J87" s="826"/>
      <c r="K87" s="826"/>
      <c r="L87" s="826"/>
      <c r="M87" s="827"/>
      <c r="N87" s="57">
        <f>L84+L85+L86</f>
        <v>7191.735538209301</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31164.187332240304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1230</v>
      </c>
      <c r="C31" s="86" t="s">
        <v>2268</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138</v>
      </c>
      <c r="B36" s="838" t="str">
        <f>VLOOKUP(A36,EQUIPOS!A6:D154,3,FALSE)</f>
        <v>Camioneta D-300</v>
      </c>
      <c r="C36" s="839"/>
      <c r="D36" s="839"/>
      <c r="E36" s="839"/>
      <c r="F36" s="839"/>
      <c r="G36" s="839"/>
      <c r="H36" s="840"/>
      <c r="I36" s="276"/>
      <c r="J36" s="277"/>
      <c r="K36" s="278">
        <f>VLOOKUP(A36,EQUIPOS!A6:D163,4,FALSE)</f>
        <v>46485.351999999999</v>
      </c>
      <c r="L36" s="279"/>
      <c r="M36" s="345">
        <v>1500</v>
      </c>
      <c r="N36" s="281">
        <f>K36/M36</f>
        <v>30.990234666666666</v>
      </c>
    </row>
    <row r="37" spans="1:14">
      <c r="A37" s="118" t="s">
        <v>361</v>
      </c>
      <c r="B37" s="838" t="str">
        <f>VLOOKUP(A37,EQUIPOS!A7:D154,3,FALSE)</f>
        <v>Vehículo delineador</v>
      </c>
      <c r="C37" s="839"/>
      <c r="D37" s="839"/>
      <c r="E37" s="839"/>
      <c r="F37" s="839"/>
      <c r="G37" s="839"/>
      <c r="H37" s="840"/>
      <c r="I37" s="430"/>
      <c r="J37" s="431"/>
      <c r="K37" s="278">
        <f>VLOOKUP(A37,EQUIPOS!A7:D164,4,FALSE)</f>
        <v>402391.72</v>
      </c>
      <c r="L37" s="344"/>
      <c r="M37" s="345">
        <v>1500</v>
      </c>
      <c r="N37" s="281">
        <f>K37/M37</f>
        <v>268.26114666666666</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0.21278002169208332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299.4641613550254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454</v>
      </c>
      <c r="B48" s="48"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8817</v>
      </c>
      <c r="N48" s="281">
        <f>K48*M48</f>
        <v>405.58199999999999</v>
      </c>
    </row>
    <row r="49" spans="1:14">
      <c r="A49" s="171" t="s">
        <v>636</v>
      </c>
      <c r="B49" s="48"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92716.666666666672</v>
      </c>
      <c r="N49" s="281">
        <f>K49*M49</f>
        <v>1298.0333333333335</v>
      </c>
    </row>
    <row r="50" spans="1:14">
      <c r="A50" s="171" t="s">
        <v>914</v>
      </c>
      <c r="B50" s="48"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36630</v>
      </c>
      <c r="N50" s="281">
        <f>K50*M50</f>
        <v>15.7509</v>
      </c>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1719.3662333333336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12000</v>
      </c>
      <c r="N71" s="404">
        <f>K71/M71</f>
        <v>12.766801301524998</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12000</v>
      </c>
      <c r="N72" s="404">
        <f>K72/M72</f>
        <v>8.5112008676833337</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21.278002169208332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2040.1083968575674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408.02167937151353</v>
      </c>
      <c r="M84" s="860"/>
      <c r="N84" s="56"/>
    </row>
    <row r="85" spans="1:14">
      <c r="B85" s="94" t="s">
        <v>1057</v>
      </c>
      <c r="C85" s="95"/>
      <c r="D85" s="95"/>
      <c r="E85" s="95"/>
      <c r="F85" s="95"/>
      <c r="G85" s="95"/>
      <c r="H85" s="95"/>
      <c r="I85" s="92"/>
      <c r="J85" s="93"/>
      <c r="K85" s="313">
        <v>0.05</v>
      </c>
      <c r="L85" s="859">
        <f>N79*K85</f>
        <v>102.00541984287838</v>
      </c>
      <c r="M85" s="860"/>
      <c r="N85" s="56"/>
    </row>
    <row r="86" spans="1:14" ht="15" thickBot="1">
      <c r="B86" s="96" t="s">
        <v>1058</v>
      </c>
      <c r="C86" s="97"/>
      <c r="D86" s="97"/>
      <c r="E86" s="97"/>
      <c r="F86" s="97"/>
      <c r="G86" s="97"/>
      <c r="H86" s="97"/>
      <c r="I86" s="98"/>
      <c r="J86" s="99"/>
      <c r="K86" s="314">
        <v>0.05</v>
      </c>
      <c r="L86" s="861">
        <f>N79*K86</f>
        <v>102.00541984287838</v>
      </c>
      <c r="M86" s="862"/>
      <c r="N86" s="56"/>
    </row>
    <row r="87" spans="1:14" ht="15" thickBot="1">
      <c r="B87" s="825" t="s">
        <v>1037</v>
      </c>
      <c r="C87" s="826"/>
      <c r="D87" s="826"/>
      <c r="E87" s="826"/>
      <c r="F87" s="826"/>
      <c r="G87" s="826"/>
      <c r="H87" s="826"/>
      <c r="I87" s="826"/>
      <c r="J87" s="826"/>
      <c r="K87" s="826"/>
      <c r="L87" s="826"/>
      <c r="M87" s="827"/>
      <c r="N87" s="57">
        <f>L84+L85+L86</f>
        <v>612.03251905727029</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2652.1409159148379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1231</v>
      </c>
      <c r="C31" s="86" t="s">
        <v>2269</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138</v>
      </c>
      <c r="B36" s="838" t="str">
        <f>VLOOKUP(A36,EQUIPOS!A6:D154,3,FALSE)</f>
        <v>Camioneta D-300</v>
      </c>
      <c r="C36" s="839"/>
      <c r="D36" s="839"/>
      <c r="E36" s="839"/>
      <c r="F36" s="839"/>
      <c r="G36" s="839"/>
      <c r="H36" s="840"/>
      <c r="I36" s="276"/>
      <c r="J36" s="277"/>
      <c r="K36" s="278">
        <f>VLOOKUP(A36,EQUIPOS!A6:D163,4,FALSE)</f>
        <v>46485.351999999999</v>
      </c>
      <c r="L36" s="279"/>
      <c r="M36" s="345">
        <v>1200</v>
      </c>
      <c r="N36" s="281">
        <f>K36/M36</f>
        <v>38.737793333333336</v>
      </c>
    </row>
    <row r="37" spans="1:14">
      <c r="A37" s="118" t="s">
        <v>201</v>
      </c>
      <c r="B37" s="838" t="str">
        <f>VLOOKUP(A37,EQUIPOS!A7:D154,3,FALSE)</f>
        <v>Equipo autopropulsado para pintura termoplástica</v>
      </c>
      <c r="C37" s="839"/>
      <c r="D37" s="839"/>
      <c r="E37" s="839"/>
      <c r="F37" s="839"/>
      <c r="G37" s="839"/>
      <c r="H37" s="840"/>
      <c r="I37" s="430"/>
      <c r="J37" s="431"/>
      <c r="K37" s="278">
        <f>VLOOKUP(A37,EQUIPOS!A7:D164,4,FALSE)</f>
        <v>129348.11199999999</v>
      </c>
      <c r="L37" s="344"/>
      <c r="M37" s="345">
        <v>1200</v>
      </c>
      <c r="N37" s="281">
        <f>K37/M37</f>
        <v>107.79009333333333</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0.37236503796114584</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146.90025170462781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454</v>
      </c>
      <c r="B48" s="48"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8817</v>
      </c>
      <c r="N48" s="281">
        <f>K48*M48</f>
        <v>952.23599999999999</v>
      </c>
    </row>
    <row r="49" spans="1:14">
      <c r="A49" s="171" t="s">
        <v>664</v>
      </c>
      <c r="B49" s="48"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8873.9657700000007</v>
      </c>
      <c r="N49" s="281">
        <f>K49*M49</f>
        <v>692.16933006000011</v>
      </c>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1644.4053300600001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13</v>
      </c>
      <c r="B71" s="54" t="str">
        <f>VLOOKUP(A71,'MANO DE OBRA'!A8:D68,3,FALSE)</f>
        <v>Obrero (5)</v>
      </c>
      <c r="C71" s="52"/>
      <c r="D71" s="52"/>
      <c r="E71" s="52"/>
      <c r="F71" s="52"/>
      <c r="G71" s="52"/>
      <c r="H71" s="52"/>
      <c r="I71" s="301">
        <f>K71/J71*100</f>
        <v>138019.47352999999</v>
      </c>
      <c r="J71" s="302">
        <v>185</v>
      </c>
      <c r="K71" s="303">
        <f>VLOOKUP(A71,'MANO DE OBRA'!A8:D99,4,FALSE)</f>
        <v>255336.02603049998</v>
      </c>
      <c r="L71" s="55"/>
      <c r="M71" s="443">
        <v>9600</v>
      </c>
      <c r="N71" s="404">
        <f>K71/M71</f>
        <v>26.597502711510415</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9600</v>
      </c>
      <c r="N72" s="404">
        <f>K72/M72</f>
        <v>10.639001084604166</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37.236503796114583</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1828.5420855607426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365.70841711214854</v>
      </c>
      <c r="M84" s="860"/>
      <c r="N84" s="56"/>
    </row>
    <row r="85" spans="1:14">
      <c r="B85" s="94" t="s">
        <v>1057</v>
      </c>
      <c r="C85" s="95"/>
      <c r="D85" s="95"/>
      <c r="E85" s="95"/>
      <c r="F85" s="95"/>
      <c r="G85" s="95"/>
      <c r="H85" s="95"/>
      <c r="I85" s="92"/>
      <c r="J85" s="93"/>
      <c r="K85" s="313">
        <v>0.05</v>
      </c>
      <c r="L85" s="859">
        <f>N79*K85</f>
        <v>91.427104278037135</v>
      </c>
      <c r="M85" s="860"/>
      <c r="N85" s="56"/>
    </row>
    <row r="86" spans="1:14" ht="15" thickBot="1">
      <c r="B86" s="96" t="s">
        <v>1058</v>
      </c>
      <c r="C86" s="97"/>
      <c r="D86" s="97"/>
      <c r="E86" s="97"/>
      <c r="F86" s="97"/>
      <c r="G86" s="97"/>
      <c r="H86" s="97"/>
      <c r="I86" s="98"/>
      <c r="J86" s="99"/>
      <c r="K86" s="314">
        <v>0.05</v>
      </c>
      <c r="L86" s="861">
        <f>N79*K86</f>
        <v>91.427104278037135</v>
      </c>
      <c r="M86" s="862"/>
      <c r="N86" s="56"/>
    </row>
    <row r="87" spans="1:14" ht="15" thickBot="1">
      <c r="B87" s="825" t="s">
        <v>1037</v>
      </c>
      <c r="C87" s="826"/>
      <c r="D87" s="826"/>
      <c r="E87" s="826"/>
      <c r="F87" s="826"/>
      <c r="G87" s="826"/>
      <c r="H87" s="826"/>
      <c r="I87" s="826"/>
      <c r="J87" s="826"/>
      <c r="K87" s="826"/>
      <c r="L87" s="826"/>
      <c r="M87" s="827"/>
      <c r="N87" s="57">
        <f>L84+L85+L86</f>
        <v>548.56262566822284</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2377.1047112289652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1232</v>
      </c>
      <c r="C31" s="86" t="s">
        <v>2270</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199</v>
      </c>
      <c r="B36" s="838" t="str">
        <f>VLOOKUP(A36,EQUIPOS!A6:D154,3,FALSE)</f>
        <v xml:space="preserve">Equipo de pintura (Compresor), Presión máxima de trabajo 3300 psi.
</v>
      </c>
      <c r="C36" s="839"/>
      <c r="D36" s="839"/>
      <c r="E36" s="839"/>
      <c r="F36" s="839"/>
      <c r="G36" s="839"/>
      <c r="H36" s="840"/>
      <c r="I36" s="276"/>
      <c r="J36" s="277"/>
      <c r="K36" s="278">
        <f>VLOOKUP(A36,EQUIPOS!A6:D163,4,FALSE)</f>
        <v>12872.188</v>
      </c>
      <c r="L36" s="279"/>
      <c r="M36" s="345">
        <v>6.1</v>
      </c>
      <c r="N36" s="281">
        <f>K36/M36</f>
        <v>2110.1947540983606</v>
      </c>
    </row>
    <row r="37" spans="1:14">
      <c r="A37" s="118" t="s">
        <v>138</v>
      </c>
      <c r="B37" s="838" t="str">
        <f>VLOOKUP(A37,EQUIPOS!A7:D154,3,FALSE)</f>
        <v>Camioneta D-300</v>
      </c>
      <c r="C37" s="839"/>
      <c r="D37" s="839"/>
      <c r="E37" s="839"/>
      <c r="F37" s="839"/>
      <c r="G37" s="839"/>
      <c r="H37" s="840"/>
      <c r="I37" s="430"/>
      <c r="J37" s="431"/>
      <c r="K37" s="278">
        <f>VLOOKUP(A37,EQUIPOS!A7:D164,4,FALSE)</f>
        <v>46485.351999999999</v>
      </c>
      <c r="L37" s="344"/>
      <c r="M37" s="345">
        <v>6.1</v>
      </c>
      <c r="N37" s="281">
        <f>K37/M37</f>
        <v>7620.5495081967219</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73.252138615307373</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9803.9964009103896</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454</v>
      </c>
      <c r="B48" s="48"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8817</v>
      </c>
      <c r="N48" s="281">
        <f>K48*M48</f>
        <v>3368.0940000000001</v>
      </c>
    </row>
    <row r="49" spans="1:14">
      <c r="A49" s="171" t="s">
        <v>914</v>
      </c>
      <c r="B49" s="48"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36630</v>
      </c>
      <c r="N49" s="281">
        <f>K49*M49</f>
        <v>1831.5</v>
      </c>
    </row>
    <row r="50" spans="1:14">
      <c r="A50" s="171" t="s">
        <v>636</v>
      </c>
      <c r="B50" s="48"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92716.666666666672</v>
      </c>
      <c r="N50" s="281">
        <f>K50*M50</f>
        <v>11126</v>
      </c>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16325.594000000001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854"/>
      <c r="N70" s="103" t="s">
        <v>1035</v>
      </c>
    </row>
    <row r="71" spans="1:15">
      <c r="A71" s="172" t="s">
        <v>13</v>
      </c>
      <c r="B71" s="54" t="str">
        <f>VLOOKUP(A71,'MANO DE OBRA'!A8:D68,3,FALSE)</f>
        <v>Obrero (5)</v>
      </c>
      <c r="C71" s="52"/>
      <c r="D71" s="52"/>
      <c r="E71" s="52"/>
      <c r="F71" s="52"/>
      <c r="G71" s="52"/>
      <c r="H71" s="52"/>
      <c r="I71" s="301">
        <f>K71/J71*100</f>
        <v>138019.47352999999</v>
      </c>
      <c r="J71" s="302">
        <v>185</v>
      </c>
      <c r="K71" s="303">
        <f>VLOOKUP(A71,'MANO DE OBRA'!A8:D99,4,FALSE)</f>
        <v>255336.02603049998</v>
      </c>
      <c r="L71" s="55"/>
      <c r="M71" s="443">
        <v>48.8</v>
      </c>
      <c r="N71" s="404">
        <f>K71/M71</f>
        <v>5232.2956153790983</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48.8</v>
      </c>
      <c r="N72" s="404">
        <f>K72/M72</f>
        <v>2092.9182461516393</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7325.2138615307376</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33454.804262441132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6690.9608524882269</v>
      </c>
      <c r="M84" s="860"/>
      <c r="N84" s="56"/>
    </row>
    <row r="85" spans="1:14">
      <c r="B85" s="94" t="s">
        <v>1057</v>
      </c>
      <c r="C85" s="95"/>
      <c r="D85" s="95"/>
      <c r="E85" s="95"/>
      <c r="F85" s="95"/>
      <c r="G85" s="95"/>
      <c r="H85" s="95"/>
      <c r="I85" s="92"/>
      <c r="J85" s="93"/>
      <c r="K85" s="313">
        <v>0.05</v>
      </c>
      <c r="L85" s="859">
        <f>N79*K85</f>
        <v>1672.7402131220567</v>
      </c>
      <c r="M85" s="860"/>
      <c r="N85" s="56"/>
    </row>
    <row r="86" spans="1:14" ht="15" thickBot="1">
      <c r="B86" s="96" t="s">
        <v>1058</v>
      </c>
      <c r="C86" s="97"/>
      <c r="D86" s="97"/>
      <c r="E86" s="97"/>
      <c r="F86" s="97"/>
      <c r="G86" s="97"/>
      <c r="H86" s="97"/>
      <c r="I86" s="98"/>
      <c r="J86" s="99"/>
      <c r="K86" s="314">
        <v>0.05</v>
      </c>
      <c r="L86" s="861">
        <f>N79*K86</f>
        <v>1672.7402131220567</v>
      </c>
      <c r="M86" s="862"/>
      <c r="N86" s="56"/>
    </row>
    <row r="87" spans="1:14" ht="15" thickBot="1">
      <c r="B87" s="825" t="s">
        <v>1037</v>
      </c>
      <c r="C87" s="826"/>
      <c r="D87" s="826"/>
      <c r="E87" s="826"/>
      <c r="F87" s="826"/>
      <c r="G87" s="826"/>
      <c r="H87" s="826"/>
      <c r="I87" s="826"/>
      <c r="J87" s="826"/>
      <c r="K87" s="826"/>
      <c r="L87" s="826"/>
      <c r="M87" s="827"/>
      <c r="N87" s="57">
        <f>L84+L85+L86</f>
        <v>10036.44127873234</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43491.24554117347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1233</v>
      </c>
      <c r="C31" s="86" t="s">
        <v>2271</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138</v>
      </c>
      <c r="B36" s="838" t="str">
        <f>VLOOKUP(A36,EQUIPOS!A6:D154,3,FALSE)</f>
        <v>Camioneta D-300</v>
      </c>
      <c r="C36" s="839"/>
      <c r="D36" s="839"/>
      <c r="E36" s="839"/>
      <c r="F36" s="839"/>
      <c r="G36" s="839"/>
      <c r="H36" s="840"/>
      <c r="I36" s="276"/>
      <c r="J36" s="277"/>
      <c r="K36" s="278">
        <f>VLOOKUP(A36,EQUIPOS!A6:D163,4,FALSE)</f>
        <v>46485.351999999999</v>
      </c>
      <c r="L36" s="279"/>
      <c r="M36" s="345">
        <v>6</v>
      </c>
      <c r="N36" s="281">
        <f>K36/M36</f>
        <v>7747.5586666666668</v>
      </c>
    </row>
    <row r="37" spans="1:14">
      <c r="A37" s="118" t="s">
        <v>1794</v>
      </c>
      <c r="B37" s="838" t="str">
        <f>VLOOKUP(A37,EQUIPOS!A7:D154,3,FALSE)</f>
        <v>Caldera para pintura termoplástica</v>
      </c>
      <c r="C37" s="839"/>
      <c r="D37" s="839"/>
      <c r="E37" s="839"/>
      <c r="F37" s="839"/>
      <c r="G37" s="839"/>
      <c r="H37" s="840"/>
      <c r="I37" s="430"/>
      <c r="J37" s="431"/>
      <c r="K37" s="278">
        <f>VLOOKUP(A37,EQUIPOS!A7:D164,4,FALSE)</f>
        <v>85140.652000000002</v>
      </c>
      <c r="L37" s="344"/>
      <c r="M37" s="345">
        <v>6</v>
      </c>
      <c r="N37" s="281">
        <f>K37/M37</f>
        <v>14190.108666666667</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85.112008676833327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22022.77934201017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454</v>
      </c>
      <c r="B48" s="48"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8817</v>
      </c>
      <c r="N48" s="281">
        <f>K48*M48</f>
        <v>7935.3</v>
      </c>
    </row>
    <row r="49" spans="1:14">
      <c r="A49" s="171" t="s">
        <v>664</v>
      </c>
      <c r="B49" s="48"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8873.9657700000007</v>
      </c>
      <c r="N49" s="281">
        <f>K49*M49</f>
        <v>5768.0777505000005</v>
      </c>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13703.3777505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15</v>
      </c>
      <c r="B71" s="54" t="str">
        <f>VLOOKUP(A71,'MANO DE OBRA'!A8:D68,3,FALSE)</f>
        <v>Obrero (6)</v>
      </c>
      <c r="C71" s="52"/>
      <c r="D71" s="52"/>
      <c r="E71" s="52"/>
      <c r="F71" s="52"/>
      <c r="G71" s="52"/>
      <c r="H71" s="52"/>
      <c r="I71" s="301">
        <f>K71/J71*100</f>
        <v>165623.36823599998</v>
      </c>
      <c r="J71" s="302">
        <v>185</v>
      </c>
      <c r="K71" s="303">
        <f>VLOOKUP(A71,'MANO DE OBRA'!A8:D99,4,FALSE)</f>
        <v>306403.23123659997</v>
      </c>
      <c r="L71" s="55"/>
      <c r="M71" s="443">
        <v>48</v>
      </c>
      <c r="N71" s="404">
        <f>K71/M71</f>
        <v>6383.400650762499</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48</v>
      </c>
      <c r="N72" s="404">
        <f>K72/M72</f>
        <v>2127.8002169208335</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8511.200867683332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44237.357960193505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8847.4715920387007</v>
      </c>
      <c r="M84" s="860"/>
      <c r="N84" s="56"/>
    </row>
    <row r="85" spans="1:14">
      <c r="B85" s="94" t="s">
        <v>1057</v>
      </c>
      <c r="C85" s="95"/>
      <c r="D85" s="95"/>
      <c r="E85" s="95"/>
      <c r="F85" s="95"/>
      <c r="G85" s="95"/>
      <c r="H85" s="95"/>
      <c r="I85" s="92"/>
      <c r="J85" s="93"/>
      <c r="K85" s="313">
        <v>0.05</v>
      </c>
      <c r="L85" s="859">
        <f>N79*K85</f>
        <v>2211.8678980096752</v>
      </c>
      <c r="M85" s="860"/>
      <c r="N85" s="56"/>
    </row>
    <row r="86" spans="1:14" ht="15" thickBot="1">
      <c r="B86" s="96" t="s">
        <v>1058</v>
      </c>
      <c r="C86" s="97"/>
      <c r="D86" s="97"/>
      <c r="E86" s="97"/>
      <c r="F86" s="97"/>
      <c r="G86" s="97"/>
      <c r="H86" s="97"/>
      <c r="I86" s="98"/>
      <c r="J86" s="99"/>
      <c r="K86" s="314">
        <v>0.05</v>
      </c>
      <c r="L86" s="861">
        <f>N79*K86</f>
        <v>2211.8678980096752</v>
      </c>
      <c r="M86" s="862"/>
      <c r="N86" s="56"/>
    </row>
    <row r="87" spans="1:14" ht="15" thickBot="1">
      <c r="B87" s="825" t="s">
        <v>1037</v>
      </c>
      <c r="C87" s="826"/>
      <c r="D87" s="826"/>
      <c r="E87" s="826"/>
      <c r="F87" s="826"/>
      <c r="G87" s="826"/>
      <c r="H87" s="826"/>
      <c r="I87" s="826"/>
      <c r="J87" s="826"/>
      <c r="K87" s="826"/>
      <c r="L87" s="826"/>
      <c r="M87" s="827"/>
      <c r="N87" s="57">
        <f>L84+L85+L86</f>
        <v>13271.207388058052</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57508.565348251555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1234</v>
      </c>
      <c r="C31" s="86" t="s">
        <v>2272</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138</v>
      </c>
      <c r="B36" s="838" t="str">
        <f>VLOOKUP(A36,EQUIPOS!A6:D154,3,FALSE)</f>
        <v>Camioneta D-300</v>
      </c>
      <c r="C36" s="839"/>
      <c r="D36" s="839"/>
      <c r="E36" s="839"/>
      <c r="F36" s="839"/>
      <c r="G36" s="839"/>
      <c r="H36" s="840"/>
      <c r="I36" s="276"/>
      <c r="J36" s="277"/>
      <c r="K36" s="278">
        <f>VLOOKUP(A36,EQUIPOS!A6:D163,4,FALSE)</f>
        <v>46485.351999999999</v>
      </c>
      <c r="L36" s="279"/>
      <c r="M36" s="345">
        <v>250</v>
      </c>
      <c r="N36" s="281">
        <f>K36/M36</f>
        <v>185.941408</v>
      </c>
    </row>
    <row r="37" spans="1:14">
      <c r="A37" s="118" t="s">
        <v>251</v>
      </c>
      <c r="B37" s="838" t="str">
        <f>VLOOKUP(A37,EQUIPOS!A7:D154,3,FALSE)</f>
        <v>Maquina térmica pegatachas</v>
      </c>
      <c r="C37" s="839"/>
      <c r="D37" s="839"/>
      <c r="E37" s="839"/>
      <c r="F37" s="839"/>
      <c r="G37" s="839"/>
      <c r="H37" s="840"/>
      <c r="I37" s="430"/>
      <c r="J37" s="431"/>
      <c r="K37" s="278">
        <f>VLOOKUP(A37,EQUIPOS!A7:D164,4,FALSE)</f>
        <v>28725.972000000002</v>
      </c>
      <c r="L37" s="344"/>
      <c r="M37" s="345">
        <v>250</v>
      </c>
      <c r="N37" s="281">
        <f>K37/M37</f>
        <v>114.90388800000001</v>
      </c>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1.0213441041219999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301.86664010412204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664</v>
      </c>
      <c r="B48" s="48"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8873.9657700000007</v>
      </c>
      <c r="N48" s="281">
        <f>K48*M48</f>
        <v>709.91726160000007</v>
      </c>
    </row>
    <row r="49" spans="1:14">
      <c r="A49" s="171" t="s">
        <v>736</v>
      </c>
      <c r="B49" s="48"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7001.2616666666672</v>
      </c>
      <c r="N49" s="281">
        <f>K49*M49</f>
        <v>7001.2616666666672</v>
      </c>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7711.1789282666668</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2000</v>
      </c>
      <c r="N71" s="404">
        <f>K71/M71</f>
        <v>51.067205206099999</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2000</v>
      </c>
      <c r="N72" s="404">
        <f>K72/M72</f>
        <v>51.067205206099999</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102.1344104122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8115.1799787829887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1623.0359957565979</v>
      </c>
      <c r="M84" s="860"/>
      <c r="N84" s="56"/>
    </row>
    <row r="85" spans="1:14">
      <c r="B85" s="94" t="s">
        <v>1057</v>
      </c>
      <c r="C85" s="95"/>
      <c r="D85" s="95"/>
      <c r="E85" s="95"/>
      <c r="F85" s="95"/>
      <c r="G85" s="95"/>
      <c r="H85" s="95"/>
      <c r="I85" s="92"/>
      <c r="J85" s="93"/>
      <c r="K85" s="313">
        <v>0.05</v>
      </c>
      <c r="L85" s="859">
        <f>N79*K85</f>
        <v>405.75899893914948</v>
      </c>
      <c r="M85" s="860"/>
      <c r="N85" s="56"/>
    </row>
    <row r="86" spans="1:14" ht="15" thickBot="1">
      <c r="B86" s="96" t="s">
        <v>1058</v>
      </c>
      <c r="C86" s="97"/>
      <c r="D86" s="97"/>
      <c r="E86" s="97"/>
      <c r="F86" s="97"/>
      <c r="G86" s="97"/>
      <c r="H86" s="97"/>
      <c r="I86" s="98"/>
      <c r="J86" s="99"/>
      <c r="K86" s="314">
        <v>0.05</v>
      </c>
      <c r="L86" s="861">
        <f>N79*K86</f>
        <v>405.75899893914948</v>
      </c>
      <c r="M86" s="862"/>
      <c r="N86" s="56"/>
    </row>
    <row r="87" spans="1:14" ht="15" thickBot="1">
      <c r="B87" s="825" t="s">
        <v>1037</v>
      </c>
      <c r="C87" s="826"/>
      <c r="D87" s="826"/>
      <c r="E87" s="826"/>
      <c r="F87" s="826"/>
      <c r="G87" s="826"/>
      <c r="H87" s="826"/>
      <c r="I87" s="826"/>
      <c r="J87" s="826"/>
      <c r="K87" s="826"/>
      <c r="L87" s="826"/>
      <c r="M87" s="827"/>
      <c r="N87" s="57">
        <f>L84+L85+L86</f>
        <v>2434.5539936348969</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10549.733972417886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1796</v>
      </c>
      <c r="C31" s="86" t="s">
        <v>2273</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138</v>
      </c>
      <c r="B36" s="838" t="str">
        <f>VLOOKUP(A36,EQUIPOS!A6:D154,3,FALSE)</f>
        <v>Camioneta D-300</v>
      </c>
      <c r="C36" s="839"/>
      <c r="D36" s="839"/>
      <c r="E36" s="839"/>
      <c r="F36" s="839"/>
      <c r="G36" s="839"/>
      <c r="H36" s="840"/>
      <c r="I36" s="276"/>
      <c r="J36" s="277"/>
      <c r="K36" s="278">
        <f>VLOOKUP(A36,EQUIPOS!A6:D163,4,FALSE)</f>
        <v>46485.351999999999</v>
      </c>
      <c r="L36" s="279"/>
      <c r="M36" s="345">
        <v>3.75</v>
      </c>
      <c r="N36" s="281">
        <f>K36/M36</f>
        <v>12396.093866666666</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85.112008676833327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12481.205875343499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649</v>
      </c>
      <c r="B48" s="48"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145566.75</v>
      </c>
      <c r="N48" s="281">
        <f>K48*M48</f>
        <v>145566.75</v>
      </c>
    </row>
    <row r="49" spans="1:14">
      <c r="A49" s="171" t="s">
        <v>692</v>
      </c>
      <c r="B49" s="48"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368696.81903124996</v>
      </c>
      <c r="N49" s="281">
        <f>K49*M49</f>
        <v>368696.81903124996</v>
      </c>
    </row>
    <row r="50" spans="1:14">
      <c r="A50" s="171" t="s">
        <v>905</v>
      </c>
      <c r="B50" s="48"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409136.14612500003</v>
      </c>
      <c r="N50" s="281">
        <f>K50*M50</f>
        <v>12274.08438375</v>
      </c>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526537.65341499995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30</v>
      </c>
      <c r="N71" s="404">
        <f>K71/M71</f>
        <v>3404.4803470733332</v>
      </c>
      <c r="O71" s="111"/>
    </row>
    <row r="72" spans="1:15">
      <c r="A72" s="172" t="s">
        <v>9</v>
      </c>
      <c r="B72" s="54" t="str">
        <f>VLOOKUP(A72,'MANO DE OBRA'!A8:D69,3,FALSE)</f>
        <v>Obrero (3)</v>
      </c>
      <c r="C72" s="52"/>
      <c r="D72" s="52"/>
      <c r="E72" s="52"/>
      <c r="F72" s="52"/>
      <c r="G72" s="52"/>
      <c r="H72" s="52"/>
      <c r="I72" s="301">
        <f>K72/J72*100</f>
        <v>82811.68411799999</v>
      </c>
      <c r="J72" s="302">
        <v>185</v>
      </c>
      <c r="K72" s="303">
        <f>VLOOKUP(A72,'MANO DE OBRA'!A8:D100,4,FALSE)</f>
        <v>153201.61561829998</v>
      </c>
      <c r="L72" s="55"/>
      <c r="M72" s="443">
        <v>30</v>
      </c>
      <c r="N72" s="404">
        <f>K72/M72</f>
        <v>5106.7205206099998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8511.200867683332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547530.06015802675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109506.01203160535</v>
      </c>
      <c r="M84" s="860"/>
      <c r="N84" s="56"/>
    </row>
    <row r="85" spans="1:14">
      <c r="B85" s="94" t="s">
        <v>1057</v>
      </c>
      <c r="C85" s="95"/>
      <c r="D85" s="95"/>
      <c r="E85" s="95"/>
      <c r="F85" s="95"/>
      <c r="G85" s="95"/>
      <c r="H85" s="95"/>
      <c r="I85" s="92"/>
      <c r="J85" s="93"/>
      <c r="K85" s="313">
        <v>0.05</v>
      </c>
      <c r="L85" s="859">
        <f>N79*K85</f>
        <v>27376.503007901338</v>
      </c>
      <c r="M85" s="860"/>
      <c r="N85" s="56"/>
    </row>
    <row r="86" spans="1:14" ht="15" thickBot="1">
      <c r="B86" s="96" t="s">
        <v>1058</v>
      </c>
      <c r="C86" s="97"/>
      <c r="D86" s="97"/>
      <c r="E86" s="97"/>
      <c r="F86" s="97"/>
      <c r="G86" s="97"/>
      <c r="H86" s="97"/>
      <c r="I86" s="98"/>
      <c r="J86" s="99"/>
      <c r="K86" s="314">
        <v>0.05</v>
      </c>
      <c r="L86" s="861">
        <f>N79*K86</f>
        <v>27376.503007901338</v>
      </c>
      <c r="M86" s="862"/>
      <c r="N86" s="56"/>
    </row>
    <row r="87" spans="1:14" ht="15" thickBot="1">
      <c r="B87" s="825" t="s">
        <v>1037</v>
      </c>
      <c r="C87" s="826"/>
      <c r="D87" s="826"/>
      <c r="E87" s="826"/>
      <c r="F87" s="826"/>
      <c r="G87" s="826"/>
      <c r="H87" s="826"/>
      <c r="I87" s="826"/>
      <c r="J87" s="826"/>
      <c r="K87" s="826"/>
      <c r="L87" s="826"/>
      <c r="M87" s="827"/>
      <c r="N87" s="57">
        <f>L84+L85+L86</f>
        <v>164259.01804740803</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711789.07820543484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8.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1235</v>
      </c>
      <c r="C31" s="86" t="s">
        <v>2274</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138</v>
      </c>
      <c r="B36" s="838" t="str">
        <f>VLOOKUP(A36,EQUIPOS!A6:D154,3,FALSE)</f>
        <v>Camioneta D-300</v>
      </c>
      <c r="C36" s="839"/>
      <c r="D36" s="839"/>
      <c r="E36" s="839"/>
      <c r="F36" s="839"/>
      <c r="G36" s="839"/>
      <c r="H36" s="840"/>
      <c r="I36" s="276"/>
      <c r="J36" s="277"/>
      <c r="K36" s="278">
        <f>VLOOKUP(A36,EQUIPOS!A6:D163,4,FALSE)</f>
        <v>46485.351999999999</v>
      </c>
      <c r="L36" s="279"/>
      <c r="M36" s="345">
        <v>3.75</v>
      </c>
      <c r="N36" s="281">
        <f>K36/M36</f>
        <v>12396.093866666666</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85.112008676833327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12481.205875343499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649</v>
      </c>
      <c r="B48" s="48"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145566.75</v>
      </c>
      <c r="N48" s="281">
        <f>K48*M48</f>
        <v>145566.75</v>
      </c>
    </row>
    <row r="49" spans="1:14">
      <c r="A49" s="171" t="s">
        <v>694</v>
      </c>
      <c r="B49" s="48"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356564.2926325</v>
      </c>
      <c r="N49" s="281">
        <f>K49*M49</f>
        <v>356564.2926325</v>
      </c>
    </row>
    <row r="50" spans="1:14">
      <c r="A50" s="171" t="s">
        <v>905</v>
      </c>
      <c r="B50" s="48"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409136.14612500003</v>
      </c>
      <c r="N50" s="281">
        <f>K50*M50</f>
        <v>12274.08438375</v>
      </c>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514405.12701624999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30</v>
      </c>
      <c r="N71" s="404">
        <f>K71/M71</f>
        <v>3404.4803470733332</v>
      </c>
      <c r="O71" s="111"/>
    </row>
    <row r="72" spans="1:15">
      <c r="A72" s="172" t="s">
        <v>9</v>
      </c>
      <c r="B72" s="54" t="str">
        <f>VLOOKUP(A72,'MANO DE OBRA'!A8:D69,3,FALSE)</f>
        <v>Obrero (3)</v>
      </c>
      <c r="C72" s="52"/>
      <c r="D72" s="52"/>
      <c r="E72" s="52"/>
      <c r="F72" s="52"/>
      <c r="G72" s="52"/>
      <c r="H72" s="52"/>
      <c r="I72" s="301">
        <f>K72/J72*100</f>
        <v>82811.68411799999</v>
      </c>
      <c r="J72" s="302">
        <v>185</v>
      </c>
      <c r="K72" s="303">
        <f>VLOOKUP(A72,'MANO DE OBRA'!A8:D100,4,FALSE)</f>
        <v>153201.61561829998</v>
      </c>
      <c r="L72" s="55"/>
      <c r="M72" s="443">
        <v>30</v>
      </c>
      <c r="N72" s="404">
        <f>K72/M72</f>
        <v>5106.7205206099998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8511.200867683332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535397.53375927673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107079.50675185536</v>
      </c>
      <c r="M84" s="860"/>
      <c r="N84" s="56"/>
    </row>
    <row r="85" spans="1:14">
      <c r="B85" s="94" t="s">
        <v>1057</v>
      </c>
      <c r="C85" s="95"/>
      <c r="D85" s="95"/>
      <c r="E85" s="95"/>
      <c r="F85" s="95"/>
      <c r="G85" s="95"/>
      <c r="H85" s="95"/>
      <c r="I85" s="92"/>
      <c r="J85" s="93"/>
      <c r="K85" s="313">
        <v>0.05</v>
      </c>
      <c r="L85" s="859">
        <f>N79*K85</f>
        <v>26769.876687963839</v>
      </c>
      <c r="M85" s="860"/>
      <c r="N85" s="56"/>
    </row>
    <row r="86" spans="1:14" ht="15" thickBot="1">
      <c r="B86" s="96" t="s">
        <v>1058</v>
      </c>
      <c r="C86" s="97"/>
      <c r="D86" s="97"/>
      <c r="E86" s="97"/>
      <c r="F86" s="97"/>
      <c r="G86" s="97"/>
      <c r="H86" s="97"/>
      <c r="I86" s="98"/>
      <c r="J86" s="99"/>
      <c r="K86" s="314">
        <v>0.05</v>
      </c>
      <c r="L86" s="861">
        <f>N79*K86</f>
        <v>26769.876687963839</v>
      </c>
      <c r="M86" s="862"/>
      <c r="N86" s="56"/>
    </row>
    <row r="87" spans="1:14" ht="15" thickBot="1">
      <c r="B87" s="825" t="s">
        <v>1037</v>
      </c>
      <c r="C87" s="826"/>
      <c r="D87" s="826"/>
      <c r="E87" s="826"/>
      <c r="F87" s="826"/>
      <c r="G87" s="826"/>
      <c r="H87" s="826"/>
      <c r="I87" s="826"/>
      <c r="J87" s="826"/>
      <c r="K87" s="826"/>
      <c r="L87" s="826"/>
      <c r="M87" s="827"/>
      <c r="N87" s="57">
        <f>L84+L85+L86</f>
        <v>160619.26012778303</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696016.79388705979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1236</v>
      </c>
      <c r="C31" s="86" t="s">
        <v>2275</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138</v>
      </c>
      <c r="B36" s="838" t="str">
        <f>VLOOKUP(A36,EQUIPOS!A6:D154,3,FALSE)</f>
        <v>Camioneta D-300</v>
      </c>
      <c r="C36" s="839"/>
      <c r="D36" s="839"/>
      <c r="E36" s="839"/>
      <c r="F36" s="839"/>
      <c r="G36" s="839"/>
      <c r="H36" s="840"/>
      <c r="I36" s="276"/>
      <c r="J36" s="277"/>
      <c r="K36" s="278">
        <f>VLOOKUP(A36,EQUIPOS!A6:D163,4,FALSE)</f>
        <v>46485.351999999999</v>
      </c>
      <c r="L36" s="279"/>
      <c r="M36" s="345">
        <v>3</v>
      </c>
      <c r="N36" s="281">
        <f>K36/M36</f>
        <v>15495.117333333334</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42.55600433841667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15537.673337671751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651</v>
      </c>
      <c r="B48" s="48"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146282.91045</v>
      </c>
      <c r="N48" s="281">
        <f>K48*M48</f>
        <v>146282.91045</v>
      </c>
    </row>
    <row r="49" spans="1:14">
      <c r="A49" s="171" t="s">
        <v>905</v>
      </c>
      <c r="B49" s="48"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409136.14612500003</v>
      </c>
      <c r="N49" s="281">
        <f>K49*M49</f>
        <v>24548.168767499999</v>
      </c>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170831.0792175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24</v>
      </c>
      <c r="N71" s="404">
        <f>K71/M71</f>
        <v>4255.6004338416669</v>
      </c>
      <c r="O71" s="111"/>
    </row>
    <row r="72" spans="1:15">
      <c r="A72" s="172"/>
      <c r="B72" s="54"/>
      <c r="C72" s="52"/>
      <c r="D72" s="52"/>
      <c r="E72" s="52"/>
      <c r="F72" s="52"/>
      <c r="G72" s="52"/>
      <c r="H72" s="52"/>
      <c r="I72" s="301"/>
      <c r="J72" s="302"/>
      <c r="K72" s="303"/>
      <c r="L72" s="55"/>
      <c r="M72" s="443"/>
      <c r="N72" s="404"/>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4255.6004338416669</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190624.35298901342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38124.870597802685</v>
      </c>
      <c r="M84" s="860"/>
      <c r="N84" s="56"/>
    </row>
    <row r="85" spans="1:14">
      <c r="B85" s="94" t="s">
        <v>1057</v>
      </c>
      <c r="C85" s="95"/>
      <c r="D85" s="95"/>
      <c r="E85" s="95"/>
      <c r="F85" s="95"/>
      <c r="G85" s="95"/>
      <c r="H85" s="95"/>
      <c r="I85" s="92"/>
      <c r="J85" s="93"/>
      <c r="K85" s="313">
        <v>0.05</v>
      </c>
      <c r="L85" s="859">
        <f>N79*K85</f>
        <v>9531.2176494506712</v>
      </c>
      <c r="M85" s="860"/>
      <c r="N85" s="56"/>
    </row>
    <row r="86" spans="1:14" ht="15" thickBot="1">
      <c r="B86" s="96" t="s">
        <v>1058</v>
      </c>
      <c r="C86" s="97"/>
      <c r="D86" s="97"/>
      <c r="E86" s="97"/>
      <c r="F86" s="97"/>
      <c r="G86" s="97"/>
      <c r="H86" s="97"/>
      <c r="I86" s="98"/>
      <c r="J86" s="99"/>
      <c r="K86" s="314">
        <v>0.05</v>
      </c>
      <c r="L86" s="861">
        <f>N79*K86</f>
        <v>9531.2176494506712</v>
      </c>
      <c r="M86" s="862"/>
      <c r="N86" s="56"/>
    </row>
    <row r="87" spans="1:14" ht="15" thickBot="1">
      <c r="B87" s="825" t="s">
        <v>1037</v>
      </c>
      <c r="C87" s="826"/>
      <c r="D87" s="826"/>
      <c r="E87" s="826"/>
      <c r="F87" s="826"/>
      <c r="G87" s="826"/>
      <c r="H87" s="826"/>
      <c r="I87" s="826"/>
      <c r="J87" s="826"/>
      <c r="K87" s="826"/>
      <c r="L87" s="826"/>
      <c r="M87" s="827"/>
      <c r="N87" s="57">
        <f>L84+L85+L86</f>
        <v>57187.305896704027</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247811.65888571745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1237</v>
      </c>
      <c r="C31" s="86" t="s">
        <v>2276</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135</v>
      </c>
      <c r="B36" s="838" t="str">
        <f>VLOOKUP(A36,EQUIPOS!A6:D154,3,FALSE)</f>
        <v>Camión 350</v>
      </c>
      <c r="C36" s="839"/>
      <c r="D36" s="839"/>
      <c r="E36" s="839"/>
      <c r="F36" s="839"/>
      <c r="G36" s="839"/>
      <c r="H36" s="840"/>
      <c r="I36" s="276"/>
      <c r="J36" s="277"/>
      <c r="K36" s="278">
        <f>VLOOKUP(A36,EQUIPOS!A6:D163,4,FALSE)</f>
        <v>55047.084000000003</v>
      </c>
      <c r="L36" s="279"/>
      <c r="M36" s="345">
        <v>6.25</v>
      </c>
      <c r="N36" s="281">
        <f>K36/M36</f>
        <v>8807.5334400000011</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306.40323123659999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9113.9366712366009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214" t="s">
        <v>655</v>
      </c>
      <c r="B48" s="48"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137139.92695749999</v>
      </c>
      <c r="N48" s="281">
        <f>K48*M48</f>
        <v>34284.981739374998</v>
      </c>
    </row>
    <row r="49" spans="1:14">
      <c r="A49" s="171" t="s">
        <v>443</v>
      </c>
      <c r="B49" s="48"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231614.6082125</v>
      </c>
      <c r="N49" s="281">
        <f>K49*M49</f>
        <v>56081.01893765133</v>
      </c>
    </row>
    <row r="50" spans="1:14">
      <c r="A50" s="171"/>
      <c r="B50" s="48"/>
      <c r="C50" s="434"/>
      <c r="D50" s="434"/>
      <c r="E50" s="434"/>
      <c r="F50" s="434"/>
      <c r="G50" s="434"/>
      <c r="H50" s="434"/>
      <c r="I50" s="434"/>
      <c r="J50" s="321"/>
      <c r="K50" s="406"/>
      <c r="L50" s="430"/>
      <c r="M50" s="411"/>
      <c r="N50" s="281"/>
    </row>
    <row r="51" spans="1:14">
      <c r="A51" s="171"/>
      <c r="B51" s="48"/>
      <c r="C51" s="434"/>
      <c r="D51" s="434"/>
      <c r="E51" s="434"/>
      <c r="F51" s="434"/>
      <c r="G51" s="434"/>
      <c r="H51" s="434"/>
      <c r="I51" s="434"/>
      <c r="J51" s="321"/>
      <c r="K51" s="406"/>
      <c r="L51" s="430"/>
      <c r="M51" s="411"/>
      <c r="N51" s="281"/>
    </row>
    <row r="52" spans="1:14">
      <c r="B52" s="48"/>
      <c r="C52" s="52"/>
      <c r="D52" s="52"/>
      <c r="E52" s="52"/>
      <c r="F52" s="52"/>
      <c r="G52" s="52"/>
      <c r="H52" s="52"/>
      <c r="I52" s="52"/>
      <c r="J52" s="321"/>
      <c r="K52" s="174"/>
      <c r="L52" s="327"/>
      <c r="M52" s="411"/>
      <c r="N52" s="281"/>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90366.000677026328</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50</v>
      </c>
      <c r="N71" s="404">
        <f>K71/M71</f>
        <v>4085.3764164879999</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50</v>
      </c>
      <c r="N72" s="404">
        <f>K72/M72</f>
        <v>2042.688208244</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6128.0646247320001</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105608.00197299493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21121.600394598987</v>
      </c>
      <c r="M84" s="860"/>
      <c r="N84" s="56"/>
    </row>
    <row r="85" spans="1:14">
      <c r="B85" s="94" t="s">
        <v>1057</v>
      </c>
      <c r="C85" s="95"/>
      <c r="D85" s="95"/>
      <c r="E85" s="95"/>
      <c r="F85" s="95"/>
      <c r="G85" s="95"/>
      <c r="H85" s="95"/>
      <c r="I85" s="92"/>
      <c r="J85" s="93"/>
      <c r="K85" s="313">
        <v>0.05</v>
      </c>
      <c r="L85" s="859">
        <f>N79*K85</f>
        <v>5280.4000986497467</v>
      </c>
      <c r="M85" s="860"/>
      <c r="N85" s="56"/>
    </row>
    <row r="86" spans="1:14" ht="15" thickBot="1">
      <c r="B86" s="96" t="s">
        <v>1058</v>
      </c>
      <c r="C86" s="97"/>
      <c r="D86" s="97"/>
      <c r="E86" s="97"/>
      <c r="F86" s="97"/>
      <c r="G86" s="97"/>
      <c r="H86" s="97"/>
      <c r="I86" s="98"/>
      <c r="J86" s="99"/>
      <c r="K86" s="314">
        <v>0.05</v>
      </c>
      <c r="L86" s="861">
        <f>N79*K86</f>
        <v>5280.4000986497467</v>
      </c>
      <c r="M86" s="862"/>
      <c r="N86" s="56"/>
    </row>
    <row r="87" spans="1:14" ht="15" thickBot="1">
      <c r="B87" s="825" t="s">
        <v>1037</v>
      </c>
      <c r="C87" s="826"/>
      <c r="D87" s="826"/>
      <c r="E87" s="826"/>
      <c r="F87" s="826"/>
      <c r="G87" s="826"/>
      <c r="H87" s="826"/>
      <c r="I87" s="826"/>
      <c r="J87" s="826"/>
      <c r="K87" s="826"/>
      <c r="L87" s="826"/>
      <c r="M87" s="827"/>
      <c r="N87" s="57">
        <f>L84+L85+L86</f>
        <v>31682.400591898484</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137290.40256489342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1238</v>
      </c>
      <c r="C31" s="86" t="s">
        <v>2277</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34.044803470733335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34.044803470733335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667</v>
      </c>
      <c r="B48" s="48"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90587.797390000007</v>
      </c>
      <c r="N48" s="281">
        <f>K48*M48</f>
        <v>90587.797390000007</v>
      </c>
    </row>
    <row r="49" spans="1:14">
      <c r="A49" s="171"/>
      <c r="B49" s="48"/>
      <c r="C49" s="434"/>
      <c r="D49" s="434"/>
      <c r="E49" s="434"/>
      <c r="F49" s="434"/>
      <c r="G49" s="434"/>
      <c r="H49" s="434"/>
      <c r="I49" s="434"/>
      <c r="J49" s="320"/>
      <c r="K49" s="406"/>
      <c r="L49" s="430"/>
      <c r="M49" s="411"/>
      <c r="N49" s="281"/>
    </row>
    <row r="50" spans="1:14">
      <c r="A50" s="171"/>
      <c r="B50" s="48"/>
      <c r="C50" s="434"/>
      <c r="D50" s="434"/>
      <c r="E50" s="434"/>
      <c r="F50" s="434"/>
      <c r="G50" s="434"/>
      <c r="H50" s="434"/>
      <c r="I50" s="434"/>
      <c r="J50" s="321"/>
      <c r="K50" s="406"/>
      <c r="L50" s="430"/>
      <c r="M50" s="411"/>
      <c r="N50" s="281"/>
    </row>
    <row r="51" spans="1:14">
      <c r="A51" s="171"/>
      <c r="B51" s="48"/>
      <c r="C51" s="434"/>
      <c r="D51" s="434"/>
      <c r="E51" s="434"/>
      <c r="F51" s="434"/>
      <c r="G51" s="434"/>
      <c r="H51" s="434"/>
      <c r="I51" s="434"/>
      <c r="J51" s="321"/>
      <c r="K51" s="406"/>
      <c r="L51" s="430"/>
      <c r="M51" s="411"/>
      <c r="N51" s="281"/>
    </row>
    <row r="52" spans="1:14">
      <c r="B52" s="48"/>
      <c r="C52" s="52"/>
      <c r="D52" s="52"/>
      <c r="E52" s="52"/>
      <c r="F52" s="52"/>
      <c r="G52" s="52"/>
      <c r="H52" s="52"/>
      <c r="I52" s="52"/>
      <c r="J52" s="321"/>
      <c r="K52" s="174"/>
      <c r="L52" s="327"/>
      <c r="M52" s="411"/>
      <c r="N52" s="281"/>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90587.797390000007</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30</v>
      </c>
      <c r="N71" s="404">
        <f>K71/M71</f>
        <v>3404.4803470733332</v>
      </c>
      <c r="O71" s="111"/>
    </row>
    <row r="72" spans="1:15">
      <c r="A72" s="172"/>
      <c r="B72" s="54"/>
      <c r="C72" s="52"/>
      <c r="D72" s="52"/>
      <c r="E72" s="52"/>
      <c r="F72" s="52"/>
      <c r="G72" s="52"/>
      <c r="H72" s="52"/>
      <c r="I72" s="301"/>
      <c r="J72" s="302"/>
      <c r="K72" s="303"/>
      <c r="L72" s="55"/>
      <c r="M72" s="443"/>
      <c r="N72" s="404"/>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3404.4803470733332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94026.322540544075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18805.264508108816</v>
      </c>
      <c r="M84" s="860"/>
      <c r="N84" s="56"/>
    </row>
    <row r="85" spans="1:14">
      <c r="B85" s="94" t="s">
        <v>1057</v>
      </c>
      <c r="C85" s="95"/>
      <c r="D85" s="95"/>
      <c r="E85" s="95"/>
      <c r="F85" s="95"/>
      <c r="G85" s="95"/>
      <c r="H85" s="95"/>
      <c r="I85" s="92"/>
      <c r="J85" s="93"/>
      <c r="K85" s="313">
        <v>0.05</v>
      </c>
      <c r="L85" s="859">
        <f>N79*K85</f>
        <v>4701.3161270272039</v>
      </c>
      <c r="M85" s="860"/>
      <c r="N85" s="56"/>
    </row>
    <row r="86" spans="1:14" ht="15" thickBot="1">
      <c r="B86" s="96" t="s">
        <v>1058</v>
      </c>
      <c r="C86" s="97"/>
      <c r="D86" s="97"/>
      <c r="E86" s="97"/>
      <c r="F86" s="97"/>
      <c r="G86" s="97"/>
      <c r="H86" s="97"/>
      <c r="I86" s="98"/>
      <c r="J86" s="99"/>
      <c r="K86" s="314">
        <v>0.05</v>
      </c>
      <c r="L86" s="861">
        <f>N79*K86</f>
        <v>4701.3161270272039</v>
      </c>
      <c r="M86" s="862"/>
      <c r="N86" s="56"/>
    </row>
    <row r="87" spans="1:14" ht="15" thickBot="1">
      <c r="B87" s="825" t="s">
        <v>1037</v>
      </c>
      <c r="C87" s="826"/>
      <c r="D87" s="826"/>
      <c r="E87" s="826"/>
      <c r="F87" s="826"/>
      <c r="G87" s="826"/>
      <c r="H87" s="826"/>
      <c r="I87" s="826"/>
      <c r="J87" s="826"/>
      <c r="K87" s="826"/>
      <c r="L87" s="826"/>
      <c r="M87" s="827"/>
      <c r="N87" s="57">
        <f>L84+L85+L86</f>
        <v>28207.896762163222</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122234.21930270729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1239</v>
      </c>
      <c r="C31" s="86" t="s">
        <v>2153</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35.218762211103453</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35.218762211103453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7" t="s">
        <v>669</v>
      </c>
      <c r="B48" s="48" t="str">
        <f>VLOOKUP(A48,MATERIALES!A5:D373,3,FALSE)</f>
        <v>Sección tope</v>
      </c>
      <c r="C48" s="290"/>
      <c r="D48" s="290"/>
      <c r="E48" s="290"/>
      <c r="F48" s="290"/>
      <c r="G48" s="290"/>
      <c r="H48" s="290"/>
      <c r="I48" s="277"/>
      <c r="J48" s="233" t="str">
        <f>VLOOKUP(A48,MATERIALES!A4:D640,2,FALSE)</f>
        <v>u</v>
      </c>
      <c r="K48" s="291">
        <v>1</v>
      </c>
      <c r="L48" s="276"/>
      <c r="M48" s="411">
        <f>VLOOKUP(A48,MATERIALES!A5:D396,4,FALSE)</f>
        <v>63479.738007499996</v>
      </c>
      <c r="N48" s="281">
        <f>K48*M48</f>
        <v>63479.738007499996</v>
      </c>
    </row>
    <row r="49" spans="1:14">
      <c r="A49" s="177"/>
      <c r="B49" s="48"/>
      <c r="C49" s="434"/>
      <c r="D49" s="434"/>
      <c r="E49" s="434"/>
      <c r="F49" s="434"/>
      <c r="G49" s="434"/>
      <c r="H49" s="434"/>
      <c r="I49" s="434"/>
      <c r="J49" s="320"/>
      <c r="K49" s="406"/>
      <c r="L49" s="430"/>
      <c r="M49" s="411"/>
      <c r="N49" s="281"/>
    </row>
    <row r="50" spans="1:14">
      <c r="A50" s="177"/>
      <c r="B50" s="48"/>
      <c r="C50" s="434"/>
      <c r="D50" s="434"/>
      <c r="E50" s="434"/>
      <c r="F50" s="434"/>
      <c r="G50" s="434"/>
      <c r="H50" s="434"/>
      <c r="I50" s="434"/>
      <c r="J50" s="321"/>
      <c r="K50" s="406"/>
      <c r="L50" s="430"/>
      <c r="M50" s="411"/>
      <c r="N50" s="281"/>
    </row>
    <row r="51" spans="1:14">
      <c r="A51" s="177"/>
      <c r="B51" s="48"/>
      <c r="C51" s="434"/>
      <c r="D51" s="434"/>
      <c r="E51" s="434"/>
      <c r="F51" s="434"/>
      <c r="G51" s="434"/>
      <c r="H51" s="434"/>
      <c r="I51" s="434"/>
      <c r="J51" s="321"/>
      <c r="K51" s="406"/>
      <c r="L51" s="430"/>
      <c r="M51" s="411"/>
      <c r="N51" s="281"/>
    </row>
    <row r="52" spans="1:14">
      <c r="B52" s="48"/>
      <c r="C52" s="52"/>
      <c r="D52" s="52"/>
      <c r="E52" s="52"/>
      <c r="F52" s="52"/>
      <c r="G52" s="52"/>
      <c r="H52" s="52"/>
      <c r="I52" s="52"/>
      <c r="J52" s="321"/>
      <c r="K52" s="174"/>
      <c r="L52" s="327"/>
      <c r="M52" s="411"/>
      <c r="N52" s="281"/>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63479.738007499996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8"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29</v>
      </c>
      <c r="N71" s="404">
        <f>K71/M71</f>
        <v>3521.8762211103449</v>
      </c>
      <c r="O71" s="111"/>
    </row>
    <row r="72" spans="1:15">
      <c r="A72" s="178"/>
      <c r="B72" s="54"/>
      <c r="C72" s="52"/>
      <c r="D72" s="52"/>
      <c r="E72" s="52"/>
      <c r="F72" s="52"/>
      <c r="G72" s="52"/>
      <c r="H72" s="52"/>
      <c r="I72" s="301"/>
      <c r="J72" s="302"/>
      <c r="K72" s="303"/>
      <c r="L72" s="55"/>
      <c r="M72" s="443"/>
      <c r="N72" s="404"/>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3521.8762211103449</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67036.832990821436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13407.366598164288</v>
      </c>
      <c r="M84" s="860"/>
      <c r="N84" s="56"/>
    </row>
    <row r="85" spans="1:14">
      <c r="B85" s="94" t="s">
        <v>1057</v>
      </c>
      <c r="C85" s="95"/>
      <c r="D85" s="95"/>
      <c r="E85" s="95"/>
      <c r="F85" s="95"/>
      <c r="G85" s="95"/>
      <c r="H85" s="95"/>
      <c r="I85" s="92"/>
      <c r="J85" s="93"/>
      <c r="K85" s="313">
        <v>0.05</v>
      </c>
      <c r="L85" s="859">
        <f>N79*K85</f>
        <v>3351.841649541072</v>
      </c>
      <c r="M85" s="860"/>
      <c r="N85" s="56"/>
    </row>
    <row r="86" spans="1:14" ht="15" thickBot="1">
      <c r="B86" s="96" t="s">
        <v>1058</v>
      </c>
      <c r="C86" s="97"/>
      <c r="D86" s="97"/>
      <c r="E86" s="97"/>
      <c r="F86" s="97"/>
      <c r="G86" s="97"/>
      <c r="H86" s="97"/>
      <c r="I86" s="98"/>
      <c r="J86" s="99"/>
      <c r="K86" s="314">
        <v>0.05</v>
      </c>
      <c r="L86" s="861">
        <f>N79*K86</f>
        <v>3351.841649541072</v>
      </c>
      <c r="M86" s="862"/>
      <c r="N86" s="56"/>
    </row>
    <row r="87" spans="1:14" ht="15" thickBot="1">
      <c r="B87" s="825" t="s">
        <v>1037</v>
      </c>
      <c r="C87" s="826"/>
      <c r="D87" s="826"/>
      <c r="E87" s="826"/>
      <c r="F87" s="826"/>
      <c r="G87" s="826"/>
      <c r="H87" s="826"/>
      <c r="I87" s="826"/>
      <c r="J87" s="826"/>
      <c r="K87" s="826"/>
      <c r="L87" s="826"/>
      <c r="M87" s="827"/>
      <c r="N87" s="57">
        <f>L84+L85+L86</f>
        <v>20111.04989724643</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87147.882888067863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1797</v>
      </c>
      <c r="C31" s="86" t="s">
        <v>1798</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35.218762211103453</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35.218762211103453</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974</v>
      </c>
      <c r="B48" s="48"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34132.679104999996</v>
      </c>
      <c r="N48" s="281">
        <f>K48*M48</f>
        <v>34132.679104999996</v>
      </c>
    </row>
    <row r="49" spans="1:14">
      <c r="A49" s="171"/>
      <c r="B49" s="48"/>
      <c r="C49" s="434"/>
      <c r="D49" s="434"/>
      <c r="E49" s="434"/>
      <c r="F49" s="434"/>
      <c r="G49" s="434"/>
      <c r="H49" s="434"/>
      <c r="I49" s="434"/>
      <c r="J49" s="320"/>
      <c r="K49" s="406"/>
      <c r="L49" s="430"/>
      <c r="M49" s="411"/>
      <c r="N49" s="281"/>
    </row>
    <row r="50" spans="1:14">
      <c r="A50" s="171"/>
      <c r="B50" s="48"/>
      <c r="C50" s="434"/>
      <c r="D50" s="434"/>
      <c r="E50" s="434"/>
      <c r="F50" s="434"/>
      <c r="G50" s="434"/>
      <c r="H50" s="434"/>
      <c r="I50" s="434"/>
      <c r="J50" s="321"/>
      <c r="K50" s="406"/>
      <c r="L50" s="430"/>
      <c r="M50" s="411"/>
      <c r="N50" s="281"/>
    </row>
    <row r="51" spans="1:14">
      <c r="A51" s="171"/>
      <c r="B51" s="48"/>
      <c r="C51" s="434"/>
      <c r="D51" s="434"/>
      <c r="E51" s="434"/>
      <c r="F51" s="434"/>
      <c r="G51" s="434"/>
      <c r="H51" s="434"/>
      <c r="I51" s="434"/>
      <c r="J51" s="321"/>
      <c r="K51" s="406"/>
      <c r="L51" s="430"/>
      <c r="M51" s="411"/>
      <c r="N51" s="281"/>
    </row>
    <row r="52" spans="1:14">
      <c r="B52" s="48"/>
      <c r="C52" s="52"/>
      <c r="D52" s="52"/>
      <c r="E52" s="52"/>
      <c r="F52" s="52"/>
      <c r="G52" s="52"/>
      <c r="H52" s="52"/>
      <c r="I52" s="52"/>
      <c r="J52" s="321"/>
      <c r="K52" s="174"/>
      <c r="L52" s="327"/>
      <c r="M52" s="411"/>
      <c r="N52" s="281"/>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34132.679104999996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29</v>
      </c>
      <c r="N71" s="404">
        <f>K71/M71</f>
        <v>3521.8762211103449</v>
      </c>
      <c r="O71" s="111"/>
    </row>
    <row r="72" spans="1:15">
      <c r="A72" s="172"/>
      <c r="B72" s="54"/>
      <c r="C72" s="52"/>
      <c r="D72" s="52"/>
      <c r="E72" s="52"/>
      <c r="F72" s="52"/>
      <c r="G72" s="52"/>
      <c r="H72" s="52"/>
      <c r="I72" s="301"/>
      <c r="J72" s="302"/>
      <c r="K72" s="303"/>
      <c r="L72" s="55"/>
      <c r="M72" s="443"/>
      <c r="N72" s="404"/>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3521.8762211103449</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37689.774088321443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7537.9548176642893</v>
      </c>
      <c r="M84" s="860"/>
      <c r="N84" s="56"/>
    </row>
    <row r="85" spans="1:14">
      <c r="B85" s="94" t="s">
        <v>1057</v>
      </c>
      <c r="C85" s="95"/>
      <c r="D85" s="95"/>
      <c r="E85" s="95"/>
      <c r="F85" s="95"/>
      <c r="G85" s="95"/>
      <c r="H85" s="95"/>
      <c r="I85" s="92"/>
      <c r="J85" s="93"/>
      <c r="K85" s="313">
        <v>0.05</v>
      </c>
      <c r="L85" s="859">
        <f>N79*K85</f>
        <v>1884.4887044160723</v>
      </c>
      <c r="M85" s="860"/>
      <c r="N85" s="56"/>
    </row>
    <row r="86" spans="1:14" ht="15" thickBot="1">
      <c r="B86" s="96" t="s">
        <v>1058</v>
      </c>
      <c r="C86" s="97"/>
      <c r="D86" s="97"/>
      <c r="E86" s="97"/>
      <c r="F86" s="97"/>
      <c r="G86" s="97"/>
      <c r="H86" s="97"/>
      <c r="I86" s="98"/>
      <c r="J86" s="99"/>
      <c r="K86" s="314">
        <v>0.05</v>
      </c>
      <c r="L86" s="861">
        <f>N79*K86</f>
        <v>1884.4887044160723</v>
      </c>
      <c r="M86" s="862"/>
      <c r="N86" s="56"/>
    </row>
    <row r="87" spans="1:14" ht="15" thickBot="1">
      <c r="B87" s="825" t="s">
        <v>1037</v>
      </c>
      <c r="C87" s="826"/>
      <c r="D87" s="826"/>
      <c r="E87" s="826"/>
      <c r="F87" s="826"/>
      <c r="G87" s="826"/>
      <c r="H87" s="826"/>
      <c r="I87" s="826"/>
      <c r="J87" s="826"/>
      <c r="K87" s="826"/>
      <c r="L87" s="826"/>
      <c r="M87" s="827"/>
      <c r="N87" s="57">
        <f>L84+L85+L86</f>
        <v>11306.932226496432</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48996.706314817871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1240</v>
      </c>
      <c r="C31" s="86" t="s">
        <v>2278</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363</v>
      </c>
      <c r="B36" s="838" t="str">
        <f>VLOOKUP(A36,EQUIPOS!A6:D154,3,FALSE)</f>
        <v>Vibrador de concreto, Motor de 3 hp a 18.000 rpm Mangueras de 4 mt</v>
      </c>
      <c r="C36" s="839"/>
      <c r="D36" s="839"/>
      <c r="E36" s="839"/>
      <c r="F36" s="839"/>
      <c r="G36" s="839"/>
      <c r="H36" s="840"/>
      <c r="I36" s="276"/>
      <c r="J36" s="277"/>
      <c r="K36" s="278">
        <f>VLOOKUP(A36,EQUIPOS!A6:D163,4,FALSE)</f>
        <v>4353</v>
      </c>
      <c r="L36" s="279"/>
      <c r="M36" s="345">
        <v>1.25</v>
      </c>
      <c r="N36" s="281">
        <f>K36/M36</f>
        <v>3482.4</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0.02</v>
      </c>
      <c r="N41" s="353">
        <f>N77*M41</f>
        <v>510.67205206099999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3993.0720520610002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812</v>
      </c>
      <c r="B48" s="48"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3842.9609612499999</v>
      </c>
      <c r="N48" s="281">
        <f>K48*M48</f>
        <v>36892.425228</v>
      </c>
    </row>
    <row r="49" spans="1:14">
      <c r="A49" s="171" t="s">
        <v>904</v>
      </c>
      <c r="B49" s="48"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426302.625</v>
      </c>
      <c r="N49" s="281">
        <f>K49*M49</f>
        <v>51156.314999999995</v>
      </c>
    </row>
    <row r="50" spans="1:14">
      <c r="A50" s="171" t="s">
        <v>945</v>
      </c>
      <c r="B50" s="48"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31401.485724999999</v>
      </c>
      <c r="N50" s="281">
        <f>K50*M50</f>
        <v>15700.742862499999</v>
      </c>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103749.4830905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10</v>
      </c>
      <c r="N71" s="404">
        <f>K71/M71</f>
        <v>15320.161561829998</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10</v>
      </c>
      <c r="N72" s="404">
        <f>K72/M72</f>
        <v>10213.44104122</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25533.60260305</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133276.15774561101</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26655.231549122203</v>
      </c>
      <c r="M84" s="860"/>
      <c r="N84" s="56"/>
    </row>
    <row r="85" spans="1:14">
      <c r="B85" s="94" t="s">
        <v>1057</v>
      </c>
      <c r="C85" s="95"/>
      <c r="D85" s="95"/>
      <c r="E85" s="95"/>
      <c r="F85" s="95"/>
      <c r="G85" s="95"/>
      <c r="H85" s="95"/>
      <c r="I85" s="92"/>
      <c r="J85" s="93"/>
      <c r="K85" s="313">
        <v>0.05</v>
      </c>
      <c r="L85" s="859">
        <f>N79*K85</f>
        <v>6663.8078872805509</v>
      </c>
      <c r="M85" s="860"/>
      <c r="N85" s="56"/>
    </row>
    <row r="86" spans="1:14" ht="15" thickBot="1">
      <c r="B86" s="96" t="s">
        <v>1058</v>
      </c>
      <c r="C86" s="97"/>
      <c r="D86" s="97"/>
      <c r="E86" s="97"/>
      <c r="F86" s="97"/>
      <c r="G86" s="97"/>
      <c r="H86" s="97"/>
      <c r="I86" s="98"/>
      <c r="J86" s="99"/>
      <c r="K86" s="314">
        <v>0.05</v>
      </c>
      <c r="L86" s="861">
        <f>N79*K86</f>
        <v>6663.8078872805509</v>
      </c>
      <c r="M86" s="862"/>
      <c r="N86" s="56"/>
    </row>
    <row r="87" spans="1:14" ht="15" thickBot="1">
      <c r="B87" s="825" t="s">
        <v>1037</v>
      </c>
      <c r="C87" s="826"/>
      <c r="D87" s="826"/>
      <c r="E87" s="826"/>
      <c r="F87" s="826"/>
      <c r="G87" s="826"/>
      <c r="H87" s="826"/>
      <c r="I87" s="826"/>
      <c r="J87" s="826"/>
      <c r="K87" s="826"/>
      <c r="L87" s="826"/>
      <c r="M87" s="827"/>
      <c r="N87" s="57">
        <f>L84+L85+L86</f>
        <v>39982.847323683302</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173259.0050692943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1241</v>
      </c>
      <c r="C31" s="86" t="s">
        <v>1799</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7.2953150294428575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7.2953150294428575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410</v>
      </c>
      <c r="B48" s="48"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13170.325000000001</v>
      </c>
      <c r="N48" s="281">
        <f>K48*M48</f>
        <v>13170.325000000001</v>
      </c>
    </row>
    <row r="49" spans="1:14">
      <c r="A49" s="171"/>
      <c r="B49" s="48"/>
      <c r="C49" s="434"/>
      <c r="D49" s="434"/>
      <c r="E49" s="434"/>
      <c r="F49" s="434"/>
      <c r="G49" s="434"/>
      <c r="H49" s="434"/>
      <c r="I49" s="434"/>
      <c r="J49" s="320"/>
      <c r="K49" s="406"/>
      <c r="L49" s="430"/>
      <c r="M49" s="411"/>
      <c r="N49" s="281"/>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13170.325000000001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6</v>
      </c>
      <c r="B71" s="54" t="str">
        <f>VLOOKUP(A71,'MANO DE OBRA'!A8:D68,3,FALSE)</f>
        <v xml:space="preserve">Obrero </v>
      </c>
      <c r="C71" s="52"/>
      <c r="D71" s="52"/>
      <c r="E71" s="52"/>
      <c r="F71" s="52"/>
      <c r="G71" s="52"/>
      <c r="H71" s="52"/>
      <c r="I71" s="301">
        <f>K71/J71*100</f>
        <v>27603.894705999999</v>
      </c>
      <c r="J71" s="302">
        <v>185</v>
      </c>
      <c r="K71" s="303">
        <f>VLOOKUP(A71,'MANO DE OBRA'!A8:D99,4,FALSE)</f>
        <v>51067.205206099999</v>
      </c>
      <c r="L71" s="55"/>
      <c r="M71" s="443">
        <v>70</v>
      </c>
      <c r="N71" s="404">
        <f>K71/M71</f>
        <v>729.53150294428576</v>
      </c>
      <c r="O71" s="111"/>
    </row>
    <row r="72" spans="1:15">
      <c r="A72" s="172"/>
      <c r="B72" s="54"/>
      <c r="C72" s="52"/>
      <c r="D72" s="52"/>
      <c r="E72" s="52"/>
      <c r="F72" s="52"/>
      <c r="G72" s="52"/>
      <c r="H72" s="52"/>
      <c r="I72" s="301"/>
      <c r="J72" s="302"/>
      <c r="K72" s="303"/>
      <c r="L72" s="55"/>
      <c r="M72" s="443"/>
      <c r="N72" s="404"/>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729.53150294428576</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13907.15181797373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2781.4303635947463</v>
      </c>
      <c r="M84" s="860"/>
      <c r="N84" s="56"/>
    </row>
    <row r="85" spans="1:14">
      <c r="B85" s="94" t="s">
        <v>1057</v>
      </c>
      <c r="C85" s="95"/>
      <c r="D85" s="95"/>
      <c r="E85" s="95"/>
      <c r="F85" s="95"/>
      <c r="G85" s="95"/>
      <c r="H85" s="95"/>
      <c r="I85" s="92"/>
      <c r="J85" s="93"/>
      <c r="K85" s="313">
        <v>0.05</v>
      </c>
      <c r="L85" s="859">
        <f>N79*K85</f>
        <v>695.35759089868657</v>
      </c>
      <c r="M85" s="860"/>
      <c r="N85" s="56"/>
    </row>
    <row r="86" spans="1:14" ht="15" thickBot="1">
      <c r="B86" s="96" t="s">
        <v>1058</v>
      </c>
      <c r="C86" s="97"/>
      <c r="D86" s="97"/>
      <c r="E86" s="97"/>
      <c r="F86" s="97"/>
      <c r="G86" s="97"/>
      <c r="H86" s="97"/>
      <c r="I86" s="98"/>
      <c r="J86" s="99"/>
      <c r="K86" s="314">
        <v>0.05</v>
      </c>
      <c r="L86" s="861">
        <f>N79*K86</f>
        <v>695.35759089868657</v>
      </c>
      <c r="M86" s="862"/>
      <c r="N86" s="56"/>
    </row>
    <row r="87" spans="1:14" ht="15" thickBot="1">
      <c r="B87" s="825" t="s">
        <v>1037</v>
      </c>
      <c r="C87" s="826"/>
      <c r="D87" s="826"/>
      <c r="E87" s="826"/>
      <c r="F87" s="826"/>
      <c r="G87" s="826"/>
      <c r="H87" s="826"/>
      <c r="I87" s="826"/>
      <c r="J87" s="826"/>
      <c r="K87" s="826"/>
      <c r="L87" s="826"/>
      <c r="M87" s="827"/>
      <c r="N87" s="57">
        <f>L84+L85+L86</f>
        <v>4172.1455453921199</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18079.297363365851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4"/>
      <c r="C1" s="926"/>
      <c r="D1" s="927"/>
      <c r="E1" s="927"/>
      <c r="F1" s="927"/>
      <c r="G1" s="927"/>
      <c r="H1" s="927"/>
      <c r="I1" s="927"/>
      <c r="J1" s="928"/>
      <c r="K1" s="929" t="s">
        <v>1017</v>
      </c>
      <c r="L1" s="931" t="s">
        <v>2303</v>
      </c>
      <c r="M1" s="932"/>
      <c r="N1" s="933"/>
    </row>
    <row r="2" spans="2:14" ht="24.75" customHeight="1">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1800</v>
      </c>
      <c r="C31" s="86" t="s">
        <v>2279</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138</v>
      </c>
      <c r="B36" s="838" t="str">
        <f>VLOOKUP(A36,EQUIPOS!A6:D154,3,FALSE)</f>
        <v>Camioneta D-300</v>
      </c>
      <c r="C36" s="839"/>
      <c r="D36" s="839"/>
      <c r="E36" s="839"/>
      <c r="F36" s="839"/>
      <c r="G36" s="839"/>
      <c r="H36" s="840"/>
      <c r="I36" s="276"/>
      <c r="J36" s="277"/>
      <c r="K36" s="278">
        <f>VLOOKUP(A36,EQUIPOS!A6:D163,4,FALSE)</f>
        <v>46485.351999999999</v>
      </c>
      <c r="L36" s="279"/>
      <c r="M36" s="345">
        <v>160</v>
      </c>
      <c r="N36" s="281">
        <f>K36/M36</f>
        <v>290.53345000000002</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19.1502019522875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309.68365195228751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444</v>
      </c>
      <c r="B48" s="48"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42169.432769999999</v>
      </c>
      <c r="N48" s="281">
        <f>K48*M48</f>
        <v>42169.432769999999</v>
      </c>
    </row>
    <row r="49" spans="1:14">
      <c r="A49" s="171" t="s">
        <v>905</v>
      </c>
      <c r="B49" s="48"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409136.14612500003</v>
      </c>
      <c r="N49" s="281">
        <f>K49*M49</f>
        <v>12274.08438375</v>
      </c>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54443.517153749999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80</v>
      </c>
      <c r="N71" s="404">
        <f>K71/M71</f>
        <v>1276.6801301524999</v>
      </c>
      <c r="O71" s="111"/>
    </row>
    <row r="72" spans="1:15">
      <c r="A72" s="172" t="s">
        <v>6</v>
      </c>
      <c r="B72" s="54" t="str">
        <f>VLOOKUP(A72,'MANO DE OBRA'!A8:D69,3,FALSE)</f>
        <v xml:space="preserve">Obrero </v>
      </c>
      <c r="C72" s="52"/>
      <c r="D72" s="52"/>
      <c r="E72" s="52"/>
      <c r="F72" s="52"/>
      <c r="G72" s="52"/>
      <c r="H72" s="52"/>
      <c r="I72" s="301">
        <f>K72/J72*100</f>
        <v>27603.894705999999</v>
      </c>
      <c r="J72" s="302">
        <v>185</v>
      </c>
      <c r="K72" s="303">
        <f>VLOOKUP(A72,'MANO DE OBRA'!A8:D100,4,FALSE)</f>
        <v>51067.205206099999</v>
      </c>
      <c r="L72" s="55"/>
      <c r="M72" s="443">
        <v>80</v>
      </c>
      <c r="N72" s="404">
        <f>K72/M72</f>
        <v>638.34006507624997</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1915.0201952287498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56668.221000931037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11333.644200186209</v>
      </c>
      <c r="M84" s="860"/>
      <c r="N84" s="56"/>
    </row>
    <row r="85" spans="1:14">
      <c r="B85" s="94" t="s">
        <v>1057</v>
      </c>
      <c r="C85" s="95"/>
      <c r="D85" s="95"/>
      <c r="E85" s="95"/>
      <c r="F85" s="95"/>
      <c r="G85" s="95"/>
      <c r="H85" s="95"/>
      <c r="I85" s="92"/>
      <c r="J85" s="93"/>
      <c r="K85" s="313">
        <v>0.05</v>
      </c>
      <c r="L85" s="859">
        <f>N79*K85</f>
        <v>2833.4110500465522</v>
      </c>
      <c r="M85" s="860"/>
      <c r="N85" s="56"/>
    </row>
    <row r="86" spans="1:14" ht="15" thickBot="1">
      <c r="B86" s="96" t="s">
        <v>1058</v>
      </c>
      <c r="C86" s="97"/>
      <c r="D86" s="97"/>
      <c r="E86" s="97"/>
      <c r="F86" s="97"/>
      <c r="G86" s="97"/>
      <c r="H86" s="97"/>
      <c r="I86" s="98"/>
      <c r="J86" s="99"/>
      <c r="K86" s="314">
        <v>0.05</v>
      </c>
      <c r="L86" s="861">
        <f>N79*K86</f>
        <v>2833.4110500465522</v>
      </c>
      <c r="M86" s="862"/>
      <c r="N86" s="56"/>
    </row>
    <row r="87" spans="1:14" ht="15" thickBot="1">
      <c r="B87" s="825" t="s">
        <v>1037</v>
      </c>
      <c r="C87" s="826"/>
      <c r="D87" s="826"/>
      <c r="E87" s="826"/>
      <c r="F87" s="826"/>
      <c r="G87" s="826"/>
      <c r="H87" s="826"/>
      <c r="I87" s="826"/>
      <c r="J87" s="826"/>
      <c r="K87" s="826"/>
      <c r="L87" s="826"/>
      <c r="M87" s="827"/>
      <c r="N87" s="57">
        <f>L84+L85+L86</f>
        <v>17000.466300279313</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73668.687301210346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1242</v>
      </c>
      <c r="C31" s="86" t="s">
        <v>2280</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68.08960694146667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68.08960694146667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481</v>
      </c>
      <c r="B48" s="48" t="str">
        <f>VLOOKUP(A48,MATERIALES!A5:D373,3,FALSE)</f>
        <v>Grapas</v>
      </c>
      <c r="C48" s="290"/>
      <c r="D48" s="290"/>
      <c r="E48" s="290"/>
      <c r="F48" s="290"/>
      <c r="G48" s="290"/>
      <c r="H48" s="290"/>
      <c r="I48" s="290"/>
      <c r="J48" s="320" t="str">
        <f>VLOOKUP(A48,MATERIALES!A4:D640,2,FALSE)</f>
        <v>kg</v>
      </c>
      <c r="K48" s="291">
        <v>0.04</v>
      </c>
      <c r="L48" s="276"/>
      <c r="M48" s="411">
        <f>VLOOKUP(A48,MATERIALES!A5:D396,4,FALSE)</f>
        <v>7923.3560600000001</v>
      </c>
      <c r="N48" s="281">
        <f>K48*M48</f>
        <v>316.93424240000002</v>
      </c>
    </row>
    <row r="49" spans="1:14">
      <c r="A49" s="171" t="s">
        <v>647</v>
      </c>
      <c r="B49" s="48"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52308.5</v>
      </c>
      <c r="N49" s="281">
        <f>K49*M49</f>
        <v>20923.400000000001</v>
      </c>
    </row>
    <row r="50" spans="1:14">
      <c r="A50" s="171" t="s">
        <v>850</v>
      </c>
      <c r="B50" s="48"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483.5</v>
      </c>
      <c r="N50" s="281">
        <f>K50*M50</f>
        <v>1450.5</v>
      </c>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22690.8342424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150</v>
      </c>
      <c r="N71" s="404">
        <f>K71/M71</f>
        <v>680.89606941466661</v>
      </c>
      <c r="O71" s="111"/>
    </row>
    <row r="72" spans="1:15">
      <c r="A72" s="172"/>
      <c r="B72" s="54"/>
      <c r="C72" s="52"/>
      <c r="D72" s="52"/>
      <c r="E72" s="52"/>
      <c r="F72" s="52"/>
      <c r="G72" s="52"/>
      <c r="H72" s="52"/>
      <c r="I72" s="301"/>
      <c r="J72" s="302"/>
      <c r="K72" s="303"/>
      <c r="L72" s="55"/>
      <c r="M72" s="443"/>
      <c r="N72" s="404"/>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680.89606941466661</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23439.819918756133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4687.9639837512268</v>
      </c>
      <c r="M84" s="860"/>
      <c r="N84" s="56"/>
    </row>
    <row r="85" spans="1:14">
      <c r="B85" s="94" t="s">
        <v>1057</v>
      </c>
      <c r="C85" s="95"/>
      <c r="D85" s="95"/>
      <c r="E85" s="95"/>
      <c r="F85" s="95"/>
      <c r="G85" s="95"/>
      <c r="H85" s="95"/>
      <c r="I85" s="92"/>
      <c r="J85" s="93"/>
      <c r="K85" s="313">
        <v>0.05</v>
      </c>
      <c r="L85" s="859">
        <f>N79*K85</f>
        <v>1171.9909959378067</v>
      </c>
      <c r="M85" s="860"/>
      <c r="N85" s="56"/>
    </row>
    <row r="86" spans="1:14" ht="15" thickBot="1">
      <c r="B86" s="96" t="s">
        <v>1058</v>
      </c>
      <c r="C86" s="97"/>
      <c r="D86" s="97"/>
      <c r="E86" s="97"/>
      <c r="F86" s="97"/>
      <c r="G86" s="97"/>
      <c r="H86" s="97"/>
      <c r="I86" s="98"/>
      <c r="J86" s="99"/>
      <c r="K86" s="314">
        <v>0.05</v>
      </c>
      <c r="L86" s="861">
        <f>N79*K86</f>
        <v>1171.9909959378067</v>
      </c>
      <c r="M86" s="862"/>
      <c r="N86" s="56"/>
    </row>
    <row r="87" spans="1:14" ht="15" thickBot="1">
      <c r="B87" s="825" t="s">
        <v>1037</v>
      </c>
      <c r="C87" s="826"/>
      <c r="D87" s="826"/>
      <c r="E87" s="826"/>
      <c r="F87" s="826"/>
      <c r="G87" s="826"/>
      <c r="H87" s="826"/>
      <c r="I87" s="826"/>
      <c r="J87" s="826"/>
      <c r="K87" s="826"/>
      <c r="L87" s="826"/>
      <c r="M87" s="827"/>
      <c r="N87" s="57">
        <f>L84+L85+L86</f>
        <v>7031.9459756268398</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30471.765894382974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1243</v>
      </c>
      <c r="C31" s="86" t="s">
        <v>2281</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68.08960694146667</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68.08960694146667</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653</v>
      </c>
      <c r="B48" s="48"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40756.7881375</v>
      </c>
      <c r="N48" s="281">
        <f>K48*M48</f>
        <v>16302.715255000001</v>
      </c>
    </row>
    <row r="49" spans="1:14">
      <c r="A49" s="171" t="s">
        <v>850</v>
      </c>
      <c r="B49" s="48"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483.5</v>
      </c>
      <c r="N49" s="281">
        <f>K49*M49</f>
        <v>1450.5</v>
      </c>
    </row>
    <row r="50" spans="1:14">
      <c r="A50" s="171"/>
      <c r="B50" s="48"/>
      <c r="C50" s="434"/>
      <c r="D50" s="434"/>
      <c r="E50" s="434"/>
      <c r="F50" s="434"/>
      <c r="G50" s="434"/>
      <c r="H50" s="434"/>
      <c r="I50" s="434"/>
      <c r="J50" s="320"/>
      <c r="K50" s="406"/>
      <c r="L50" s="430"/>
      <c r="M50" s="411"/>
      <c r="N50" s="281"/>
    </row>
    <row r="51" spans="1:14">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17753.215255000003</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150</v>
      </c>
      <c r="N71" s="404">
        <f>K71/M71</f>
        <v>680.89606941466661</v>
      </c>
      <c r="O71" s="111"/>
    </row>
    <row r="72" spans="1:15">
      <c r="A72" s="172"/>
      <c r="B72" s="54"/>
      <c r="C72" s="52"/>
      <c r="D72" s="52"/>
      <c r="E72" s="52"/>
      <c r="F72" s="52"/>
      <c r="G72" s="52"/>
      <c r="H72" s="52"/>
      <c r="I72" s="301"/>
      <c r="J72" s="302"/>
      <c r="K72" s="303"/>
      <c r="L72" s="55"/>
      <c r="M72" s="443"/>
      <c r="N72" s="404"/>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680.89606941466661</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18502.200931356136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3700.4401862712275</v>
      </c>
      <c r="M84" s="860"/>
      <c r="N84" s="56"/>
    </row>
    <row r="85" spans="1:14">
      <c r="B85" s="94" t="s">
        <v>1057</v>
      </c>
      <c r="C85" s="95"/>
      <c r="D85" s="95"/>
      <c r="E85" s="95"/>
      <c r="F85" s="95"/>
      <c r="G85" s="95"/>
      <c r="H85" s="95"/>
      <c r="I85" s="92"/>
      <c r="J85" s="93"/>
      <c r="K85" s="313">
        <v>0.05</v>
      </c>
      <c r="L85" s="859">
        <f>N79*K85</f>
        <v>925.11004656780688</v>
      </c>
      <c r="M85" s="860"/>
      <c r="N85" s="56"/>
    </row>
    <row r="86" spans="1:14" ht="15" thickBot="1">
      <c r="B86" s="96" t="s">
        <v>1058</v>
      </c>
      <c r="C86" s="97"/>
      <c r="D86" s="97"/>
      <c r="E86" s="97"/>
      <c r="F86" s="97"/>
      <c r="G86" s="97"/>
      <c r="H86" s="97"/>
      <c r="I86" s="98"/>
      <c r="J86" s="99"/>
      <c r="K86" s="314">
        <v>0.05</v>
      </c>
      <c r="L86" s="861">
        <f>N79*K86</f>
        <v>925.11004656780688</v>
      </c>
      <c r="M86" s="862"/>
      <c r="N86" s="56"/>
    </row>
    <row r="87" spans="1:14" ht="15" thickBot="1">
      <c r="B87" s="825" t="s">
        <v>1037</v>
      </c>
      <c r="C87" s="826"/>
      <c r="D87" s="826"/>
      <c r="E87" s="826"/>
      <c r="F87" s="826"/>
      <c r="G87" s="826"/>
      <c r="H87" s="826"/>
      <c r="I87" s="826"/>
      <c r="J87" s="826"/>
      <c r="K87" s="826"/>
      <c r="L87" s="826"/>
      <c r="M87" s="827"/>
      <c r="N87" s="57">
        <f>L84+L85+L86</f>
        <v>5550.6602794068403</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24052.861210762974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1244</v>
      </c>
      <c r="C31" s="86" t="s">
        <v>2282</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272.35842776586668</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272.35842776586668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481</v>
      </c>
      <c r="B48" s="48" t="str">
        <f>VLOOKUP(A48,MATERIALES!A5:D373,3,FALSE)</f>
        <v>Grapas</v>
      </c>
      <c r="C48" s="290"/>
      <c r="D48" s="290"/>
      <c r="E48" s="290"/>
      <c r="F48" s="290"/>
      <c r="G48" s="290"/>
      <c r="H48" s="290"/>
      <c r="I48" s="290"/>
      <c r="J48" s="320" t="str">
        <f>VLOOKUP(A48,MATERIALES!A4:D640,2,FALSE)</f>
        <v>kg</v>
      </c>
      <c r="K48" s="291">
        <v>0.08</v>
      </c>
      <c r="L48" s="276"/>
      <c r="M48" s="411">
        <f>VLOOKUP(A48,MATERIALES!A5:D396,4,FALSE)</f>
        <v>7923.3560600000001</v>
      </c>
      <c r="N48" s="281">
        <f>K48*M48</f>
        <v>633.86848480000003</v>
      </c>
    </row>
    <row r="49" spans="1:14">
      <c r="A49" s="171" t="s">
        <v>647</v>
      </c>
      <c r="B49" s="48"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52308.5</v>
      </c>
      <c r="N49" s="281">
        <f>K49*M49</f>
        <v>20923.400000000001</v>
      </c>
    </row>
    <row r="50" spans="1:14">
      <c r="A50" s="171" t="s">
        <v>850</v>
      </c>
      <c r="B50" s="48"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483.5</v>
      </c>
      <c r="N50" s="281">
        <f>K50*M50</f>
        <v>1450.5</v>
      </c>
    </row>
    <row r="51" spans="1:14">
      <c r="A51" s="171" t="s">
        <v>1003</v>
      </c>
      <c r="B51" s="48"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9680</v>
      </c>
      <c r="N51" s="281">
        <f>K51*M51</f>
        <v>14520</v>
      </c>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37527.768484800006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75</v>
      </c>
      <c r="N71" s="404">
        <f>K71/M71</f>
        <v>1361.7921388293332</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75</v>
      </c>
      <c r="N72" s="404">
        <f>K72/M72</f>
        <v>1361.7921388293332</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50"/>
    </row>
    <row r="77" spans="1:15" ht="15" thickBot="1">
      <c r="B77" s="825" t="s">
        <v>1037</v>
      </c>
      <c r="C77" s="826"/>
      <c r="D77" s="826"/>
      <c r="E77" s="826"/>
      <c r="F77" s="826"/>
      <c r="G77" s="826"/>
      <c r="H77" s="826"/>
      <c r="I77" s="826"/>
      <c r="J77" s="826"/>
      <c r="K77" s="826"/>
      <c r="L77" s="826"/>
      <c r="M77" s="827"/>
      <c r="N77" s="310">
        <f>SUM(N71:N76)</f>
        <v>2723.5842776586665</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40523.711190224538</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8104.7422380449079</v>
      </c>
      <c r="M84" s="860"/>
      <c r="N84" s="56"/>
    </row>
    <row r="85" spans="1:14">
      <c r="B85" s="94" t="s">
        <v>1057</v>
      </c>
      <c r="C85" s="95"/>
      <c r="D85" s="95"/>
      <c r="E85" s="95"/>
      <c r="F85" s="95"/>
      <c r="G85" s="95"/>
      <c r="H85" s="95"/>
      <c r="I85" s="92"/>
      <c r="J85" s="93"/>
      <c r="K85" s="313">
        <v>0.05</v>
      </c>
      <c r="L85" s="859">
        <f>N79*K85</f>
        <v>2026.185559511227</v>
      </c>
      <c r="M85" s="860"/>
      <c r="N85" s="56"/>
    </row>
    <row r="86" spans="1:14" ht="15" thickBot="1">
      <c r="B86" s="96" t="s">
        <v>1058</v>
      </c>
      <c r="C86" s="97"/>
      <c r="D86" s="97"/>
      <c r="E86" s="97"/>
      <c r="F86" s="97"/>
      <c r="G86" s="97"/>
      <c r="H86" s="97"/>
      <c r="I86" s="98"/>
      <c r="J86" s="99"/>
      <c r="K86" s="314">
        <v>0.05</v>
      </c>
      <c r="L86" s="861">
        <f>N79*K86</f>
        <v>2026.185559511227</v>
      </c>
      <c r="M86" s="862"/>
      <c r="N86" s="56"/>
    </row>
    <row r="87" spans="1:14" ht="15" thickBot="1">
      <c r="B87" s="825" t="s">
        <v>1037</v>
      </c>
      <c r="C87" s="826"/>
      <c r="D87" s="826"/>
      <c r="E87" s="826"/>
      <c r="F87" s="826"/>
      <c r="G87" s="826"/>
      <c r="H87" s="826"/>
      <c r="I87" s="826"/>
      <c r="J87" s="826"/>
      <c r="K87" s="826"/>
      <c r="L87" s="826"/>
      <c r="M87" s="827"/>
      <c r="N87" s="57">
        <f>L84+L85+L86</f>
        <v>12157.113357067361</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52680.824547291901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1245</v>
      </c>
      <c r="C31" s="86" t="s">
        <v>2283</v>
      </c>
      <c r="D31" s="87"/>
      <c r="E31" s="87"/>
      <c r="F31" s="87"/>
      <c r="G31" s="87"/>
      <c r="H31" s="87"/>
      <c r="I31" s="87"/>
      <c r="J31" s="87"/>
      <c r="K31" s="462"/>
      <c r="L31" s="315" t="s">
        <v>144</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272.35842776586668</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272.35842776586668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1" t="s">
        <v>653</v>
      </c>
      <c r="B48" s="48"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40756.7881375</v>
      </c>
      <c r="N48" s="281">
        <f>K48*M48</f>
        <v>16302.715255000001</v>
      </c>
    </row>
    <row r="49" spans="1:14">
      <c r="A49" s="171" t="s">
        <v>850</v>
      </c>
      <c r="B49" s="48"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483.5</v>
      </c>
      <c r="N49" s="281">
        <f>K49*M49</f>
        <v>1450.5</v>
      </c>
    </row>
    <row r="50" spans="1:14">
      <c r="A50" s="171" t="s">
        <v>1003</v>
      </c>
      <c r="B50" s="48"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9680</v>
      </c>
      <c r="N50" s="281">
        <f>K50*M50</f>
        <v>14520</v>
      </c>
    </row>
    <row r="51" spans="1:14" ht="15.75" customHeight="1">
      <c r="A51" s="171"/>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32273.215255000003</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2"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75</v>
      </c>
      <c r="N71" s="404">
        <f>K71/M71</f>
        <v>1361.7921388293332</v>
      </c>
      <c r="O71" s="111"/>
    </row>
    <row r="72" spans="1:15">
      <c r="A72" s="172"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75</v>
      </c>
      <c r="N72" s="404">
        <f>K72/M72</f>
        <v>1361.7921388293332</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2723.5842776586665</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35269.157960424534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7053.8315920849072</v>
      </c>
      <c r="M84" s="860"/>
      <c r="N84" s="56"/>
    </row>
    <row r="85" spans="1:14">
      <c r="B85" s="94" t="s">
        <v>1057</v>
      </c>
      <c r="C85" s="95"/>
      <c r="D85" s="95"/>
      <c r="E85" s="95"/>
      <c r="F85" s="95"/>
      <c r="G85" s="95"/>
      <c r="H85" s="95"/>
      <c r="I85" s="92"/>
      <c r="J85" s="93"/>
      <c r="K85" s="313">
        <v>0.05</v>
      </c>
      <c r="L85" s="859">
        <f>N79*K85</f>
        <v>1763.4578980212268</v>
      </c>
      <c r="M85" s="860"/>
      <c r="N85" s="56"/>
    </row>
    <row r="86" spans="1:14" ht="15" thickBot="1">
      <c r="B86" s="96" t="s">
        <v>1058</v>
      </c>
      <c r="C86" s="97"/>
      <c r="D86" s="97"/>
      <c r="E86" s="97"/>
      <c r="F86" s="97"/>
      <c r="G86" s="97"/>
      <c r="H86" s="97"/>
      <c r="I86" s="98"/>
      <c r="J86" s="99"/>
      <c r="K86" s="314">
        <v>0.05</v>
      </c>
      <c r="L86" s="861">
        <f>N79*K86</f>
        <v>1763.4578980212268</v>
      </c>
      <c r="M86" s="862"/>
      <c r="N86" s="56"/>
    </row>
    <row r="87" spans="1:14" ht="15" thickBot="1">
      <c r="B87" s="825" t="s">
        <v>1037</v>
      </c>
      <c r="C87" s="826"/>
      <c r="D87" s="826"/>
      <c r="E87" s="826"/>
      <c r="F87" s="826"/>
      <c r="G87" s="826"/>
      <c r="H87" s="826"/>
      <c r="I87" s="826"/>
      <c r="J87" s="826"/>
      <c r="K87" s="826"/>
      <c r="L87" s="826"/>
      <c r="M87" s="827"/>
      <c r="N87" s="57">
        <f>L84+L85+L86</f>
        <v>10580.74738812736</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45849.905348551896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1801</v>
      </c>
      <c r="C31" s="86" t="s">
        <v>2284</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241</v>
      </c>
      <c r="B36" s="838" t="str">
        <f>VLOOKUP(A36,EQUIPOS!A6:D154,3,FALSE)</f>
        <v>Grúa (capacidad 15 ton)</v>
      </c>
      <c r="C36" s="839"/>
      <c r="D36" s="839"/>
      <c r="E36" s="839"/>
      <c r="F36" s="839"/>
      <c r="G36" s="839"/>
      <c r="H36" s="840"/>
      <c r="I36" s="276"/>
      <c r="J36" s="277"/>
      <c r="K36" s="278">
        <f>VLOOKUP(A36,EQUIPOS!A6:D163,4,FALSE)</f>
        <v>217487.68</v>
      </c>
      <c r="L36" s="279"/>
      <c r="M36" s="345">
        <v>0.75</v>
      </c>
      <c r="N36" s="281">
        <f>K36/M36</f>
        <v>289983.5733333333</v>
      </c>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0.2</v>
      </c>
      <c r="N41" s="353">
        <f>N77*M41</f>
        <v>8511.2008676833339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298494.77420101664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414</v>
      </c>
      <c r="B48" s="48"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772.06880000000001</v>
      </c>
      <c r="N48" s="281">
        <f>K48*M48</f>
        <v>772.06880000000001</v>
      </c>
    </row>
    <row r="49" spans="1:14">
      <c r="A49" s="175"/>
      <c r="B49" s="48"/>
      <c r="C49" s="434"/>
      <c r="D49" s="434"/>
      <c r="E49" s="434"/>
      <c r="F49" s="434"/>
      <c r="G49" s="434"/>
      <c r="H49" s="434"/>
      <c r="I49" s="434"/>
      <c r="J49" s="320"/>
      <c r="K49" s="406"/>
      <c r="L49" s="430"/>
      <c r="M49" s="411"/>
      <c r="N49" s="281"/>
    </row>
    <row r="50" spans="1:14">
      <c r="A50" s="175"/>
      <c r="B50" s="48"/>
      <c r="C50" s="434"/>
      <c r="D50" s="434"/>
      <c r="E50" s="434"/>
      <c r="F50" s="434"/>
      <c r="G50" s="434"/>
      <c r="H50" s="434"/>
      <c r="I50" s="434"/>
      <c r="J50" s="320"/>
      <c r="K50" s="406"/>
      <c r="L50" s="430"/>
      <c r="M50" s="411"/>
      <c r="N50" s="281"/>
    </row>
    <row r="51" spans="1:14">
      <c r="A51" s="175"/>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772.06880000000001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6</v>
      </c>
      <c r="N71" s="404">
        <f>K71/M71</f>
        <v>17022.401735366668</v>
      </c>
      <c r="O71" s="111"/>
    </row>
    <row r="72" spans="1:15">
      <c r="A72" s="176" t="s">
        <v>9</v>
      </c>
      <c r="B72" s="54" t="str">
        <f>VLOOKUP(A72,'MANO DE OBRA'!A8:D69,3,FALSE)</f>
        <v>Obrero (3)</v>
      </c>
      <c r="C72" s="52"/>
      <c r="D72" s="52"/>
      <c r="E72" s="52"/>
      <c r="F72" s="52"/>
      <c r="G72" s="52"/>
      <c r="H72" s="52"/>
      <c r="I72" s="301">
        <f>K72/J72*100</f>
        <v>82811.68411799999</v>
      </c>
      <c r="J72" s="302">
        <v>185</v>
      </c>
      <c r="K72" s="303">
        <f>VLOOKUP(A72,'MANO DE OBRA'!A8:D100,4,FALSE)</f>
        <v>153201.61561829998</v>
      </c>
      <c r="L72" s="55"/>
      <c r="M72" s="443">
        <v>6</v>
      </c>
      <c r="N72" s="404">
        <f>K72/M72</f>
        <v>25533.602603049996</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42556.004338416664</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341822.84733943333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68364.569467886671</v>
      </c>
      <c r="M84" s="860"/>
      <c r="N84" s="56"/>
    </row>
    <row r="85" spans="1:14">
      <c r="B85" s="94" t="s">
        <v>1057</v>
      </c>
      <c r="C85" s="95"/>
      <c r="D85" s="95"/>
      <c r="E85" s="95"/>
      <c r="F85" s="95"/>
      <c r="G85" s="95"/>
      <c r="H85" s="95"/>
      <c r="I85" s="92"/>
      <c r="J85" s="93"/>
      <c r="K85" s="313">
        <v>0.05</v>
      </c>
      <c r="L85" s="859">
        <f>N79*K85</f>
        <v>17091.142366971668</v>
      </c>
      <c r="M85" s="860"/>
      <c r="N85" s="56"/>
    </row>
    <row r="86" spans="1:14" ht="15" thickBot="1">
      <c r="B86" s="96" t="s">
        <v>1058</v>
      </c>
      <c r="C86" s="97"/>
      <c r="D86" s="97"/>
      <c r="E86" s="97"/>
      <c r="F86" s="97"/>
      <c r="G86" s="97"/>
      <c r="H86" s="97"/>
      <c r="I86" s="98"/>
      <c r="J86" s="99"/>
      <c r="K86" s="314">
        <v>0.05</v>
      </c>
      <c r="L86" s="861">
        <f>N79*K86</f>
        <v>17091.142366971668</v>
      </c>
      <c r="M86" s="862"/>
      <c r="N86" s="56"/>
    </row>
    <row r="87" spans="1:14" ht="15" thickBot="1">
      <c r="B87" s="825" t="s">
        <v>1037</v>
      </c>
      <c r="C87" s="826"/>
      <c r="D87" s="826"/>
      <c r="E87" s="826"/>
      <c r="F87" s="826"/>
      <c r="G87" s="826"/>
      <c r="H87" s="826"/>
      <c r="I87" s="826"/>
      <c r="J87" s="826"/>
      <c r="K87" s="826"/>
      <c r="L87" s="826"/>
      <c r="M87" s="827"/>
      <c r="N87" s="57">
        <f>L84+L85+L86</f>
        <v>102546.85420183002</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444369.70154126338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1802</v>
      </c>
      <c r="C31" s="86" t="s">
        <v>2285</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0.2</v>
      </c>
      <c r="N41" s="353">
        <f>N77*M41</f>
        <v>6383.4006507624999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6383.4006507624999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414</v>
      </c>
      <c r="B48" s="48"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772.06880000000001</v>
      </c>
      <c r="N48" s="281">
        <f>K48*M48</f>
        <v>772.06880000000001</v>
      </c>
    </row>
    <row r="49" spans="1:14">
      <c r="A49" s="175"/>
      <c r="B49" s="48"/>
      <c r="C49" s="434"/>
      <c r="D49" s="434"/>
      <c r="E49" s="434"/>
      <c r="F49" s="434"/>
      <c r="G49" s="434"/>
      <c r="H49" s="434"/>
      <c r="I49" s="434"/>
      <c r="J49" s="320"/>
      <c r="K49" s="406"/>
      <c r="L49" s="430"/>
      <c r="M49" s="411"/>
      <c r="N49" s="281"/>
    </row>
    <row r="50" spans="1:14">
      <c r="A50" s="175"/>
      <c r="B50" s="48"/>
      <c r="C50" s="434"/>
      <c r="D50" s="434"/>
      <c r="E50" s="434"/>
      <c r="F50" s="434"/>
      <c r="G50" s="434"/>
      <c r="H50" s="434"/>
      <c r="I50" s="434"/>
      <c r="J50" s="320"/>
      <c r="K50" s="406"/>
      <c r="L50" s="430"/>
      <c r="M50" s="411"/>
      <c r="N50" s="281"/>
    </row>
    <row r="51" spans="1:14">
      <c r="A51" s="175"/>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772.06880000000001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8</v>
      </c>
      <c r="N71" s="404">
        <f>K71/M71</f>
        <v>12766.801301525</v>
      </c>
      <c r="O71" s="111"/>
    </row>
    <row r="72" spans="1:15">
      <c r="A72" s="176" t="s">
        <v>9</v>
      </c>
      <c r="B72" s="54" t="str">
        <f>VLOOKUP(A72,'MANO DE OBRA'!A8:D69,3,FALSE)</f>
        <v>Obrero (3)</v>
      </c>
      <c r="C72" s="52"/>
      <c r="D72" s="52"/>
      <c r="E72" s="52"/>
      <c r="F72" s="52"/>
      <c r="G72" s="52"/>
      <c r="H72" s="52"/>
      <c r="I72" s="301">
        <f>K72/J72*100</f>
        <v>82811.68411799999</v>
      </c>
      <c r="J72" s="302">
        <v>185</v>
      </c>
      <c r="K72" s="303">
        <f>VLOOKUP(A72,'MANO DE OBRA'!A8:D100,4,FALSE)</f>
        <v>153201.61561829998</v>
      </c>
      <c r="L72" s="55"/>
      <c r="M72" s="443">
        <v>8</v>
      </c>
      <c r="N72" s="404">
        <f>K72/M72</f>
        <v>19150.201952287498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50"/>
    </row>
    <row r="77" spans="1:15" ht="15" thickBot="1">
      <c r="B77" s="825" t="s">
        <v>1037</v>
      </c>
      <c r="C77" s="826"/>
      <c r="D77" s="826"/>
      <c r="E77" s="826"/>
      <c r="F77" s="826"/>
      <c r="G77" s="826"/>
      <c r="H77" s="826"/>
      <c r="I77" s="826"/>
      <c r="J77" s="826"/>
      <c r="K77" s="826"/>
      <c r="L77" s="826"/>
      <c r="M77" s="827"/>
      <c r="N77" s="310">
        <f>SUM(N71:N76)</f>
        <v>31917.003253812498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39072.472704574997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7814.4945409149996</v>
      </c>
      <c r="M84" s="860"/>
      <c r="N84" s="56"/>
    </row>
    <row r="85" spans="1:14">
      <c r="B85" s="94" t="s">
        <v>1057</v>
      </c>
      <c r="C85" s="95"/>
      <c r="D85" s="95"/>
      <c r="E85" s="95"/>
      <c r="F85" s="95"/>
      <c r="G85" s="95"/>
      <c r="H85" s="95"/>
      <c r="I85" s="92"/>
      <c r="J85" s="93"/>
      <c r="K85" s="313">
        <v>0.05</v>
      </c>
      <c r="L85" s="859">
        <f>N79*K85</f>
        <v>1953.6236352287499</v>
      </c>
      <c r="M85" s="860"/>
      <c r="N85" s="56"/>
    </row>
    <row r="86" spans="1:14" ht="15" thickBot="1">
      <c r="B86" s="96" t="s">
        <v>1058</v>
      </c>
      <c r="C86" s="97"/>
      <c r="D86" s="97"/>
      <c r="E86" s="97"/>
      <c r="F86" s="97"/>
      <c r="G86" s="97"/>
      <c r="H86" s="97"/>
      <c r="I86" s="98"/>
      <c r="J86" s="99"/>
      <c r="K86" s="314">
        <v>0.05</v>
      </c>
      <c r="L86" s="861">
        <f>N79*K86</f>
        <v>1953.6236352287499</v>
      </c>
      <c r="M86" s="862"/>
      <c r="N86" s="56"/>
    </row>
    <row r="87" spans="1:14" ht="15" thickBot="1">
      <c r="B87" s="825" t="s">
        <v>1037</v>
      </c>
      <c r="C87" s="826"/>
      <c r="D87" s="826"/>
      <c r="E87" s="826"/>
      <c r="F87" s="826"/>
      <c r="G87" s="826"/>
      <c r="H87" s="826"/>
      <c r="I87" s="826"/>
      <c r="J87" s="826"/>
      <c r="K87" s="826"/>
      <c r="L87" s="826"/>
      <c r="M87" s="827"/>
      <c r="N87" s="57">
        <f>L84+L85+L86</f>
        <v>11721.7418113725</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50794.214515947497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1803</v>
      </c>
      <c r="C31" s="86" t="s">
        <v>2286</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0.15</v>
      </c>
      <c r="N41" s="353">
        <f>N77*M41</f>
        <v>2553.3602603049999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2553.3602603049999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414</v>
      </c>
      <c r="B48" s="48"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772.06880000000001</v>
      </c>
      <c r="N48" s="281">
        <f>K48*M48</f>
        <v>772.06880000000001</v>
      </c>
    </row>
    <row r="49" spans="1:14">
      <c r="A49" s="175"/>
      <c r="B49" s="48"/>
      <c r="C49" s="434"/>
      <c r="D49" s="434"/>
      <c r="E49" s="434"/>
      <c r="F49" s="434"/>
      <c r="G49" s="434"/>
      <c r="H49" s="434"/>
      <c r="I49" s="434"/>
      <c r="J49" s="320"/>
      <c r="K49" s="406"/>
      <c r="L49" s="430"/>
      <c r="M49" s="411"/>
      <c r="N49" s="281"/>
    </row>
    <row r="50" spans="1:14">
      <c r="A50" s="175"/>
      <c r="B50" s="48"/>
      <c r="C50" s="434"/>
      <c r="D50" s="434"/>
      <c r="E50" s="434"/>
      <c r="F50" s="434"/>
      <c r="G50" s="434"/>
      <c r="H50" s="434"/>
      <c r="I50" s="434"/>
      <c r="J50" s="320"/>
      <c r="K50" s="406"/>
      <c r="L50" s="430"/>
      <c r="M50" s="411"/>
      <c r="N50" s="281"/>
    </row>
    <row r="51" spans="1:14">
      <c r="A51" s="175"/>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772.06880000000001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12</v>
      </c>
      <c r="N71" s="404">
        <f>K71/M71</f>
        <v>8511.2008676833339</v>
      </c>
      <c r="O71" s="111"/>
    </row>
    <row r="72" spans="1:15">
      <c r="A72" s="176" t="s">
        <v>7</v>
      </c>
      <c r="B72" s="54" t="str">
        <f>VLOOKUP(A72,'MANO DE OBRA'!A8:D69,3,FALSE)</f>
        <v>Obrero (2)</v>
      </c>
      <c r="C72" s="52"/>
      <c r="D72" s="52"/>
      <c r="E72" s="52"/>
      <c r="F72" s="52"/>
      <c r="G72" s="52"/>
      <c r="H72" s="52"/>
      <c r="I72" s="301">
        <f>K72/J72*100</f>
        <v>55207.789411999998</v>
      </c>
      <c r="J72" s="302">
        <v>185</v>
      </c>
      <c r="K72" s="303">
        <f>VLOOKUP(A72,'MANO DE OBRA'!A8:D100,4,FALSE)</f>
        <v>102134.4104122</v>
      </c>
      <c r="L72" s="55"/>
      <c r="M72" s="443">
        <v>12</v>
      </c>
      <c r="N72" s="404">
        <f>K72/M72</f>
        <v>8511.2008676833339</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50"/>
    </row>
    <row r="77" spans="1:15" ht="15" thickBot="1">
      <c r="B77" s="825" t="s">
        <v>1037</v>
      </c>
      <c r="C77" s="826"/>
      <c r="D77" s="826"/>
      <c r="E77" s="826"/>
      <c r="F77" s="826"/>
      <c r="G77" s="826"/>
      <c r="H77" s="826"/>
      <c r="I77" s="826"/>
      <c r="J77" s="826"/>
      <c r="K77" s="826"/>
      <c r="L77" s="826"/>
      <c r="M77" s="827"/>
      <c r="N77" s="310">
        <f>SUM(N71:N76)</f>
        <v>17022.401735366668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20347.830795671667</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4069.5661591343337</v>
      </c>
      <c r="M84" s="860"/>
      <c r="N84" s="56"/>
    </row>
    <row r="85" spans="1:14">
      <c r="B85" s="94" t="s">
        <v>1057</v>
      </c>
      <c r="C85" s="95"/>
      <c r="D85" s="95"/>
      <c r="E85" s="95"/>
      <c r="F85" s="95"/>
      <c r="G85" s="95"/>
      <c r="H85" s="95"/>
      <c r="I85" s="92"/>
      <c r="J85" s="93"/>
      <c r="K85" s="313">
        <v>0.05</v>
      </c>
      <c r="L85" s="859">
        <f>N79*K85</f>
        <v>1017.3915397835834</v>
      </c>
      <c r="M85" s="860"/>
      <c r="N85" s="56"/>
    </row>
    <row r="86" spans="1:14" ht="15" thickBot="1">
      <c r="B86" s="96" t="s">
        <v>1058</v>
      </c>
      <c r="C86" s="97"/>
      <c r="D86" s="97"/>
      <c r="E86" s="97"/>
      <c r="F86" s="97"/>
      <c r="G86" s="97"/>
      <c r="H86" s="97"/>
      <c r="I86" s="98"/>
      <c r="J86" s="99"/>
      <c r="K86" s="314">
        <v>0.05</v>
      </c>
      <c r="L86" s="861">
        <f>N79*K86</f>
        <v>1017.3915397835834</v>
      </c>
      <c r="M86" s="862"/>
      <c r="N86" s="56"/>
    </row>
    <row r="87" spans="1:14" ht="15" thickBot="1">
      <c r="B87" s="825" t="s">
        <v>1037</v>
      </c>
      <c r="C87" s="826"/>
      <c r="D87" s="826"/>
      <c r="E87" s="826"/>
      <c r="F87" s="826"/>
      <c r="G87" s="826"/>
      <c r="H87" s="826"/>
      <c r="I87" s="826"/>
      <c r="J87" s="826"/>
      <c r="K87" s="826"/>
      <c r="L87" s="826"/>
      <c r="M87" s="827"/>
      <c r="N87" s="57">
        <f>L84+L85+L86</f>
        <v>6104.3492387015003</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26452.180034373167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1804</v>
      </c>
      <c r="C31" s="86" t="s">
        <v>2287</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0.15</v>
      </c>
      <c r="N41" s="353">
        <f>N77*M41</f>
        <v>1915.0201952287498</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1915.0201952287498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214" t="s">
        <v>414</v>
      </c>
      <c r="B48" s="48"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772.06880000000001</v>
      </c>
      <c r="N48" s="281">
        <f>K48*M48</f>
        <v>772.06880000000001</v>
      </c>
    </row>
    <row r="49" spans="1:14">
      <c r="A49" s="175"/>
      <c r="B49" s="48"/>
      <c r="C49" s="434"/>
      <c r="D49" s="434"/>
      <c r="E49" s="434"/>
      <c r="F49" s="434"/>
      <c r="G49" s="434"/>
      <c r="H49" s="434"/>
      <c r="I49" s="434"/>
      <c r="J49" s="321"/>
      <c r="K49" s="406"/>
      <c r="L49" s="430"/>
      <c r="M49" s="411"/>
      <c r="N49" s="281"/>
    </row>
    <row r="50" spans="1:14">
      <c r="A50" s="175"/>
      <c r="B50" s="48"/>
      <c r="C50" s="434"/>
      <c r="D50" s="434"/>
      <c r="E50" s="434"/>
      <c r="F50" s="434"/>
      <c r="G50" s="434"/>
      <c r="H50" s="434"/>
      <c r="I50" s="434"/>
      <c r="J50" s="320"/>
      <c r="K50" s="406"/>
      <c r="L50" s="430"/>
      <c r="M50" s="411"/>
      <c r="N50" s="281"/>
    </row>
    <row r="51" spans="1:14">
      <c r="A51" s="175"/>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772.06880000000001</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16</v>
      </c>
      <c r="N71" s="404">
        <f>K71/M71</f>
        <v>6383.4006507624999</v>
      </c>
      <c r="O71" s="111"/>
    </row>
    <row r="72" spans="1:15">
      <c r="A72" s="176" t="s">
        <v>7</v>
      </c>
      <c r="B72" s="54" t="str">
        <f>VLOOKUP(A72,'MANO DE OBRA'!A8:D69,3,FALSE)</f>
        <v>Obrero (2)</v>
      </c>
      <c r="C72" s="52"/>
      <c r="D72" s="52"/>
      <c r="E72" s="52"/>
      <c r="F72" s="52"/>
      <c r="G72" s="52"/>
      <c r="H72" s="52"/>
      <c r="I72" s="301">
        <f>K72/J72*100</f>
        <v>55207.789411999998</v>
      </c>
      <c r="J72" s="302">
        <v>185</v>
      </c>
      <c r="K72" s="303">
        <f>VLOOKUP(A72,'MANO DE OBRA'!A8:D100,4,FALSE)</f>
        <v>102134.4104122</v>
      </c>
      <c r="L72" s="55"/>
      <c r="M72" s="443">
        <v>16</v>
      </c>
      <c r="N72" s="404">
        <f>K72/M72</f>
        <v>6383.4006507624999</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12766.801301525</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15453.890296753751</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3090.7780593507505</v>
      </c>
      <c r="M84" s="860"/>
      <c r="N84" s="56"/>
    </row>
    <row r="85" spans="1:14">
      <c r="B85" s="94" t="s">
        <v>1057</v>
      </c>
      <c r="C85" s="95"/>
      <c r="D85" s="95"/>
      <c r="E85" s="95"/>
      <c r="F85" s="95"/>
      <c r="G85" s="95"/>
      <c r="H85" s="95"/>
      <c r="I85" s="92"/>
      <c r="J85" s="93"/>
      <c r="K85" s="313">
        <v>0.05</v>
      </c>
      <c r="L85" s="859">
        <f>N79*K85</f>
        <v>772.69451483768762</v>
      </c>
      <c r="M85" s="860"/>
      <c r="N85" s="56"/>
    </row>
    <row r="86" spans="1:14" ht="15" thickBot="1">
      <c r="B86" s="96" t="s">
        <v>1058</v>
      </c>
      <c r="C86" s="97"/>
      <c r="D86" s="97"/>
      <c r="E86" s="97"/>
      <c r="F86" s="97"/>
      <c r="G86" s="97"/>
      <c r="H86" s="97"/>
      <c r="I86" s="98"/>
      <c r="J86" s="99"/>
      <c r="K86" s="314">
        <v>0.05</v>
      </c>
      <c r="L86" s="861">
        <f>N79*K86</f>
        <v>772.69451483768762</v>
      </c>
      <c r="M86" s="862"/>
      <c r="N86" s="56"/>
    </row>
    <row r="87" spans="1:14" ht="15" thickBot="1">
      <c r="B87" s="825" t="s">
        <v>1037</v>
      </c>
      <c r="C87" s="826"/>
      <c r="D87" s="826"/>
      <c r="E87" s="826"/>
      <c r="F87" s="826"/>
      <c r="G87" s="826"/>
      <c r="H87" s="826"/>
      <c r="I87" s="826"/>
      <c r="J87" s="826"/>
      <c r="K87" s="826"/>
      <c r="L87" s="826"/>
      <c r="M87" s="827"/>
      <c r="N87" s="57">
        <f>L84+L85+L86</f>
        <v>4636.1670890261257</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20090.057385779877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1805</v>
      </c>
      <c r="C31" s="86" t="s">
        <v>2288</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0.15</v>
      </c>
      <c r="N41" s="353">
        <f>N77*M41</f>
        <v>10728.404455063024</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10728.404455063024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743</v>
      </c>
      <c r="B48" s="48"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62476.048567500002</v>
      </c>
      <c r="N48" s="281">
        <f>K48*M48</f>
        <v>131199.70199175001</v>
      </c>
    </row>
    <row r="49" spans="1:14">
      <c r="A49" s="175" t="s">
        <v>414</v>
      </c>
      <c r="B49" s="48"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772.06880000000001</v>
      </c>
      <c r="N49" s="281">
        <f>K49*M49</f>
        <v>772.06880000000001</v>
      </c>
    </row>
    <row r="50" spans="1:14">
      <c r="A50" s="175"/>
      <c r="B50" s="48"/>
      <c r="C50" s="434"/>
      <c r="D50" s="434"/>
      <c r="E50" s="434"/>
      <c r="F50" s="434"/>
      <c r="G50" s="434"/>
      <c r="H50" s="434"/>
      <c r="I50" s="434"/>
      <c r="J50" s="320"/>
      <c r="K50" s="406"/>
      <c r="L50" s="430"/>
      <c r="M50" s="411"/>
      <c r="N50" s="281"/>
    </row>
    <row r="51" spans="1:14">
      <c r="A51" s="175"/>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131971.77079175002</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3.57</v>
      </c>
      <c r="N71" s="404">
        <f>K71/M71</f>
        <v>28609.078546834735</v>
      </c>
      <c r="O71" s="111"/>
    </row>
    <row r="72" spans="1:15">
      <c r="A72" s="176" t="s">
        <v>9</v>
      </c>
      <c r="B72" s="54" t="str">
        <f>VLOOKUP(A72,'MANO DE OBRA'!A8:D69,3,FALSE)</f>
        <v>Obrero (3)</v>
      </c>
      <c r="C72" s="52"/>
      <c r="D72" s="52"/>
      <c r="E72" s="52"/>
      <c r="F72" s="52"/>
      <c r="G72" s="52"/>
      <c r="H72" s="52"/>
      <c r="I72" s="301">
        <f>K72/J72*100</f>
        <v>82811.68411799999</v>
      </c>
      <c r="J72" s="302">
        <v>185</v>
      </c>
      <c r="K72" s="303">
        <f>VLOOKUP(A72,'MANO DE OBRA'!A8:D100,4,FALSE)</f>
        <v>153201.61561829998</v>
      </c>
      <c r="L72" s="55"/>
      <c r="M72" s="443">
        <v>3.57</v>
      </c>
      <c r="N72" s="404">
        <f>K72/M72</f>
        <v>42913.617820252097</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71522.696367086828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214222.87161389989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42844.574322779983</v>
      </c>
      <c r="M84" s="860"/>
      <c r="N84" s="56"/>
    </row>
    <row r="85" spans="1:14">
      <c r="B85" s="94" t="s">
        <v>1057</v>
      </c>
      <c r="C85" s="95"/>
      <c r="D85" s="95"/>
      <c r="E85" s="95"/>
      <c r="F85" s="95"/>
      <c r="G85" s="95"/>
      <c r="H85" s="95"/>
      <c r="I85" s="92"/>
      <c r="J85" s="93"/>
      <c r="K85" s="313">
        <v>0.05</v>
      </c>
      <c r="L85" s="859">
        <f>N79*K85</f>
        <v>10711.143580694996</v>
      </c>
      <c r="M85" s="860"/>
      <c r="N85" s="56"/>
    </row>
    <row r="86" spans="1:14" ht="15" thickBot="1">
      <c r="B86" s="96" t="s">
        <v>1058</v>
      </c>
      <c r="C86" s="97"/>
      <c r="D86" s="97"/>
      <c r="E86" s="97"/>
      <c r="F86" s="97"/>
      <c r="G86" s="97"/>
      <c r="H86" s="97"/>
      <c r="I86" s="98"/>
      <c r="J86" s="99"/>
      <c r="K86" s="314">
        <v>0.05</v>
      </c>
      <c r="L86" s="861">
        <f>N79*K86</f>
        <v>10711.143580694996</v>
      </c>
      <c r="M86" s="862"/>
      <c r="N86" s="56"/>
    </row>
    <row r="87" spans="1:14" ht="15" thickBot="1">
      <c r="B87" s="825" t="s">
        <v>1037</v>
      </c>
      <c r="C87" s="826"/>
      <c r="D87" s="826"/>
      <c r="E87" s="826"/>
      <c r="F87" s="826"/>
      <c r="G87" s="826"/>
      <c r="H87" s="826"/>
      <c r="I87" s="826"/>
      <c r="J87" s="826"/>
      <c r="K87" s="826"/>
      <c r="L87" s="826"/>
      <c r="M87" s="827"/>
      <c r="N87" s="57">
        <f>L84+L85+L86</f>
        <v>64266.861484169975</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278489.73309806985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1806</v>
      </c>
      <c r="C31" s="86" t="s">
        <v>2289</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0.15</v>
      </c>
      <c r="N41" s="353">
        <f>N77*M41</f>
        <v>10728.404455063024</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10728.404455063024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743</v>
      </c>
      <c r="B48" s="48"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62476.048567500002</v>
      </c>
      <c r="N48" s="281">
        <f>K48*M48</f>
        <v>124952.097135</v>
      </c>
    </row>
    <row r="49" spans="1:14">
      <c r="A49" s="175" t="s">
        <v>414</v>
      </c>
      <c r="B49" s="48"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772.06880000000001</v>
      </c>
      <c r="N49" s="281">
        <f>K49*M49</f>
        <v>772.06880000000001</v>
      </c>
    </row>
    <row r="50" spans="1:14">
      <c r="A50" s="175"/>
      <c r="B50" s="48"/>
      <c r="C50" s="434"/>
      <c r="D50" s="434"/>
      <c r="E50" s="434"/>
      <c r="F50" s="434"/>
      <c r="G50" s="434"/>
      <c r="H50" s="434"/>
      <c r="I50" s="434"/>
      <c r="J50" s="320"/>
      <c r="K50" s="406"/>
      <c r="L50" s="430"/>
      <c r="M50" s="411"/>
      <c r="N50" s="281"/>
    </row>
    <row r="51" spans="1:14">
      <c r="A51" s="175"/>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125724.165935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3.57</v>
      </c>
      <c r="N71" s="404">
        <f>K71/M71</f>
        <v>28609.078546834735</v>
      </c>
      <c r="O71" s="111"/>
    </row>
    <row r="72" spans="1:15">
      <c r="A72" s="176" t="s">
        <v>9</v>
      </c>
      <c r="B72" s="54" t="str">
        <f>VLOOKUP(A72,'MANO DE OBRA'!A8:D69,3,FALSE)</f>
        <v>Obrero (3)</v>
      </c>
      <c r="C72" s="52"/>
      <c r="D72" s="52"/>
      <c r="E72" s="52"/>
      <c r="F72" s="52"/>
      <c r="G72" s="52"/>
      <c r="H72" s="52"/>
      <c r="I72" s="301">
        <f>K72/J72*100</f>
        <v>82811.68411799999</v>
      </c>
      <c r="J72" s="302">
        <v>185</v>
      </c>
      <c r="K72" s="303">
        <f>VLOOKUP(A72,'MANO DE OBRA'!A8:D100,4,FALSE)</f>
        <v>153201.61561829998</v>
      </c>
      <c r="L72" s="55"/>
      <c r="M72" s="443">
        <v>3.57</v>
      </c>
      <c r="N72" s="404">
        <f>K72/M72</f>
        <v>42913.617820252097</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71522.696367086828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207975.26675714983</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41595.053351429968</v>
      </c>
      <c r="M84" s="860"/>
      <c r="N84" s="56"/>
    </row>
    <row r="85" spans="1:14">
      <c r="B85" s="94" t="s">
        <v>1057</v>
      </c>
      <c r="C85" s="95"/>
      <c r="D85" s="95"/>
      <c r="E85" s="95"/>
      <c r="F85" s="95"/>
      <c r="G85" s="95"/>
      <c r="H85" s="95"/>
      <c r="I85" s="92"/>
      <c r="J85" s="93"/>
      <c r="K85" s="313">
        <v>0.05</v>
      </c>
      <c r="L85" s="859">
        <f>N79*K85</f>
        <v>10398.763337857492</v>
      </c>
      <c r="M85" s="860"/>
      <c r="N85" s="56"/>
    </row>
    <row r="86" spans="1:14" ht="15" thickBot="1">
      <c r="B86" s="96" t="s">
        <v>1058</v>
      </c>
      <c r="C86" s="97"/>
      <c r="D86" s="97"/>
      <c r="E86" s="97"/>
      <c r="F86" s="97"/>
      <c r="G86" s="97"/>
      <c r="H86" s="97"/>
      <c r="I86" s="98"/>
      <c r="J86" s="99"/>
      <c r="K86" s="314">
        <v>0.05</v>
      </c>
      <c r="L86" s="861">
        <f>N79*K86</f>
        <v>10398.763337857492</v>
      </c>
      <c r="M86" s="862"/>
      <c r="N86" s="56"/>
    </row>
    <row r="87" spans="1:14" ht="15" thickBot="1">
      <c r="B87" s="825" t="s">
        <v>1037</v>
      </c>
      <c r="C87" s="826"/>
      <c r="D87" s="826"/>
      <c r="E87" s="826"/>
      <c r="F87" s="826"/>
      <c r="G87" s="826"/>
      <c r="H87" s="826"/>
      <c r="I87" s="826"/>
      <c r="J87" s="826"/>
      <c r="K87" s="826"/>
      <c r="L87" s="826"/>
      <c r="M87" s="827"/>
      <c r="N87" s="57">
        <f>L84+L85+L86</f>
        <v>62392.580027144948</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270367.84678429476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1807</v>
      </c>
      <c r="C31" s="86" t="s">
        <v>2290</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4479.5794040438586</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4479.5794040438586</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743</v>
      </c>
      <c r="B48" s="48"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62476.048567500002</v>
      </c>
      <c r="N48" s="281">
        <f>K48*M48</f>
        <v>81843.62362342501</v>
      </c>
    </row>
    <row r="49" spans="1:14">
      <c r="A49" s="175" t="s">
        <v>414</v>
      </c>
      <c r="B49" s="48"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772.06880000000001</v>
      </c>
      <c r="N49" s="281">
        <f>K49*M49</f>
        <v>772.06880000000001</v>
      </c>
    </row>
    <row r="50" spans="1:14">
      <c r="A50" s="175"/>
      <c r="B50" s="48"/>
      <c r="C50" s="434"/>
      <c r="D50" s="434"/>
      <c r="E50" s="434"/>
      <c r="F50" s="434"/>
      <c r="G50" s="434"/>
      <c r="H50" s="434"/>
      <c r="I50" s="434"/>
      <c r="J50" s="320"/>
      <c r="K50" s="406"/>
      <c r="L50" s="430"/>
      <c r="M50" s="411"/>
      <c r="N50" s="281"/>
    </row>
    <row r="51" spans="1:14">
      <c r="A51" s="175"/>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82615.692423425004</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5.7</v>
      </c>
      <c r="N71" s="404">
        <f>K71/M71</f>
        <v>17918.317616175438</v>
      </c>
      <c r="O71" s="111"/>
    </row>
    <row r="72" spans="1:15">
      <c r="A72" s="176" t="s">
        <v>9</v>
      </c>
      <c r="B72" s="54" t="str">
        <f>VLOOKUP(A72,'MANO DE OBRA'!A8:D69,3,FALSE)</f>
        <v>Obrero (3)</v>
      </c>
      <c r="C72" s="52"/>
      <c r="D72" s="52"/>
      <c r="E72" s="52"/>
      <c r="F72" s="52"/>
      <c r="G72" s="52"/>
      <c r="H72" s="52"/>
      <c r="I72" s="301">
        <f>K72/J72*100</f>
        <v>82811.68411799999</v>
      </c>
      <c r="J72" s="302">
        <v>185</v>
      </c>
      <c r="K72" s="303">
        <f>VLOOKUP(A72,'MANO DE OBRA'!A8:D100,4,FALSE)</f>
        <v>153201.61561829998</v>
      </c>
      <c r="L72" s="55"/>
      <c r="M72" s="443">
        <v>5.7</v>
      </c>
      <c r="N72" s="404">
        <f>K72/M72</f>
        <v>26877.476424263154</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44795.794040438588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131891.06586790745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26378.213173581491</v>
      </c>
      <c r="M84" s="860"/>
      <c r="N84" s="56"/>
    </row>
    <row r="85" spans="1:14">
      <c r="B85" s="94" t="s">
        <v>1057</v>
      </c>
      <c r="C85" s="95"/>
      <c r="D85" s="95"/>
      <c r="E85" s="95"/>
      <c r="F85" s="95"/>
      <c r="G85" s="95"/>
      <c r="H85" s="95"/>
      <c r="I85" s="92"/>
      <c r="J85" s="93"/>
      <c r="K85" s="313">
        <v>0.05</v>
      </c>
      <c r="L85" s="859">
        <f>N79*K85</f>
        <v>6594.5532933953727</v>
      </c>
      <c r="M85" s="860"/>
      <c r="N85" s="56"/>
    </row>
    <row r="86" spans="1:14" ht="15" thickBot="1">
      <c r="B86" s="96" t="s">
        <v>1058</v>
      </c>
      <c r="C86" s="97"/>
      <c r="D86" s="97"/>
      <c r="E86" s="97"/>
      <c r="F86" s="97"/>
      <c r="G86" s="97"/>
      <c r="H86" s="97"/>
      <c r="I86" s="98"/>
      <c r="J86" s="99"/>
      <c r="K86" s="314">
        <v>0.05</v>
      </c>
      <c r="L86" s="861">
        <f>N79*K86</f>
        <v>6594.5532933953727</v>
      </c>
      <c r="M86" s="862"/>
      <c r="N86" s="56"/>
    </row>
    <row r="87" spans="1:14" ht="15" thickBot="1">
      <c r="B87" s="825" t="s">
        <v>1037</v>
      </c>
      <c r="C87" s="826"/>
      <c r="D87" s="826"/>
      <c r="E87" s="826"/>
      <c r="F87" s="826"/>
      <c r="G87" s="826"/>
      <c r="H87" s="826"/>
      <c r="I87" s="826"/>
      <c r="J87" s="826"/>
      <c r="K87" s="826"/>
      <c r="L87" s="826"/>
      <c r="M87" s="827"/>
      <c r="N87" s="57">
        <f>L84+L85+L86</f>
        <v>39567.319760372236</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171458.38562827971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1808</v>
      </c>
      <c r="C31" s="86" t="s">
        <v>2291</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3754.9415592720588</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3754.9415592720588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743</v>
      </c>
      <c r="B48" s="48"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62476.048567500002</v>
      </c>
      <c r="N48" s="281">
        <f>K48*M48</f>
        <v>68723.653424250006</v>
      </c>
    </row>
    <row r="49" spans="1:14">
      <c r="A49" s="175" t="s">
        <v>414</v>
      </c>
      <c r="B49" s="48"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772.06880000000001</v>
      </c>
      <c r="N49" s="281">
        <f>K49*M49</f>
        <v>772.06880000000001</v>
      </c>
    </row>
    <row r="50" spans="1:14">
      <c r="A50" s="175"/>
      <c r="B50" s="48"/>
      <c r="C50" s="434"/>
      <c r="D50" s="434"/>
      <c r="E50" s="434"/>
      <c r="F50" s="434"/>
      <c r="G50" s="434"/>
      <c r="H50" s="434"/>
      <c r="I50" s="434"/>
      <c r="J50" s="320"/>
      <c r="K50" s="406"/>
      <c r="L50" s="430"/>
      <c r="M50" s="411"/>
      <c r="N50" s="281"/>
    </row>
    <row r="51" spans="1:14">
      <c r="A51" s="175"/>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69495.722224249999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6.8</v>
      </c>
      <c r="N71" s="404">
        <f>K71/M71</f>
        <v>15019.766237088235</v>
      </c>
      <c r="O71" s="111"/>
    </row>
    <row r="72" spans="1:15">
      <c r="A72" s="176" t="s">
        <v>9</v>
      </c>
      <c r="B72" s="54" t="str">
        <f>VLOOKUP(A72,'MANO DE OBRA'!A8:D69,3,FALSE)</f>
        <v>Obrero (3)</v>
      </c>
      <c r="C72" s="52"/>
      <c r="D72" s="52"/>
      <c r="E72" s="52"/>
      <c r="F72" s="52"/>
      <c r="G72" s="52"/>
      <c r="H72" s="52"/>
      <c r="I72" s="301">
        <f>K72/J72*100</f>
        <v>82811.68411799999</v>
      </c>
      <c r="J72" s="302">
        <v>185</v>
      </c>
      <c r="K72" s="303">
        <f>VLOOKUP(A72,'MANO DE OBRA'!A8:D100,4,FALSE)</f>
        <v>153201.61561829998</v>
      </c>
      <c r="L72" s="55"/>
      <c r="M72" s="443">
        <v>6.8</v>
      </c>
      <c r="N72" s="404">
        <f>K72/M72</f>
        <v>22529.649355632351</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37549.415592720587</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110800.07937624265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22160.015875248529</v>
      </c>
      <c r="M84" s="860"/>
      <c r="N84" s="56"/>
    </row>
    <row r="85" spans="1:14">
      <c r="B85" s="94" t="s">
        <v>1057</v>
      </c>
      <c r="C85" s="95"/>
      <c r="D85" s="95"/>
      <c r="E85" s="95"/>
      <c r="F85" s="95"/>
      <c r="G85" s="95"/>
      <c r="H85" s="95"/>
      <c r="I85" s="92"/>
      <c r="J85" s="93"/>
      <c r="K85" s="313">
        <v>0.05</v>
      </c>
      <c r="L85" s="859">
        <f>N79*K85</f>
        <v>5540.0039688121324</v>
      </c>
      <c r="M85" s="860"/>
      <c r="N85" s="56"/>
    </row>
    <row r="86" spans="1:14" ht="15" thickBot="1">
      <c r="B86" s="96" t="s">
        <v>1058</v>
      </c>
      <c r="C86" s="97"/>
      <c r="D86" s="97"/>
      <c r="E86" s="97"/>
      <c r="F86" s="97"/>
      <c r="G86" s="97"/>
      <c r="H86" s="97"/>
      <c r="I86" s="98"/>
      <c r="J86" s="99"/>
      <c r="K86" s="314">
        <v>0.05</v>
      </c>
      <c r="L86" s="861">
        <f>N79*K86</f>
        <v>5540.0039688121324</v>
      </c>
      <c r="M86" s="862"/>
      <c r="N86" s="56"/>
    </row>
    <row r="87" spans="1:14" ht="15" thickBot="1">
      <c r="B87" s="825" t="s">
        <v>1037</v>
      </c>
      <c r="C87" s="826"/>
      <c r="D87" s="826"/>
      <c r="E87" s="826"/>
      <c r="F87" s="826"/>
      <c r="G87" s="826"/>
      <c r="H87" s="826"/>
      <c r="I87" s="826"/>
      <c r="J87" s="826"/>
      <c r="K87" s="826"/>
      <c r="L87" s="826"/>
      <c r="M87" s="827"/>
      <c r="N87" s="57">
        <f>L84+L85+L86</f>
        <v>33240.023812872794</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144040.10318911544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1246</v>
      </c>
      <c r="C31" s="86" t="s">
        <v>2292</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A38" s="118"/>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255.33602603049999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255.33602603049999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743</v>
      </c>
      <c r="B48" s="48"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62476.048567500002</v>
      </c>
      <c r="N48" s="281">
        <f>K48*M48</f>
        <v>3123.8024283750001</v>
      </c>
    </row>
    <row r="49" spans="1:14">
      <c r="A49" s="175" t="s">
        <v>845</v>
      </c>
      <c r="B49" s="48" t="str">
        <f>VLOOKUP(A49,MATERIALES!A6:D373,3,FALSE)</f>
        <v>Agua</v>
      </c>
      <c r="C49" s="434"/>
      <c r="D49" s="434"/>
      <c r="E49" s="434"/>
      <c r="F49" s="434"/>
      <c r="G49" s="434"/>
      <c r="H49" s="434"/>
      <c r="I49" s="434"/>
      <c r="J49" s="321" t="str">
        <f>VLOOKUP(A49,MATERIALES!A5:D641,2,FALSE)</f>
        <v>lt</v>
      </c>
      <c r="K49" s="406">
        <v>5</v>
      </c>
      <c r="L49" s="430"/>
      <c r="M49" s="411">
        <f>VLOOKUP(A49,MATERIALES!A6:D397,4,FALSE)</f>
        <v>43.428869999999996</v>
      </c>
      <c r="N49" s="281">
        <f>K49*M49</f>
        <v>217.14434999999997</v>
      </c>
    </row>
    <row r="50" spans="1:14">
      <c r="A50" s="175" t="s">
        <v>997</v>
      </c>
      <c r="B50" s="48" t="str">
        <f>VLOOKUP(A50,MATERIALES!A6:D373,3,FALSE)</f>
        <v>Cespedones</v>
      </c>
      <c r="C50" s="434"/>
      <c r="D50" s="434"/>
      <c r="E50" s="434"/>
      <c r="F50" s="434"/>
      <c r="G50" s="434"/>
      <c r="H50" s="434"/>
      <c r="I50" s="434"/>
      <c r="J50" s="321" t="str">
        <f>VLOOKUP(A50,MATERIALES!A6:D642,2,FALSE)</f>
        <v>m2</v>
      </c>
      <c r="K50" s="406">
        <v>1</v>
      </c>
      <c r="L50" s="430"/>
      <c r="M50" s="411">
        <f>VLOOKUP(A50,MATERIALES!A6:D398,4,FALSE)</f>
        <v>10337.277417500001</v>
      </c>
      <c r="N50" s="281">
        <f>K50*M50</f>
        <v>10337.277417500001</v>
      </c>
    </row>
    <row r="51" spans="1:14">
      <c r="A51" s="175"/>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13678.224195875002</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30</v>
      </c>
      <c r="B71" s="54" t="str">
        <f>VLOOKUP(A71,'MANO DE OBRA'!A8:D68,3,FALSE)</f>
        <v>Oficial</v>
      </c>
      <c r="C71" s="52"/>
      <c r="D71" s="52"/>
      <c r="E71" s="52"/>
      <c r="F71" s="52"/>
      <c r="G71" s="52"/>
      <c r="H71" s="52"/>
      <c r="I71" s="301">
        <f>K71/J71*100</f>
        <v>55207.789411999998</v>
      </c>
      <c r="J71" s="302">
        <v>185</v>
      </c>
      <c r="K71" s="303">
        <f>VLOOKUP(A71,'MANO DE OBRA'!A8:D99,4,FALSE)</f>
        <v>102134.4104122</v>
      </c>
      <c r="L71" s="55"/>
      <c r="M71" s="443">
        <v>100</v>
      </c>
      <c r="N71" s="404">
        <f>K71/M71</f>
        <v>1021.344104122</v>
      </c>
      <c r="O71" s="111"/>
    </row>
    <row r="72" spans="1:15">
      <c r="A72" s="176" t="s">
        <v>9</v>
      </c>
      <c r="B72" s="54" t="str">
        <f>VLOOKUP(A72,'MANO DE OBRA'!A8:D69,3,FALSE)</f>
        <v>Obrero (3)</v>
      </c>
      <c r="C72" s="52"/>
      <c r="D72" s="52"/>
      <c r="E72" s="52"/>
      <c r="F72" s="52"/>
      <c r="G72" s="52"/>
      <c r="H72" s="52"/>
      <c r="I72" s="301">
        <f>K72/J72*100</f>
        <v>82811.68411799999</v>
      </c>
      <c r="J72" s="302">
        <v>185</v>
      </c>
      <c r="K72" s="303">
        <f>VLOOKUP(A72,'MANO DE OBRA'!A8:D100,4,FALSE)</f>
        <v>153201.61561829998</v>
      </c>
      <c r="L72" s="55"/>
      <c r="M72" s="443">
        <v>100</v>
      </c>
      <c r="N72" s="404">
        <f>K72/M72</f>
        <v>1532.0161561829998</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2553.3602603049999</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16486.920482210502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3297.3840964421006</v>
      </c>
      <c r="M84" s="860"/>
      <c r="N84" s="56"/>
    </row>
    <row r="85" spans="1:14">
      <c r="B85" s="94" t="s">
        <v>1057</v>
      </c>
      <c r="C85" s="95"/>
      <c r="D85" s="95"/>
      <c r="E85" s="95"/>
      <c r="F85" s="95"/>
      <c r="G85" s="95"/>
      <c r="H85" s="95"/>
      <c r="I85" s="92"/>
      <c r="J85" s="93"/>
      <c r="K85" s="313">
        <v>0.05</v>
      </c>
      <c r="L85" s="859">
        <f>N79*K85</f>
        <v>824.34602411052515</v>
      </c>
      <c r="M85" s="860"/>
      <c r="N85" s="56"/>
    </row>
    <row r="86" spans="1:14" ht="15" thickBot="1">
      <c r="B86" s="96" t="s">
        <v>1058</v>
      </c>
      <c r="C86" s="97"/>
      <c r="D86" s="97"/>
      <c r="E86" s="97"/>
      <c r="F86" s="97"/>
      <c r="G86" s="97"/>
      <c r="H86" s="97"/>
      <c r="I86" s="98"/>
      <c r="J86" s="99"/>
      <c r="K86" s="314">
        <v>0.05</v>
      </c>
      <c r="L86" s="861">
        <f>N79*K86</f>
        <v>824.34602411052515</v>
      </c>
      <c r="M86" s="862"/>
      <c r="N86" s="56"/>
    </row>
    <row r="87" spans="1:14" ht="15" thickBot="1">
      <c r="B87" s="825" t="s">
        <v>1037</v>
      </c>
      <c r="C87" s="826"/>
      <c r="D87" s="826"/>
      <c r="E87" s="826"/>
      <c r="F87" s="826"/>
      <c r="G87" s="826"/>
      <c r="H87" s="826"/>
      <c r="I87" s="826"/>
      <c r="J87" s="826"/>
      <c r="K87" s="826"/>
      <c r="L87" s="826"/>
      <c r="M87" s="827"/>
      <c r="N87" s="57">
        <f>L84+L85+L86</f>
        <v>4946.0761446631504</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21432.996626873653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7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1247</v>
      </c>
      <c r="C31" s="86" t="s">
        <v>2293</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0.1</v>
      </c>
      <c r="N41" s="353">
        <f>N77*M41</f>
        <v>102.1344104122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102.1344104122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429</v>
      </c>
      <c r="B48" s="48"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487.36842999999999</v>
      </c>
      <c r="N48" s="281">
        <f>K48*M48</f>
        <v>487.36842999999999</v>
      </c>
    </row>
    <row r="49" spans="1:14">
      <c r="A49" s="175" t="s">
        <v>688</v>
      </c>
      <c r="B49" s="48"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69037.899999999994</v>
      </c>
      <c r="N49" s="281">
        <f>K49*M49</f>
        <v>3451.895</v>
      </c>
    </row>
    <row r="50" spans="1:14">
      <c r="A50" s="175" t="s">
        <v>743</v>
      </c>
      <c r="B50" s="48"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62476.048567500002</v>
      </c>
      <c r="N50" s="281">
        <f>K50*M50</f>
        <v>4685.7036425625001</v>
      </c>
    </row>
    <row r="51" spans="1:14">
      <c r="A51" s="175" t="s">
        <v>845</v>
      </c>
      <c r="B51" s="48" t="str">
        <f>VLOOKUP(A51,MATERIALES!A6:D373,3,FALSE)</f>
        <v>Agua</v>
      </c>
      <c r="C51" s="434"/>
      <c r="D51" s="434"/>
      <c r="E51" s="434"/>
      <c r="F51" s="434"/>
      <c r="G51" s="434"/>
      <c r="H51" s="434"/>
      <c r="I51" s="434"/>
      <c r="J51" s="321" t="str">
        <f>VLOOKUP(A51,MATERIALES!A6:D643,2,FALSE)</f>
        <v>lt</v>
      </c>
      <c r="K51" s="406">
        <v>5</v>
      </c>
      <c r="L51" s="430"/>
      <c r="M51" s="411">
        <f>VLOOKUP(A51,MATERIALES!A6:D399,4,FALSE)</f>
        <v>43.428869999999996</v>
      </c>
      <c r="N51" s="281">
        <f>K51*M51</f>
        <v>217.14434999999997</v>
      </c>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8842.1114225625006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7</v>
      </c>
      <c r="B71" s="54" t="str">
        <f>VLOOKUP(A71,'MANO DE OBRA'!A8:D68,3,FALSE)</f>
        <v>Obrero (2)</v>
      </c>
      <c r="C71" s="52"/>
      <c r="D71" s="52"/>
      <c r="E71" s="52"/>
      <c r="F71" s="52"/>
      <c r="G71" s="52"/>
      <c r="H71" s="52"/>
      <c r="I71" s="301">
        <f>K71/J71*100</f>
        <v>55207.789411999998</v>
      </c>
      <c r="J71" s="302">
        <v>185</v>
      </c>
      <c r="K71" s="303">
        <f>VLOOKUP(A71,'MANO DE OBRA'!A8:D99,4,FALSE)</f>
        <v>102134.4104122</v>
      </c>
      <c r="L71" s="55"/>
      <c r="M71" s="443">
        <v>100</v>
      </c>
      <c r="N71" s="404">
        <f>K71/M71</f>
        <v>1021.344104122</v>
      </c>
      <c r="O71" s="111"/>
    </row>
    <row r="72" spans="1:15">
      <c r="A72" s="176"/>
      <c r="B72" s="54"/>
      <c r="C72" s="52"/>
      <c r="D72" s="52"/>
      <c r="E72" s="52"/>
      <c r="F72" s="52"/>
      <c r="G72" s="52"/>
      <c r="H72" s="52"/>
      <c r="I72" s="301"/>
      <c r="J72" s="302"/>
      <c r="K72" s="303"/>
      <c r="L72" s="55"/>
      <c r="M72" s="443"/>
      <c r="N72" s="404"/>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1021.344104122</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9965.5899370966999</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1993.1179874193401</v>
      </c>
      <c r="M84" s="860"/>
      <c r="N84" s="56"/>
    </row>
    <row r="85" spans="1:14">
      <c r="B85" s="94" t="s">
        <v>1057</v>
      </c>
      <c r="C85" s="95"/>
      <c r="D85" s="95"/>
      <c r="E85" s="95"/>
      <c r="F85" s="95"/>
      <c r="G85" s="95"/>
      <c r="H85" s="95"/>
      <c r="I85" s="92"/>
      <c r="J85" s="93"/>
      <c r="K85" s="313">
        <v>0.05</v>
      </c>
      <c r="L85" s="859">
        <f>N79*K85</f>
        <v>498.27949685483503</v>
      </c>
      <c r="M85" s="860"/>
      <c r="N85" s="56"/>
    </row>
    <row r="86" spans="1:14" ht="15" thickBot="1">
      <c r="B86" s="96" t="s">
        <v>1058</v>
      </c>
      <c r="C86" s="97"/>
      <c r="D86" s="97"/>
      <c r="E86" s="97"/>
      <c r="F86" s="97"/>
      <c r="G86" s="97"/>
      <c r="H86" s="97"/>
      <c r="I86" s="98"/>
      <c r="J86" s="99"/>
      <c r="K86" s="314">
        <v>0.05</v>
      </c>
      <c r="L86" s="861">
        <f>N79*K86</f>
        <v>498.27949685483503</v>
      </c>
      <c r="M86" s="862"/>
      <c r="N86" s="56"/>
    </row>
    <row r="87" spans="1:14" ht="15" thickBot="1">
      <c r="B87" s="825" t="s">
        <v>1037</v>
      </c>
      <c r="C87" s="826"/>
      <c r="D87" s="826"/>
      <c r="E87" s="826"/>
      <c r="F87" s="826"/>
      <c r="G87" s="826"/>
      <c r="H87" s="826"/>
      <c r="I87" s="826"/>
      <c r="J87" s="826"/>
      <c r="K87" s="826"/>
      <c r="L87" s="826"/>
      <c r="M87" s="827"/>
      <c r="N87" s="57">
        <f>L84+L85+L86</f>
        <v>2989.6769811290101</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12955.26691822571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75" customHeight="1" thickBot="1">
      <c r="A31" t="s">
        <v>1928</v>
      </c>
      <c r="B31" s="85" t="s">
        <v>1248</v>
      </c>
      <c r="C31" s="86" t="s">
        <v>2294</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253</v>
      </c>
      <c r="B36" s="838" t="str">
        <f>VLOOKUP(A36,EQUIPOS!A6:D154,3,FALSE)</f>
        <v>Máquina hidrosembradora</v>
      </c>
      <c r="C36" s="839"/>
      <c r="D36" s="839"/>
      <c r="E36" s="839"/>
      <c r="F36" s="839"/>
      <c r="G36" s="839"/>
      <c r="H36" s="840"/>
      <c r="I36" s="276"/>
      <c r="J36" s="277"/>
      <c r="K36" s="278">
        <f>VLOOKUP(A36,EQUIPOS!A6:D163,4,FALSE)</f>
        <v>30414.216</v>
      </c>
      <c r="L36" s="279"/>
      <c r="M36" s="345">
        <v>350</v>
      </c>
      <c r="N36" s="281">
        <f>K36/M36</f>
        <v>86.897760000000005</v>
      </c>
    </row>
    <row r="37" spans="1:14">
      <c r="A37" s="118" t="s">
        <v>138</v>
      </c>
      <c r="B37" s="838" t="str">
        <f>VLOOKUP(A37,EQUIPOS!A7:D154,3,FALSE)</f>
        <v>Camioneta D-300</v>
      </c>
      <c r="C37" s="839"/>
      <c r="D37" s="839"/>
      <c r="E37" s="839"/>
      <c r="F37" s="839"/>
      <c r="G37" s="839"/>
      <c r="H37" s="840"/>
      <c r="I37" s="430"/>
      <c r="J37" s="431"/>
      <c r="K37" s="278">
        <f>VLOOKUP(A37,EQUIPOS!A7:D164,4,FALSE)</f>
        <v>46485.351999999999</v>
      </c>
      <c r="L37" s="344"/>
      <c r="M37" s="345">
        <v>350</v>
      </c>
      <c r="N37" s="281">
        <f>K37/M37</f>
        <v>132.81529142857141</v>
      </c>
    </row>
    <row r="38" spans="1:14">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4.5595718934017855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224.27262332197321</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429</v>
      </c>
      <c r="B48" s="48"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487.36842999999999</v>
      </c>
      <c r="N48" s="281">
        <f>K48*M48</f>
        <v>487.36842999999999</v>
      </c>
    </row>
    <row r="49" spans="1:14">
      <c r="A49" s="175" t="s">
        <v>509</v>
      </c>
      <c r="B49" s="48"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3865.1694300000004</v>
      </c>
      <c r="N49" s="281">
        <f>K49*M49</f>
        <v>1546.0677720000003</v>
      </c>
    </row>
    <row r="50" spans="1:14">
      <c r="A50" s="175" t="s">
        <v>845</v>
      </c>
      <c r="B50" s="48" t="str">
        <f>VLOOKUP(A50,MATERIALES!A6:D373,3,FALSE)</f>
        <v>Agua</v>
      </c>
      <c r="C50" s="434"/>
      <c r="D50" s="434"/>
      <c r="E50" s="434"/>
      <c r="F50" s="434"/>
      <c r="G50" s="434"/>
      <c r="H50" s="434"/>
      <c r="I50" s="434"/>
      <c r="J50" s="321" t="str">
        <f>VLOOKUP(A50,MATERIALES!A6:D642,2,FALSE)</f>
        <v>lt</v>
      </c>
      <c r="K50" s="406">
        <v>5</v>
      </c>
      <c r="L50" s="430"/>
      <c r="M50" s="411">
        <f>VLOOKUP(A50,MATERIALES!A6:D398,4,FALSE)</f>
        <v>43.428869999999996</v>
      </c>
      <c r="N50" s="281">
        <f>K50*M50</f>
        <v>217.14434999999997</v>
      </c>
    </row>
    <row r="51" spans="1:14">
      <c r="A51" s="175" t="s">
        <v>688</v>
      </c>
      <c r="B51" s="48"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69037.899999999994</v>
      </c>
      <c r="N51" s="281">
        <f>K51*M51</f>
        <v>3451.895</v>
      </c>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5702.4755519999999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2800</v>
      </c>
      <c r="N71" s="404">
        <f>K71/M71</f>
        <v>54.714862720821422</v>
      </c>
      <c r="O71" s="111"/>
    </row>
    <row r="72" spans="1:15">
      <c r="A72" s="176"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2800</v>
      </c>
      <c r="N72" s="404">
        <f>K72/M72</f>
        <v>36.476575147214284</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91.191437868035706</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6017.9396131900085</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1203.5879226380018</v>
      </c>
      <c r="M84" s="860"/>
      <c r="N84" s="56"/>
    </row>
    <row r="85" spans="1:14">
      <c r="B85" s="94" t="s">
        <v>1057</v>
      </c>
      <c r="C85" s="95"/>
      <c r="D85" s="95"/>
      <c r="E85" s="95"/>
      <c r="F85" s="95"/>
      <c r="G85" s="95"/>
      <c r="H85" s="95"/>
      <c r="I85" s="92"/>
      <c r="J85" s="93"/>
      <c r="K85" s="313">
        <v>0.05</v>
      </c>
      <c r="L85" s="859">
        <f>N79*K85</f>
        <v>300.89698065950046</v>
      </c>
      <c r="M85" s="860"/>
      <c r="N85" s="56"/>
    </row>
    <row r="86" spans="1:14" ht="15" thickBot="1">
      <c r="B86" s="96" t="s">
        <v>1058</v>
      </c>
      <c r="C86" s="97"/>
      <c r="D86" s="97"/>
      <c r="E86" s="97"/>
      <c r="F86" s="97"/>
      <c r="G86" s="97"/>
      <c r="H86" s="97"/>
      <c r="I86" s="98"/>
      <c r="J86" s="99"/>
      <c r="K86" s="314">
        <v>0.05</v>
      </c>
      <c r="L86" s="861">
        <f>N79*K86</f>
        <v>300.89698065950046</v>
      </c>
      <c r="M86" s="862"/>
      <c r="N86" s="56"/>
    </row>
    <row r="87" spans="1:14" ht="15" thickBot="1">
      <c r="B87" s="825" t="s">
        <v>1037</v>
      </c>
      <c r="C87" s="826"/>
      <c r="D87" s="826"/>
      <c r="E87" s="826"/>
      <c r="F87" s="826"/>
      <c r="G87" s="826"/>
      <c r="H87" s="826"/>
      <c r="I87" s="826"/>
      <c r="J87" s="826"/>
      <c r="K87" s="826"/>
      <c r="L87" s="826"/>
      <c r="M87" s="827"/>
      <c r="N87" s="57">
        <f>L84+L85+L86</f>
        <v>1805.3818839570029</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7823.3214971470115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29.25" customHeight="1" thickBot="1">
      <c r="A31" t="s">
        <v>1928</v>
      </c>
      <c r="B31" s="85" t="s">
        <v>1809</v>
      </c>
      <c r="C31" s="965" t="s">
        <v>2154</v>
      </c>
      <c r="D31" s="966"/>
      <c r="E31" s="966"/>
      <c r="F31" s="966"/>
      <c r="G31" s="966"/>
      <c r="H31" s="966"/>
      <c r="I31" s="966"/>
      <c r="J31" s="966"/>
      <c r="K31" s="477"/>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138</v>
      </c>
      <c r="B36" s="838" t="str">
        <f>VLOOKUP(A36,EQUIPOS!A6:D154,3,FALSE)</f>
        <v>Camioneta D-300</v>
      </c>
      <c r="C36" s="839"/>
      <c r="D36" s="839"/>
      <c r="E36" s="839"/>
      <c r="F36" s="839"/>
      <c r="G36" s="839"/>
      <c r="H36" s="840"/>
      <c r="I36" s="276"/>
      <c r="J36" s="277"/>
      <c r="K36" s="278">
        <f>VLOOKUP(A36,EQUIPOS!A6:D163,4,FALSE)</f>
        <v>46485.351999999999</v>
      </c>
      <c r="L36" s="279"/>
      <c r="M36" s="345">
        <v>8000</v>
      </c>
      <c r="N36" s="281">
        <f>K36/M36</f>
        <v>5.8106689999999999</v>
      </c>
    </row>
    <row r="37" spans="1:14">
      <c r="A37" s="118"/>
      <c r="B37" s="838"/>
      <c r="C37" s="839"/>
      <c r="D37" s="839"/>
      <c r="E37" s="839"/>
      <c r="F37" s="839"/>
      <c r="G37" s="839"/>
      <c r="H37" s="840"/>
      <c r="I37" s="430"/>
      <c r="J37" s="431"/>
      <c r="K37" s="278"/>
      <c r="L37" s="344"/>
      <c r="M37" s="345"/>
      <c r="N37" s="281"/>
    </row>
    <row r="38" spans="1:14">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25.533602603049999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31.34427160305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521</v>
      </c>
      <c r="B48" s="48"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4885.7478749999991</v>
      </c>
      <c r="N48" s="281">
        <f>K48*M48</f>
        <v>5130.035268749999</v>
      </c>
    </row>
    <row r="49" spans="1:14">
      <c r="A49" s="175" t="s">
        <v>605</v>
      </c>
      <c r="B49" s="48"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27059.805082500003</v>
      </c>
      <c r="N49" s="281">
        <f>K49*M49</f>
        <v>27059.805082500003</v>
      </c>
    </row>
    <row r="50" spans="1:14">
      <c r="A50" s="175" t="s">
        <v>899</v>
      </c>
      <c r="B50" s="48"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6826.7770925000004</v>
      </c>
      <c r="N50" s="281">
        <f>K50*M50</f>
        <v>13653.554185000001</v>
      </c>
    </row>
    <row r="51" spans="1:14">
      <c r="A51" s="175"/>
      <c r="B51" s="48"/>
      <c r="C51" s="434"/>
      <c r="D51" s="434"/>
      <c r="E51" s="434"/>
      <c r="F51" s="434"/>
      <c r="G51" s="434"/>
      <c r="H51" s="434"/>
      <c r="I51" s="434"/>
      <c r="J51" s="320"/>
      <c r="K51" s="460"/>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45843.394536250002</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100</v>
      </c>
      <c r="N71" s="404">
        <f>K71/M71</f>
        <v>1532.0161561829998</v>
      </c>
      <c r="O71" s="111"/>
    </row>
    <row r="72" spans="1:15">
      <c r="A72" s="176"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100</v>
      </c>
      <c r="N72" s="404">
        <f>K72/M72</f>
        <v>1021.344104122</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2553.3602603049999</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48428.099068158052</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9685.6198136316107</v>
      </c>
      <c r="M84" s="860"/>
      <c r="N84" s="56"/>
    </row>
    <row r="85" spans="1:14">
      <c r="B85" s="94" t="s">
        <v>1057</v>
      </c>
      <c r="C85" s="95"/>
      <c r="D85" s="95"/>
      <c r="E85" s="95"/>
      <c r="F85" s="95"/>
      <c r="G85" s="95"/>
      <c r="H85" s="95"/>
      <c r="I85" s="92"/>
      <c r="J85" s="93"/>
      <c r="K85" s="313">
        <v>0.05</v>
      </c>
      <c r="L85" s="859">
        <f>N79*K85</f>
        <v>2421.4049534079027</v>
      </c>
      <c r="M85" s="860"/>
      <c r="N85" s="56"/>
    </row>
    <row r="86" spans="1:14" ht="15" thickBot="1">
      <c r="B86" s="96" t="s">
        <v>1058</v>
      </c>
      <c r="C86" s="97"/>
      <c r="D86" s="97"/>
      <c r="E86" s="97"/>
      <c r="F86" s="97"/>
      <c r="G86" s="97"/>
      <c r="H86" s="97"/>
      <c r="I86" s="98"/>
      <c r="J86" s="99"/>
      <c r="K86" s="314">
        <v>0.05</v>
      </c>
      <c r="L86" s="861">
        <f>N79*K86</f>
        <v>2421.4049534079027</v>
      </c>
      <c r="M86" s="862"/>
      <c r="N86" s="56"/>
    </row>
    <row r="87" spans="1:14" ht="15" thickBot="1">
      <c r="B87" s="825" t="s">
        <v>1037</v>
      </c>
      <c r="C87" s="826"/>
      <c r="D87" s="826"/>
      <c r="E87" s="826"/>
      <c r="F87" s="826"/>
      <c r="G87" s="826"/>
      <c r="H87" s="826"/>
      <c r="I87" s="826"/>
      <c r="J87" s="826"/>
      <c r="K87" s="826"/>
      <c r="L87" s="826"/>
      <c r="M87" s="827"/>
      <c r="N87" s="57">
        <f>L84+L85+L86</f>
        <v>14528.429720447415</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62956.528788605465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28.5" customHeight="1" thickBot="1">
      <c r="A31" t="s">
        <v>1928</v>
      </c>
      <c r="B31" s="85" t="s">
        <v>1810</v>
      </c>
      <c r="C31" s="965" t="s">
        <v>2157</v>
      </c>
      <c r="D31" s="966"/>
      <c r="E31" s="966"/>
      <c r="F31" s="966"/>
      <c r="G31" s="966"/>
      <c r="H31" s="966"/>
      <c r="I31" s="966"/>
      <c r="J31" s="966"/>
      <c r="K31" s="477"/>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138</v>
      </c>
      <c r="B36" s="838" t="str">
        <f>VLOOKUP(A36,EQUIPOS!A6:D154,3,FALSE)</f>
        <v>Camioneta D-300</v>
      </c>
      <c r="C36" s="839"/>
      <c r="D36" s="839"/>
      <c r="E36" s="839"/>
      <c r="F36" s="839"/>
      <c r="G36" s="839"/>
      <c r="H36" s="840"/>
      <c r="I36" s="276"/>
      <c r="J36" s="277"/>
      <c r="K36" s="278">
        <f>VLOOKUP(A36,EQUIPOS!A6:D163,4,FALSE)</f>
        <v>46485.351999999999</v>
      </c>
      <c r="L36" s="279"/>
      <c r="M36" s="345">
        <v>8000</v>
      </c>
      <c r="N36" s="281">
        <f>K36/M36</f>
        <v>5.8106689999999999</v>
      </c>
    </row>
    <row r="37" spans="1:14">
      <c r="A37" s="118"/>
      <c r="B37" s="838"/>
      <c r="C37" s="839"/>
      <c r="D37" s="839"/>
      <c r="E37" s="839"/>
      <c r="F37" s="839"/>
      <c r="G37" s="839"/>
      <c r="H37" s="840"/>
      <c r="I37" s="430"/>
      <c r="J37" s="431"/>
      <c r="K37" s="278"/>
      <c r="L37" s="344"/>
      <c r="M37" s="345"/>
      <c r="N37" s="281"/>
    </row>
    <row r="38" spans="1:14">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25.533602603049999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31.34427160305</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522</v>
      </c>
      <c r="B48" s="48"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10127.371212499998</v>
      </c>
      <c r="N48" s="281">
        <f>K48*M48</f>
        <v>10633.739773124998</v>
      </c>
    </row>
    <row r="49" spans="1:14">
      <c r="A49" s="175" t="s">
        <v>605</v>
      </c>
      <c r="B49" s="48"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27059.805082500003</v>
      </c>
      <c r="N49" s="281">
        <f>K49*M49</f>
        <v>27059.805082500003</v>
      </c>
    </row>
    <row r="50" spans="1:14">
      <c r="A50" s="175" t="s">
        <v>899</v>
      </c>
      <c r="B50" s="48"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6826.7770925000004</v>
      </c>
      <c r="N50" s="281">
        <f>K50*M50</f>
        <v>13653.554185000001</v>
      </c>
    </row>
    <row r="51" spans="1:14">
      <c r="A51" s="175"/>
      <c r="B51" s="48"/>
      <c r="C51" s="434"/>
      <c r="D51" s="434"/>
      <c r="E51" s="434"/>
      <c r="F51" s="434"/>
      <c r="G51" s="434"/>
      <c r="H51" s="434"/>
      <c r="I51" s="434"/>
      <c r="J51" s="320"/>
      <c r="K51" s="460"/>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51347.099040625006</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9</v>
      </c>
      <c r="B71" s="54" t="str">
        <f>VLOOKUP(A71,'MANO DE OBRA'!A8:D68,3,FALSE)</f>
        <v>Obrero (3)</v>
      </c>
      <c r="C71" s="52"/>
      <c r="D71" s="52"/>
      <c r="E71" s="52"/>
      <c r="F71" s="52"/>
      <c r="G71" s="52"/>
      <c r="H71" s="52"/>
      <c r="I71" s="301">
        <f>K71/J71*100</f>
        <v>82811.68411799999</v>
      </c>
      <c r="J71" s="302">
        <v>185</v>
      </c>
      <c r="K71" s="303">
        <f>VLOOKUP(A71,'MANO DE OBRA'!A8:D99,4,FALSE)</f>
        <v>153201.61561829998</v>
      </c>
      <c r="L71" s="55"/>
      <c r="M71" s="443">
        <v>100</v>
      </c>
      <c r="N71" s="404">
        <f>K71/M71</f>
        <v>1532.0161561829998</v>
      </c>
      <c r="O71" s="111"/>
    </row>
    <row r="72" spans="1:15">
      <c r="A72" s="176"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100</v>
      </c>
      <c r="N72" s="404">
        <f>K72/M72</f>
        <v>1021.344104122</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2553.3602603049999</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53931.803572533056</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10786.360714506613</v>
      </c>
      <c r="M84" s="860"/>
      <c r="N84" s="56"/>
    </row>
    <row r="85" spans="1:14">
      <c r="B85" s="94" t="s">
        <v>1057</v>
      </c>
      <c r="C85" s="95"/>
      <c r="D85" s="95"/>
      <c r="E85" s="95"/>
      <c r="F85" s="95"/>
      <c r="G85" s="95"/>
      <c r="H85" s="95"/>
      <c r="I85" s="92"/>
      <c r="J85" s="93"/>
      <c r="K85" s="313">
        <v>0.05</v>
      </c>
      <c r="L85" s="859">
        <f>N79*K85</f>
        <v>2696.5901786266531</v>
      </c>
      <c r="M85" s="860"/>
      <c r="N85" s="56"/>
    </row>
    <row r="86" spans="1:14" ht="15" thickBot="1">
      <c r="B86" s="96" t="s">
        <v>1058</v>
      </c>
      <c r="C86" s="97"/>
      <c r="D86" s="97"/>
      <c r="E86" s="97"/>
      <c r="F86" s="97"/>
      <c r="G86" s="97"/>
      <c r="H86" s="97"/>
      <c r="I86" s="98"/>
      <c r="J86" s="99"/>
      <c r="K86" s="314">
        <v>0.05</v>
      </c>
      <c r="L86" s="861">
        <f>N79*K86</f>
        <v>2696.5901786266531</v>
      </c>
      <c r="M86" s="862"/>
      <c r="N86" s="56"/>
    </row>
    <row r="87" spans="1:14" ht="15" thickBot="1">
      <c r="B87" s="825" t="s">
        <v>1037</v>
      </c>
      <c r="C87" s="826"/>
      <c r="D87" s="826"/>
      <c r="E87" s="826"/>
      <c r="F87" s="826"/>
      <c r="G87" s="826"/>
      <c r="H87" s="826"/>
      <c r="I87" s="826"/>
      <c r="J87" s="826"/>
      <c r="K87" s="826"/>
      <c r="L87" s="826"/>
      <c r="M87" s="827"/>
      <c r="N87" s="57">
        <f>L84+L85+L86</f>
        <v>16179.541071759919</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70111.344644292971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30"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1249</v>
      </c>
      <c r="C31" s="86" t="s">
        <v>2295</v>
      </c>
      <c r="D31" s="87"/>
      <c r="E31" s="87"/>
      <c r="F31" s="87"/>
      <c r="G31" s="87"/>
      <c r="H31" s="87"/>
      <c r="I31" s="87"/>
      <c r="J31" s="87"/>
      <c r="K31" s="462"/>
      <c r="L31" s="315" t="s">
        <v>233</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t="s">
        <v>119</v>
      </c>
      <c r="B36" s="838" t="str">
        <f>VLOOKUP(A36,EQUIPOS!A6:D154,3,FALSE)</f>
        <v xml:space="preserve">Bomba de concreto, Producción: 30 m3/h, POTENCIA: 67 HP, MAX PRESION DE CONCRETO: 1150 PSI
</v>
      </c>
      <c r="C36" s="839"/>
      <c r="D36" s="839"/>
      <c r="E36" s="839"/>
      <c r="F36" s="839"/>
      <c r="G36" s="839"/>
      <c r="H36" s="840"/>
      <c r="I36" s="276"/>
      <c r="J36" s="277"/>
      <c r="K36" s="278">
        <f>VLOOKUP(A36,EQUIPOS!A6:D163,4,FALSE)</f>
        <v>60552.976000000002</v>
      </c>
      <c r="L36" s="279"/>
      <c r="M36" s="345">
        <v>100</v>
      </c>
      <c r="N36" s="281">
        <f>K36/M36</f>
        <v>605.52976000000001</v>
      </c>
    </row>
    <row r="37" spans="1:14">
      <c r="A37" s="118" t="s">
        <v>138</v>
      </c>
      <c r="B37" s="838" t="str">
        <f>VLOOKUP(A37,EQUIPOS!A7:D154,3,FALSE)</f>
        <v>Camioneta D-300</v>
      </c>
      <c r="C37" s="839"/>
      <c r="D37" s="839"/>
      <c r="E37" s="839"/>
      <c r="F37" s="839"/>
      <c r="G37" s="839"/>
      <c r="H37" s="840"/>
      <c r="I37" s="430"/>
      <c r="J37" s="431"/>
      <c r="K37" s="278">
        <f>VLOOKUP(A37,EQUIPOS!A7:D164,4,FALSE)</f>
        <v>46485.351999999999</v>
      </c>
      <c r="L37" s="344"/>
      <c r="M37" s="345">
        <v>1000</v>
      </c>
      <c r="N37" s="281">
        <f>K37/M37</f>
        <v>46.485351999999999</v>
      </c>
    </row>
    <row r="38" spans="1:14">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0.01</v>
      </c>
      <c r="N41" s="353">
        <f>N77*M41</f>
        <v>3.8300403904575</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655.84515239045754</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606</v>
      </c>
      <c r="B48" s="48" t="str">
        <f>VLOOKUP(A48,MATERIALES!A5:D373,3,FALSE)</f>
        <v>Mortero 1:3</v>
      </c>
      <c r="C48" s="290"/>
      <c r="D48" s="290"/>
      <c r="E48" s="290"/>
      <c r="F48" s="290"/>
      <c r="G48" s="290"/>
      <c r="H48" s="290"/>
      <c r="I48" s="290"/>
      <c r="J48" s="320" t="str">
        <f>VLOOKUP(A48,MATERIALES!A4:D640,2,FALSE)</f>
        <v>m3</v>
      </c>
      <c r="K48" s="495">
        <v>0.1</v>
      </c>
      <c r="L48" s="276"/>
      <c r="M48" s="411">
        <f>VLOOKUP(A48,MATERIALES!A5:D396,4,FALSE)</f>
        <v>385699.03261499997</v>
      </c>
      <c r="N48" s="281">
        <f>K48*M48</f>
        <v>38569.903261499996</v>
      </c>
    </row>
    <row r="49" spans="1:14">
      <c r="A49" s="175" t="s">
        <v>806</v>
      </c>
      <c r="B49" s="48"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3543</v>
      </c>
      <c r="N49" s="281">
        <f>K49*M49</f>
        <v>3897.3</v>
      </c>
    </row>
    <row r="50" spans="1:14">
      <c r="A50" s="175" t="s">
        <v>1015</v>
      </c>
      <c r="B50" s="48"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7292.9</v>
      </c>
      <c r="N50" s="281">
        <f>K50*M50</f>
        <v>7292.9</v>
      </c>
    </row>
    <row r="51" spans="1:14">
      <c r="A51" s="175"/>
      <c r="B51" s="48"/>
      <c r="C51" s="434"/>
      <c r="D51" s="434"/>
      <c r="E51" s="434"/>
      <c r="F51" s="434"/>
      <c r="G51" s="434"/>
      <c r="H51" s="434"/>
      <c r="I51" s="434"/>
      <c r="J51" s="320"/>
      <c r="K51" s="460"/>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49760.1032615</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11</v>
      </c>
      <c r="B71" s="54" t="str">
        <f>VLOOKUP(A71,'MANO DE OBRA'!A8:D68,3,FALSE)</f>
        <v>Obrero (4)</v>
      </c>
      <c r="C71" s="52"/>
      <c r="D71" s="52"/>
      <c r="E71" s="52"/>
      <c r="F71" s="52"/>
      <c r="G71" s="52"/>
      <c r="H71" s="52"/>
      <c r="I71" s="301">
        <f>K71/J71*100</f>
        <v>110415.578824</v>
      </c>
      <c r="J71" s="302">
        <v>185</v>
      </c>
      <c r="K71" s="303">
        <f>VLOOKUP(A71,'MANO DE OBRA'!A8:D99,4,FALSE)</f>
        <v>204268.8208244</v>
      </c>
      <c r="L71" s="55"/>
      <c r="M71" s="443">
        <v>800</v>
      </c>
      <c r="N71" s="404">
        <f>K71/M71</f>
        <v>255.33602603049999</v>
      </c>
      <c r="O71" s="111"/>
    </row>
    <row r="72" spans="1:15">
      <c r="A72" s="176" t="s">
        <v>30</v>
      </c>
      <c r="B72" s="54" t="str">
        <f>VLOOKUP(A72,'MANO DE OBRA'!A8:D69,3,FALSE)</f>
        <v>Oficial</v>
      </c>
      <c r="C72" s="52"/>
      <c r="D72" s="52"/>
      <c r="E72" s="52"/>
      <c r="F72" s="52"/>
      <c r="G72" s="52"/>
      <c r="H72" s="52"/>
      <c r="I72" s="301">
        <f>K72/J72*100</f>
        <v>55207.789411999998</v>
      </c>
      <c r="J72" s="302">
        <v>185</v>
      </c>
      <c r="K72" s="303">
        <f>VLOOKUP(A72,'MANO DE OBRA'!A8:D100,4,FALSE)</f>
        <v>102134.4104122</v>
      </c>
      <c r="L72" s="55"/>
      <c r="M72" s="443">
        <v>800</v>
      </c>
      <c r="N72" s="404">
        <f>K72/M72</f>
        <v>127.66801301525</v>
      </c>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383.00403904575001</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50798.95245293621</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10159.790490587242</v>
      </c>
      <c r="M84" s="860"/>
      <c r="N84" s="56"/>
    </row>
    <row r="85" spans="1:14">
      <c r="B85" s="94" t="s">
        <v>1057</v>
      </c>
      <c r="C85" s="95"/>
      <c r="D85" s="95"/>
      <c r="E85" s="95"/>
      <c r="F85" s="95"/>
      <c r="G85" s="95"/>
      <c r="H85" s="95"/>
      <c r="I85" s="92"/>
      <c r="J85" s="93"/>
      <c r="K85" s="313">
        <v>0.05</v>
      </c>
      <c r="L85" s="859">
        <f>N79*K85</f>
        <v>2539.9476226468105</v>
      </c>
      <c r="M85" s="860"/>
      <c r="N85" s="56"/>
    </row>
    <row r="86" spans="1:14" ht="15" thickBot="1">
      <c r="B86" s="96" t="s">
        <v>1058</v>
      </c>
      <c r="C86" s="97"/>
      <c r="D86" s="97"/>
      <c r="E86" s="97"/>
      <c r="F86" s="97"/>
      <c r="G86" s="97"/>
      <c r="H86" s="97"/>
      <c r="I86" s="98"/>
      <c r="J86" s="99"/>
      <c r="K86" s="314">
        <v>0.05</v>
      </c>
      <c r="L86" s="861">
        <f>N79*K86</f>
        <v>2539.9476226468105</v>
      </c>
      <c r="M86" s="862"/>
      <c r="N86" s="56"/>
    </row>
    <row r="87" spans="1:14" ht="15" thickBot="1">
      <c r="B87" s="825" t="s">
        <v>1037</v>
      </c>
      <c r="C87" s="826"/>
      <c r="D87" s="826"/>
      <c r="E87" s="826"/>
      <c r="F87" s="826"/>
      <c r="G87" s="826"/>
      <c r="H87" s="826"/>
      <c r="I87" s="826"/>
      <c r="J87" s="826"/>
      <c r="K87" s="826"/>
      <c r="L87" s="826"/>
      <c r="M87" s="827"/>
      <c r="N87" s="57">
        <f>L84+L85+L86</f>
        <v>15239.685735880863</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66038.638188817073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9.25" customHeight="1" thickBot="1">
      <c r="B29" s="76" t="s">
        <v>1027</v>
      </c>
      <c r="C29" s="834" t="s">
        <v>1028</v>
      </c>
      <c r="D29" s="835"/>
      <c r="E29" s="835"/>
      <c r="F29" s="835"/>
      <c r="G29" s="835"/>
      <c r="H29" s="835"/>
      <c r="I29" s="835"/>
      <c r="J29" s="77"/>
      <c r="K29" s="351" t="s">
        <v>2320</v>
      </c>
      <c r="L29" s="836" t="s">
        <v>1029</v>
      </c>
      <c r="M29" s="837"/>
      <c r="N29" s="76" t="s">
        <v>1030</v>
      </c>
    </row>
    <row r="30" spans="1:14" ht="17.25" hidden="1" customHeight="1">
      <c r="B30" s="76" t="s">
        <v>1027</v>
      </c>
      <c r="C30" s="834" t="s">
        <v>1028</v>
      </c>
      <c r="D30" s="835"/>
      <c r="E30" s="835"/>
      <c r="F30" s="835"/>
      <c r="G30" s="835"/>
      <c r="H30" s="835"/>
      <c r="I30" s="835"/>
      <c r="J30" s="77"/>
      <c r="K30" s="316"/>
      <c r="L30" s="836" t="s">
        <v>1029</v>
      </c>
      <c r="M30" s="837"/>
      <c r="N30" s="76" t="s">
        <v>1030</v>
      </c>
    </row>
    <row r="31" spans="1:14" ht="15" thickBot="1">
      <c r="A31" t="s">
        <v>1928</v>
      </c>
      <c r="B31" s="85" t="s">
        <v>1811</v>
      </c>
      <c r="C31" s="86" t="s">
        <v>2296</v>
      </c>
      <c r="D31" s="87"/>
      <c r="E31" s="87"/>
      <c r="F31" s="87"/>
      <c r="G31" s="87"/>
      <c r="H31" s="87"/>
      <c r="I31" s="87"/>
      <c r="J31" s="87"/>
      <c r="K31" s="462"/>
      <c r="L31" s="315" t="s">
        <v>1029</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N77*M41</f>
        <v>255.33602603049999</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255.33602603049999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743</v>
      </c>
      <c r="B48" s="48"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62476.048567500002</v>
      </c>
      <c r="N48" s="281">
        <f>K48*M48</f>
        <v>31238.024283750001</v>
      </c>
    </row>
    <row r="49" spans="1:14">
      <c r="A49" s="175" t="s">
        <v>996</v>
      </c>
      <c r="B49" s="48"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18895.177522500002</v>
      </c>
      <c r="N49" s="281">
        <f>K49*M49</f>
        <v>18895.177522500002</v>
      </c>
    </row>
    <row r="50" spans="1:14">
      <c r="A50" s="175"/>
      <c r="B50" s="48"/>
      <c r="C50" s="434"/>
      <c r="D50" s="434"/>
      <c r="E50" s="434"/>
      <c r="F50" s="434"/>
      <c r="G50" s="434"/>
      <c r="H50" s="434"/>
      <c r="I50" s="434"/>
      <c r="J50" s="327"/>
      <c r="K50" s="495"/>
      <c r="L50" s="430"/>
      <c r="M50" s="411"/>
      <c r="N50" s="281"/>
    </row>
    <row r="51" spans="1:14">
      <c r="A51" s="175"/>
      <c r="B51" s="48"/>
      <c r="C51" s="434"/>
      <c r="D51" s="434"/>
      <c r="E51" s="434"/>
      <c r="F51" s="434"/>
      <c r="G51" s="434"/>
      <c r="H51" s="434"/>
      <c r="I51" s="434"/>
      <c r="J51" s="320"/>
      <c r="K51" s="406"/>
      <c r="L51" s="430"/>
      <c r="M51" s="411"/>
      <c r="N51" s="281"/>
    </row>
    <row r="52" spans="1:14">
      <c r="B52" s="329"/>
      <c r="C52" s="52"/>
      <c r="D52" s="52"/>
      <c r="E52" s="52"/>
      <c r="F52" s="52"/>
      <c r="G52" s="52"/>
      <c r="H52" s="52"/>
      <c r="I52" s="52"/>
      <c r="J52" s="297"/>
      <c r="K52" s="174"/>
      <c r="L52" s="327"/>
      <c r="M52" s="435"/>
      <c r="N52" s="282"/>
    </row>
    <row r="53" spans="1:14">
      <c r="B53" s="173"/>
      <c r="C53" s="326"/>
      <c r="D53" s="326"/>
      <c r="E53" s="326"/>
      <c r="F53" s="326"/>
      <c r="G53" s="326"/>
      <c r="H53" s="326"/>
      <c r="I53" s="326"/>
      <c r="J53" s="320"/>
      <c r="K53" s="49"/>
      <c r="L53" s="327"/>
      <c r="M53" s="435"/>
      <c r="N53" s="282"/>
    </row>
    <row r="54" spans="1:14" ht="15" thickBot="1">
      <c r="B54" s="487"/>
      <c r="C54" s="52"/>
      <c r="D54" s="52"/>
      <c r="E54" s="52"/>
      <c r="F54" s="52"/>
      <c r="G54" s="52"/>
      <c r="H54" s="52"/>
      <c r="I54" s="52"/>
      <c r="J54" s="297"/>
      <c r="K54" s="174"/>
      <c r="L54" s="488"/>
      <c r="M54" s="489"/>
      <c r="N54" s="490"/>
    </row>
    <row r="55" spans="1:14" ht="15" thickBot="1">
      <c r="B55" s="825" t="s">
        <v>1037</v>
      </c>
      <c r="C55" s="826"/>
      <c r="D55" s="826"/>
      <c r="E55" s="826"/>
      <c r="F55" s="826"/>
      <c r="G55" s="826"/>
      <c r="H55" s="826"/>
      <c r="I55" s="826"/>
      <c r="J55" s="826"/>
      <c r="K55" s="826"/>
      <c r="L55" s="826"/>
      <c r="M55" s="827"/>
      <c r="N55" s="403">
        <f>SUM(N48:N54)</f>
        <v>50133.201806249999</v>
      </c>
    </row>
    <row r="56" spans="1:14">
      <c r="B56" s="38"/>
      <c r="C56" s="39"/>
      <c r="D56" s="39"/>
      <c r="E56" s="39"/>
      <c r="F56" s="39"/>
      <c r="G56" s="39"/>
      <c r="H56" s="39"/>
      <c r="I56" s="39"/>
      <c r="J56" s="39"/>
      <c r="K56" s="39"/>
      <c r="L56" s="39"/>
      <c r="M56" s="39"/>
      <c r="N56" s="40"/>
    </row>
    <row r="57" spans="1:14">
      <c r="B57" s="69" t="s">
        <v>1040</v>
      </c>
      <c r="C57" s="70"/>
      <c r="D57" s="70"/>
      <c r="E57" s="70"/>
      <c r="F57" s="70"/>
      <c r="G57" s="70"/>
      <c r="H57" s="70"/>
      <c r="I57" s="70"/>
      <c r="J57" s="70"/>
      <c r="K57" s="70"/>
      <c r="L57" s="70"/>
      <c r="M57" s="70"/>
      <c r="N57" s="71"/>
    </row>
    <row r="58" spans="1:14" ht="15" thickBot="1">
      <c r="B58" s="73"/>
      <c r="C58" s="66"/>
      <c r="D58" s="66"/>
      <c r="E58" s="66"/>
      <c r="F58" s="66"/>
      <c r="G58" s="66"/>
      <c r="H58" s="66"/>
      <c r="I58" s="66"/>
      <c r="J58" s="66"/>
      <c r="K58" s="66"/>
      <c r="L58" s="66"/>
      <c r="M58" s="66"/>
      <c r="N58" s="68"/>
    </row>
    <row r="59" spans="1:14" ht="26.4">
      <c r="B59" s="322" t="s">
        <v>1041</v>
      </c>
      <c r="C59" s="323"/>
      <c r="D59" s="323"/>
      <c r="E59" s="323"/>
      <c r="F59" s="323"/>
      <c r="G59" s="323"/>
      <c r="H59" s="78" t="s">
        <v>1029</v>
      </c>
      <c r="I59" s="79" t="s">
        <v>1042</v>
      </c>
      <c r="J59" s="80" t="s">
        <v>1043</v>
      </c>
      <c r="K59" s="78" t="s">
        <v>1044</v>
      </c>
      <c r="L59" s="828" t="s">
        <v>1045</v>
      </c>
      <c r="M59" s="801"/>
      <c r="N59" s="81" t="s">
        <v>1035</v>
      </c>
    </row>
    <row r="60" spans="1:14">
      <c r="B60" s="51"/>
      <c r="C60" s="326"/>
      <c r="D60" s="326"/>
      <c r="E60" s="326"/>
      <c r="F60" s="326"/>
      <c r="G60" s="326"/>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320"/>
      <c r="I63" s="288"/>
      <c r="J63" s="295"/>
      <c r="K63" s="288"/>
      <c r="L63" s="829"/>
      <c r="M63" s="830"/>
      <c r="N63" s="296"/>
    </row>
    <row r="64" spans="1:14">
      <c r="B64" s="51"/>
      <c r="C64" s="52"/>
      <c r="D64" s="52"/>
      <c r="E64" s="52"/>
      <c r="F64" s="52"/>
      <c r="G64" s="52"/>
      <c r="H64" s="297"/>
      <c r="I64" s="288"/>
      <c r="J64" s="288"/>
      <c r="K64" s="288"/>
      <c r="L64" s="298"/>
      <c r="M64" s="299"/>
      <c r="N64" s="300"/>
    </row>
    <row r="65" spans="1:15" ht="15" thickBot="1">
      <c r="B65" s="54"/>
      <c r="C65" s="52"/>
      <c r="D65" s="52"/>
      <c r="E65" s="52"/>
      <c r="F65" s="52"/>
      <c r="G65" s="52"/>
      <c r="H65" s="493"/>
      <c r="I65" s="174"/>
      <c r="J65" s="174"/>
      <c r="K65" s="174"/>
      <c r="L65" s="997"/>
      <c r="M65" s="998"/>
      <c r="N65" s="494"/>
    </row>
    <row r="66" spans="1:15" ht="15" thickBot="1">
      <c r="B66" s="825" t="s">
        <v>1037</v>
      </c>
      <c r="C66" s="826"/>
      <c r="D66" s="826"/>
      <c r="E66" s="826"/>
      <c r="F66" s="826"/>
      <c r="G66" s="826"/>
      <c r="H66" s="826"/>
      <c r="I66" s="826"/>
      <c r="J66" s="826"/>
      <c r="K66" s="826"/>
      <c r="L66" s="826"/>
      <c r="M66" s="827"/>
      <c r="N66" s="403"/>
    </row>
    <row r="67" spans="1:15">
      <c r="B67" s="38"/>
      <c r="C67" s="39"/>
      <c r="D67" s="39"/>
      <c r="E67" s="39"/>
      <c r="F67" s="39"/>
      <c r="G67" s="39"/>
      <c r="H67" s="39"/>
      <c r="I67" s="39"/>
      <c r="J67" s="39"/>
      <c r="K67" s="39"/>
      <c r="L67" s="39"/>
      <c r="M67" s="39"/>
      <c r="N67" s="40"/>
    </row>
    <row r="68" spans="1:15">
      <c r="B68" s="69" t="s">
        <v>1046</v>
      </c>
      <c r="C68" s="70"/>
      <c r="D68" s="70"/>
      <c r="E68" s="70"/>
      <c r="F68" s="70"/>
      <c r="G68" s="70"/>
      <c r="H68" s="70"/>
      <c r="I68" s="70"/>
      <c r="J68" s="70"/>
      <c r="K68" s="70"/>
      <c r="L68" s="70"/>
      <c r="M68" s="70"/>
      <c r="N68" s="71"/>
    </row>
    <row r="69" spans="1:15" ht="15" thickBot="1">
      <c r="B69" s="73"/>
      <c r="C69" s="66"/>
      <c r="D69" s="66"/>
      <c r="E69" s="66"/>
      <c r="F69" s="66"/>
      <c r="G69" s="66"/>
      <c r="H69" s="66"/>
      <c r="I69" s="66"/>
      <c r="J69" s="66"/>
      <c r="K69" s="66"/>
      <c r="L69" s="66"/>
      <c r="M69" s="66"/>
      <c r="N69" s="68"/>
    </row>
    <row r="70" spans="1:15" ht="26.4">
      <c r="B70" s="851" t="s">
        <v>1047</v>
      </c>
      <c r="C70" s="852"/>
      <c r="D70" s="852"/>
      <c r="E70" s="852"/>
      <c r="F70" s="852"/>
      <c r="G70" s="852"/>
      <c r="H70" s="852"/>
      <c r="I70" s="78" t="s">
        <v>1048</v>
      </c>
      <c r="J70" s="80" t="s">
        <v>1493</v>
      </c>
      <c r="K70" s="79" t="s">
        <v>1050</v>
      </c>
      <c r="L70" s="853" t="s">
        <v>1034</v>
      </c>
      <c r="M70" s="977"/>
      <c r="N70" s="103" t="s">
        <v>1035</v>
      </c>
    </row>
    <row r="71" spans="1:15">
      <c r="A71" s="176" t="s">
        <v>6</v>
      </c>
      <c r="B71" s="54" t="str">
        <f>VLOOKUP(A71,'MANO DE OBRA'!A8:D68,3,FALSE)</f>
        <v xml:space="preserve">Obrero </v>
      </c>
      <c r="C71" s="52"/>
      <c r="D71" s="52"/>
      <c r="E71" s="52"/>
      <c r="F71" s="52"/>
      <c r="G71" s="52"/>
      <c r="H71" s="52"/>
      <c r="I71" s="301">
        <f>K71/J71*100</f>
        <v>27603.894705999999</v>
      </c>
      <c r="J71" s="302">
        <v>185</v>
      </c>
      <c r="K71" s="303">
        <f>VLOOKUP(A71,'MANO DE OBRA'!A8:D99,4,FALSE)</f>
        <v>51067.205206099999</v>
      </c>
      <c r="L71" s="55"/>
      <c r="M71" s="496">
        <v>10</v>
      </c>
      <c r="N71" s="404">
        <f>K71/M71</f>
        <v>5106.7205206099998</v>
      </c>
      <c r="O71" s="111"/>
    </row>
    <row r="72" spans="1:15">
      <c r="A72" s="176"/>
      <c r="B72" s="54"/>
      <c r="C72" s="52"/>
      <c r="D72" s="52"/>
      <c r="E72" s="52"/>
      <c r="F72" s="52"/>
      <c r="G72" s="52"/>
      <c r="H72" s="52"/>
      <c r="I72" s="301"/>
      <c r="J72" s="302"/>
      <c r="K72" s="303"/>
      <c r="L72" s="55"/>
      <c r="M72" s="443"/>
      <c r="N72" s="404"/>
    </row>
    <row r="73" spans="1:15">
      <c r="B73" s="54"/>
      <c r="C73" s="52"/>
      <c r="D73" s="52"/>
      <c r="E73" s="52"/>
      <c r="F73" s="52"/>
      <c r="G73" s="52"/>
      <c r="H73" s="52"/>
      <c r="I73" s="301"/>
      <c r="J73" s="302"/>
      <c r="K73" s="303"/>
      <c r="L73" s="55"/>
      <c r="M73" s="441"/>
      <c r="N73" s="404"/>
    </row>
    <row r="74" spans="1:15">
      <c r="B74" s="54"/>
      <c r="C74" s="52"/>
      <c r="D74" s="52"/>
      <c r="E74" s="52"/>
      <c r="F74" s="52"/>
      <c r="G74" s="52"/>
      <c r="H74" s="52"/>
      <c r="I74" s="288"/>
      <c r="J74" s="306"/>
      <c r="K74" s="307"/>
      <c r="L74" s="327"/>
      <c r="M74" s="309"/>
      <c r="N74" s="305"/>
    </row>
    <row r="75" spans="1:15">
      <c r="B75" s="54"/>
      <c r="C75" s="52"/>
      <c r="D75" s="52"/>
      <c r="E75" s="52"/>
      <c r="F75" s="52"/>
      <c r="G75" s="52"/>
      <c r="H75" s="52"/>
      <c r="I75" s="288"/>
      <c r="J75" s="306"/>
      <c r="K75" s="307"/>
      <c r="L75" s="327"/>
      <c r="M75" s="309"/>
      <c r="N75" s="305"/>
    </row>
    <row r="76" spans="1:15" ht="15" thickBot="1">
      <c r="B76" s="993"/>
      <c r="C76" s="994"/>
      <c r="D76" s="994"/>
      <c r="E76" s="994"/>
      <c r="F76" s="994"/>
      <c r="G76" s="994"/>
      <c r="H76" s="994"/>
      <c r="I76" s="174"/>
      <c r="J76" s="174"/>
      <c r="K76" s="174"/>
      <c r="L76" s="995"/>
      <c r="M76" s="996"/>
      <c r="N76" s="494"/>
    </row>
    <row r="77" spans="1:15" ht="15" thickBot="1">
      <c r="B77" s="825" t="s">
        <v>1037</v>
      </c>
      <c r="C77" s="826"/>
      <c r="D77" s="826"/>
      <c r="E77" s="826"/>
      <c r="F77" s="826"/>
      <c r="G77" s="826"/>
      <c r="H77" s="826"/>
      <c r="I77" s="826"/>
      <c r="J77" s="826"/>
      <c r="K77" s="826"/>
      <c r="L77" s="826"/>
      <c r="M77" s="827"/>
      <c r="N77" s="310">
        <f>SUM(N71:N76)</f>
        <v>5106.7205206099998</v>
      </c>
    </row>
    <row r="78" spans="1:15" ht="15" thickBot="1">
      <c r="B78" s="38"/>
      <c r="C78" s="39"/>
      <c r="D78" s="39"/>
      <c r="E78" s="39"/>
      <c r="F78" s="39"/>
      <c r="G78" s="39"/>
      <c r="H78" s="39"/>
      <c r="I78" s="39"/>
      <c r="J78" s="39"/>
      <c r="K78" s="39"/>
      <c r="L78" s="39"/>
      <c r="M78" s="39"/>
      <c r="N78" s="40"/>
    </row>
    <row r="79" spans="1:15" ht="15" thickBot="1">
      <c r="B79" s="825" t="s">
        <v>1051</v>
      </c>
      <c r="C79" s="826"/>
      <c r="D79" s="826"/>
      <c r="E79" s="826"/>
      <c r="F79" s="826"/>
      <c r="G79" s="826"/>
      <c r="H79" s="826"/>
      <c r="I79" s="826"/>
      <c r="J79" s="826"/>
      <c r="K79" s="826"/>
      <c r="L79" s="826"/>
      <c r="M79" s="827"/>
      <c r="N79" s="104">
        <f>N43+N55+N66+N77</f>
        <v>55495.258352890494</v>
      </c>
    </row>
    <row r="80" spans="1:15">
      <c r="B80" s="38"/>
      <c r="C80" s="39"/>
      <c r="D80" s="39"/>
      <c r="E80" s="39"/>
      <c r="F80" s="39"/>
      <c r="G80" s="39"/>
      <c r="H80" s="39"/>
      <c r="I80" s="39"/>
      <c r="J80" s="39"/>
      <c r="K80" s="39"/>
      <c r="L80" s="39"/>
      <c r="M80" s="39"/>
      <c r="N80" s="40"/>
    </row>
    <row r="81" spans="1:14">
      <c r="B81" s="69" t="s">
        <v>1052</v>
      </c>
      <c r="C81" s="70"/>
      <c r="D81" s="70"/>
      <c r="E81" s="70"/>
      <c r="F81" s="70"/>
      <c r="G81" s="70"/>
      <c r="H81" s="70"/>
      <c r="I81" s="70"/>
      <c r="J81" s="70"/>
      <c r="K81" s="70"/>
      <c r="L81" s="70"/>
      <c r="M81" s="70"/>
      <c r="N81" s="71"/>
    </row>
    <row r="82" spans="1:14" ht="15" thickBot="1">
      <c r="B82" s="73"/>
      <c r="C82" s="66"/>
      <c r="D82" s="66"/>
      <c r="E82" s="66"/>
      <c r="F82" s="66"/>
      <c r="G82" s="66"/>
      <c r="H82" s="66"/>
      <c r="I82" s="66"/>
      <c r="J82" s="66"/>
      <c r="K82" s="66"/>
      <c r="L82" s="66"/>
      <c r="M82" s="66"/>
      <c r="N82" s="68"/>
    </row>
    <row r="83" spans="1:14">
      <c r="B83" s="816" t="s">
        <v>1053</v>
      </c>
      <c r="C83" s="817"/>
      <c r="D83" s="817"/>
      <c r="E83" s="817"/>
      <c r="F83" s="817"/>
      <c r="G83" s="817"/>
      <c r="H83" s="817"/>
      <c r="I83" s="323"/>
      <c r="J83" s="343"/>
      <c r="K83" s="311" t="s">
        <v>1054</v>
      </c>
      <c r="L83" s="855" t="s">
        <v>1055</v>
      </c>
      <c r="M83" s="856"/>
      <c r="N83" s="312"/>
    </row>
    <row r="84" spans="1:14">
      <c r="B84" s="857" t="s">
        <v>1056</v>
      </c>
      <c r="C84" s="858"/>
      <c r="D84" s="858"/>
      <c r="E84" s="858"/>
      <c r="F84" s="858"/>
      <c r="G84" s="858"/>
      <c r="H84" s="858"/>
      <c r="I84" s="92"/>
      <c r="J84" s="93"/>
      <c r="K84" s="313">
        <v>0.2</v>
      </c>
      <c r="L84" s="859">
        <f>N79*K84</f>
        <v>11099.051670578099</v>
      </c>
      <c r="M84" s="860"/>
      <c r="N84" s="56"/>
    </row>
    <row r="85" spans="1:14">
      <c r="B85" s="94" t="s">
        <v>1057</v>
      </c>
      <c r="C85" s="95"/>
      <c r="D85" s="95"/>
      <c r="E85" s="95"/>
      <c r="F85" s="95"/>
      <c r="G85" s="95"/>
      <c r="H85" s="95"/>
      <c r="I85" s="92"/>
      <c r="J85" s="93"/>
      <c r="K85" s="313">
        <v>0.05</v>
      </c>
      <c r="L85" s="859">
        <f>N79*K85</f>
        <v>2774.7629176445248</v>
      </c>
      <c r="M85" s="860"/>
      <c r="N85" s="56"/>
    </row>
    <row r="86" spans="1:14" ht="15" thickBot="1">
      <c r="B86" s="96" t="s">
        <v>1058</v>
      </c>
      <c r="C86" s="97"/>
      <c r="D86" s="97"/>
      <c r="E86" s="97"/>
      <c r="F86" s="97"/>
      <c r="G86" s="97"/>
      <c r="H86" s="97"/>
      <c r="I86" s="98"/>
      <c r="J86" s="99"/>
      <c r="K86" s="314">
        <v>0.05</v>
      </c>
      <c r="L86" s="861">
        <f>N79*K86</f>
        <v>2774.7629176445248</v>
      </c>
      <c r="M86" s="862"/>
      <c r="N86" s="56"/>
    </row>
    <row r="87" spans="1:14" ht="15" thickBot="1">
      <c r="B87" s="825" t="s">
        <v>1037</v>
      </c>
      <c r="C87" s="826"/>
      <c r="D87" s="826"/>
      <c r="E87" s="826"/>
      <c r="F87" s="826"/>
      <c r="G87" s="826"/>
      <c r="H87" s="826"/>
      <c r="I87" s="826"/>
      <c r="J87" s="826"/>
      <c r="K87" s="826"/>
      <c r="L87" s="826"/>
      <c r="M87" s="827"/>
      <c r="N87" s="57">
        <f>L84+L85+L86</f>
        <v>16648.57750586715</v>
      </c>
    </row>
    <row r="88" spans="1:14" ht="15" thickBot="1">
      <c r="B88" s="38"/>
      <c r="C88" s="39"/>
      <c r="D88" s="39"/>
      <c r="E88" s="39"/>
      <c r="F88" s="39"/>
      <c r="G88" s="39"/>
      <c r="H88" s="39"/>
      <c r="I88" s="39"/>
      <c r="J88" s="39"/>
      <c r="K88" s="39"/>
      <c r="L88" s="39"/>
      <c r="M88" s="39"/>
      <c r="N88" s="40"/>
    </row>
    <row r="89" spans="1:14" ht="15" thickBot="1">
      <c r="A89" t="s">
        <v>2121</v>
      </c>
      <c r="B89" s="825" t="s">
        <v>1059</v>
      </c>
      <c r="C89" s="826"/>
      <c r="D89" s="826"/>
      <c r="E89" s="826"/>
      <c r="F89" s="826"/>
      <c r="G89" s="826"/>
      <c r="H89" s="826"/>
      <c r="I89" s="826"/>
      <c r="J89" s="826"/>
      <c r="K89" s="826"/>
      <c r="L89" s="826"/>
      <c r="M89" s="827"/>
      <c r="N89" s="196">
        <f>N79+N87</f>
        <v>72143.835858757637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2321</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2322</v>
      </c>
      <c r="C105" s="264"/>
      <c r="D105" s="264"/>
      <c r="E105" s="264"/>
      <c r="F105" s="264"/>
      <c r="G105" s="264"/>
      <c r="H105" s="264"/>
      <c r="I105" s="264"/>
      <c r="J105" s="264"/>
      <c r="K105" s="264"/>
      <c r="L105" s="264"/>
      <c r="M105" s="264"/>
      <c r="N105" s="265"/>
    </row>
    <row r="106" spans="2:14" ht="15" customHeight="1">
      <c r="B106" s="967" t="s">
        <v>2323</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2324</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2325</v>
      </c>
      <c r="C119" s="266"/>
      <c r="D119" s="266"/>
      <c r="E119" s="252"/>
      <c r="F119" s="252"/>
      <c r="G119" s="252"/>
      <c r="H119" s="252"/>
      <c r="I119" s="252"/>
      <c r="J119" s="973"/>
      <c r="K119" s="973"/>
      <c r="L119" s="973"/>
      <c r="M119" s="973"/>
      <c r="N119" s="974"/>
    </row>
    <row r="120" spans="2:14" ht="15" thickBot="1">
      <c r="B120" s="428" t="s">
        <v>2326</v>
      </c>
      <c r="C120" s="429"/>
      <c r="D120" s="429"/>
      <c r="E120" s="268"/>
      <c r="F120" s="268"/>
      <c r="G120" s="268"/>
      <c r="H120" s="268"/>
      <c r="I120" s="268"/>
      <c r="J120" s="975"/>
      <c r="K120" s="975"/>
      <c r="L120" s="975"/>
      <c r="M120" s="975"/>
      <c r="N120" s="976"/>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t="17.25" hidden="1" customHeight="1" thickBot="1">
      <c r="B30" s="76" t="s">
        <v>1027</v>
      </c>
      <c r="C30" s="834" t="s">
        <v>1028</v>
      </c>
      <c r="D30" s="835"/>
      <c r="E30" s="835"/>
      <c r="F30" s="835"/>
      <c r="G30" s="835"/>
      <c r="H30" s="835"/>
      <c r="I30" s="835"/>
      <c r="J30" s="77"/>
      <c r="K30" s="316"/>
      <c r="L30" s="836" t="s">
        <v>1029</v>
      </c>
      <c r="M30" s="837"/>
      <c r="N30" s="76" t="s">
        <v>1030</v>
      </c>
    </row>
    <row r="31" spans="1:14" ht="15" thickBot="1">
      <c r="A31" t="s">
        <v>1928</v>
      </c>
      <c r="B31" s="85" t="s">
        <v>1812</v>
      </c>
      <c r="C31" s="86" t="s">
        <v>2297</v>
      </c>
      <c r="D31" s="87"/>
      <c r="E31" s="87"/>
      <c r="F31" s="87"/>
      <c r="G31" s="87"/>
      <c r="H31" s="87"/>
      <c r="I31" s="87"/>
      <c r="J31" s="87"/>
      <c r="K31" s="462"/>
      <c r="L31" s="315" t="s">
        <v>1068</v>
      </c>
      <c r="M31" s="212"/>
      <c r="N31" s="89"/>
    </row>
    <row r="32" spans="1:14" ht="6"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18"/>
      <c r="B36" s="838"/>
      <c r="C36" s="839"/>
      <c r="D36" s="839"/>
      <c r="E36" s="839"/>
      <c r="F36" s="839"/>
      <c r="G36" s="839"/>
      <c r="H36" s="840"/>
      <c r="I36" s="276"/>
      <c r="J36" s="277"/>
      <c r="K36" s="278"/>
      <c r="L36" s="279"/>
      <c r="M36" s="345"/>
      <c r="N36" s="281"/>
    </row>
    <row r="37" spans="1:14">
      <c r="A37" s="118"/>
      <c r="B37" s="838"/>
      <c r="C37" s="839"/>
      <c r="D37" s="839"/>
      <c r="E37" s="839"/>
      <c r="F37" s="839"/>
      <c r="G37" s="839"/>
      <c r="H37" s="840"/>
      <c r="I37" s="430"/>
      <c r="J37" s="431"/>
      <c r="K37" s="278"/>
      <c r="L37" s="344"/>
      <c r="M37" s="345"/>
      <c r="N37" s="281"/>
    </row>
    <row r="38" spans="1:14">
      <c r="B38" s="838"/>
      <c r="C38" s="839"/>
      <c r="D38" s="839"/>
      <c r="E38" s="839"/>
      <c r="F38" s="839"/>
      <c r="G38" s="839"/>
      <c r="H38" s="840"/>
      <c r="I38" s="337"/>
      <c r="J38" s="339"/>
      <c r="K38" s="278"/>
      <c r="L38" s="432"/>
      <c r="M38" s="433"/>
      <c r="N38" s="281"/>
    </row>
    <row r="39" spans="1:14">
      <c r="B39" s="838"/>
      <c r="C39" s="839"/>
      <c r="D39" s="839"/>
      <c r="E39" s="839"/>
      <c r="F39" s="839"/>
      <c r="G39" s="839"/>
      <c r="H39" s="840"/>
      <c r="I39" s="41"/>
      <c r="J39" s="42"/>
      <c r="K39" s="278"/>
      <c r="L39" s="285"/>
      <c r="M39" s="345"/>
      <c r="N39" s="281"/>
    </row>
    <row r="40" spans="1:14">
      <c r="B40" s="329"/>
      <c r="C40" s="330"/>
      <c r="D40" s="330"/>
      <c r="E40" s="330"/>
      <c r="F40" s="332"/>
      <c r="G40" s="332"/>
      <c r="H40" s="130"/>
      <c r="I40" s="41"/>
      <c r="J40" s="42"/>
      <c r="K40" s="278"/>
      <c r="L40" s="285"/>
      <c r="M40" s="286"/>
      <c r="N40" s="282"/>
    </row>
    <row r="41" spans="1:14">
      <c r="B41" s="845" t="s">
        <v>1036</v>
      </c>
      <c r="C41" s="846"/>
      <c r="D41" s="846"/>
      <c r="E41" s="43"/>
      <c r="F41" s="44"/>
      <c r="G41" s="44"/>
      <c r="H41" s="45"/>
      <c r="I41" s="41"/>
      <c r="J41" s="42"/>
      <c r="K41" s="288"/>
      <c r="L41" s="285"/>
      <c r="M41" s="410">
        <v>0.05</v>
      </c>
      <c r="N41" s="353">
        <f>N76*M41</f>
        <v>85112.008676833342</v>
      </c>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403">
        <f>SUM(N36:N42)</f>
        <v>85112.008676833342</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A48" s="175" t="s">
        <v>995</v>
      </c>
      <c r="B48" s="48"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55176.73</v>
      </c>
      <c r="N48" s="281">
        <f>K48*M48</f>
        <v>60694403</v>
      </c>
    </row>
    <row r="49" spans="1:14">
      <c r="A49" s="175"/>
      <c r="B49" s="48"/>
      <c r="C49" s="434"/>
      <c r="D49" s="434"/>
      <c r="E49" s="434"/>
      <c r="F49" s="434"/>
      <c r="G49" s="434"/>
      <c r="H49" s="434"/>
      <c r="I49" s="434"/>
      <c r="J49" s="327"/>
      <c r="K49" s="454"/>
      <c r="L49" s="430"/>
      <c r="M49" s="411"/>
      <c r="N49" s="281"/>
    </row>
    <row r="50" spans="1:14">
      <c r="A50" s="175"/>
      <c r="B50" s="48"/>
      <c r="C50" s="434"/>
      <c r="D50" s="434"/>
      <c r="E50" s="434"/>
      <c r="F50" s="434"/>
      <c r="G50" s="434"/>
      <c r="H50" s="434"/>
      <c r="I50" s="434"/>
      <c r="J50" s="320"/>
      <c r="K50" s="406"/>
      <c r="L50" s="430"/>
      <c r="M50" s="411"/>
      <c r="N50" s="281"/>
    </row>
    <row r="51" spans="1:14">
      <c r="B51" s="329"/>
      <c r="C51" s="52"/>
      <c r="D51" s="52"/>
      <c r="E51" s="52"/>
      <c r="F51" s="52"/>
      <c r="G51" s="52"/>
      <c r="H51" s="52"/>
      <c r="I51" s="52"/>
      <c r="J51" s="297"/>
      <c r="K51" s="174"/>
      <c r="L51" s="327"/>
      <c r="M51" s="435"/>
      <c r="N51" s="282"/>
    </row>
    <row r="52" spans="1:14">
      <c r="B52" s="173"/>
      <c r="C52" s="326"/>
      <c r="D52" s="326"/>
      <c r="E52" s="326"/>
      <c r="F52" s="326"/>
      <c r="G52" s="326"/>
      <c r="H52" s="326"/>
      <c r="I52" s="326"/>
      <c r="J52" s="320"/>
      <c r="K52" s="49"/>
      <c r="L52" s="327"/>
      <c r="M52" s="435"/>
      <c r="N52" s="282"/>
    </row>
    <row r="53" spans="1:14" ht="15" thickBot="1">
      <c r="B53" s="487"/>
      <c r="C53" s="52"/>
      <c r="D53" s="52"/>
      <c r="E53" s="52"/>
      <c r="F53" s="52"/>
      <c r="G53" s="52"/>
      <c r="H53" s="52"/>
      <c r="I53" s="52"/>
      <c r="J53" s="297"/>
      <c r="K53" s="174"/>
      <c r="L53" s="488"/>
      <c r="M53" s="489"/>
      <c r="N53" s="490"/>
    </row>
    <row r="54" spans="1:14" ht="15" thickBot="1">
      <c r="B54" s="825" t="s">
        <v>1037</v>
      </c>
      <c r="C54" s="826"/>
      <c r="D54" s="826"/>
      <c r="E54" s="826"/>
      <c r="F54" s="826"/>
      <c r="G54" s="826"/>
      <c r="H54" s="826"/>
      <c r="I54" s="826"/>
      <c r="J54" s="826"/>
      <c r="K54" s="826"/>
      <c r="L54" s="826"/>
      <c r="M54" s="827"/>
      <c r="N54" s="403">
        <f>SUM(N48:N53)</f>
        <v>60694403</v>
      </c>
    </row>
    <row r="55" spans="1:14">
      <c r="B55" s="38"/>
      <c r="C55" s="39"/>
      <c r="D55" s="39"/>
      <c r="E55" s="39"/>
      <c r="F55" s="39"/>
      <c r="G55" s="39"/>
      <c r="H55" s="39"/>
      <c r="I55" s="39"/>
      <c r="J55" s="39"/>
      <c r="K55" s="39"/>
      <c r="L55" s="39"/>
      <c r="M55" s="39"/>
      <c r="N55" s="40"/>
    </row>
    <row r="56" spans="1:14">
      <c r="B56" s="69" t="s">
        <v>1040</v>
      </c>
      <c r="C56" s="70"/>
      <c r="D56" s="70"/>
      <c r="E56" s="70"/>
      <c r="F56" s="70"/>
      <c r="G56" s="70"/>
      <c r="H56" s="70"/>
      <c r="I56" s="70"/>
      <c r="J56" s="70"/>
      <c r="K56" s="70"/>
      <c r="L56" s="70"/>
      <c r="M56" s="70"/>
      <c r="N56" s="71"/>
    </row>
    <row r="57" spans="1:14" ht="15" thickBot="1">
      <c r="B57" s="73"/>
      <c r="C57" s="66"/>
      <c r="D57" s="66"/>
      <c r="E57" s="66"/>
      <c r="F57" s="66"/>
      <c r="G57" s="66"/>
      <c r="H57" s="66"/>
      <c r="I57" s="66"/>
      <c r="J57" s="66"/>
      <c r="K57" s="66"/>
      <c r="L57" s="66"/>
      <c r="M57" s="66"/>
      <c r="N57" s="68"/>
    </row>
    <row r="58" spans="1:14" ht="26.4">
      <c r="B58" s="322" t="s">
        <v>1041</v>
      </c>
      <c r="C58" s="323"/>
      <c r="D58" s="323"/>
      <c r="E58" s="323"/>
      <c r="F58" s="323"/>
      <c r="G58" s="323"/>
      <c r="H58" s="78" t="s">
        <v>1029</v>
      </c>
      <c r="I58" s="79" t="s">
        <v>1042</v>
      </c>
      <c r="J58" s="80" t="s">
        <v>1043</v>
      </c>
      <c r="K58" s="78" t="s">
        <v>1044</v>
      </c>
      <c r="L58" s="828" t="s">
        <v>1045</v>
      </c>
      <c r="M58" s="801"/>
      <c r="N58" s="81" t="s">
        <v>1035</v>
      </c>
    </row>
    <row r="59" spans="1:14">
      <c r="B59" s="51"/>
      <c r="C59" s="326"/>
      <c r="D59" s="326"/>
      <c r="E59" s="326"/>
      <c r="F59" s="326"/>
      <c r="G59" s="326"/>
      <c r="H59" s="320"/>
      <c r="I59" s="288"/>
      <c r="J59" s="295"/>
      <c r="K59" s="288"/>
      <c r="L59" s="829"/>
      <c r="M59" s="830"/>
      <c r="N59" s="296"/>
    </row>
    <row r="60" spans="1:14">
      <c r="B60" s="51"/>
      <c r="C60" s="52"/>
      <c r="D60" s="52"/>
      <c r="E60" s="52"/>
      <c r="F60" s="52"/>
      <c r="G60" s="52"/>
      <c r="H60" s="320"/>
      <c r="I60" s="288"/>
      <c r="J60" s="295"/>
      <c r="K60" s="288"/>
      <c r="L60" s="829"/>
      <c r="M60" s="830"/>
      <c r="N60" s="296"/>
    </row>
    <row r="61" spans="1:14">
      <c r="B61" s="51"/>
      <c r="C61" s="52"/>
      <c r="D61" s="52"/>
      <c r="E61" s="52"/>
      <c r="F61" s="52"/>
      <c r="G61" s="52"/>
      <c r="H61" s="320"/>
      <c r="I61" s="288"/>
      <c r="J61" s="295"/>
      <c r="K61" s="288"/>
      <c r="L61" s="829"/>
      <c r="M61" s="830"/>
      <c r="N61" s="296"/>
    </row>
    <row r="62" spans="1:14">
      <c r="B62" s="51"/>
      <c r="C62" s="52"/>
      <c r="D62" s="52"/>
      <c r="E62" s="52"/>
      <c r="F62" s="52"/>
      <c r="G62" s="52"/>
      <c r="H62" s="320"/>
      <c r="I62" s="288"/>
      <c r="J62" s="295"/>
      <c r="K62" s="288"/>
      <c r="L62" s="829"/>
      <c r="M62" s="830"/>
      <c r="N62" s="296"/>
    </row>
    <row r="63" spans="1:14">
      <c r="B63" s="51"/>
      <c r="C63" s="52"/>
      <c r="D63" s="52"/>
      <c r="E63" s="52"/>
      <c r="F63" s="52"/>
      <c r="G63" s="52"/>
      <c r="H63" s="297"/>
      <c r="I63" s="288"/>
      <c r="J63" s="288"/>
      <c r="K63" s="288"/>
      <c r="L63" s="298"/>
      <c r="M63" s="299"/>
      <c r="N63" s="300"/>
    </row>
    <row r="64" spans="1:14" ht="15" thickBot="1">
      <c r="B64" s="54"/>
      <c r="C64" s="52"/>
      <c r="D64" s="52"/>
      <c r="E64" s="52"/>
      <c r="F64" s="52"/>
      <c r="G64" s="52"/>
      <c r="H64" s="493"/>
      <c r="I64" s="174"/>
      <c r="J64" s="174"/>
      <c r="K64" s="174"/>
      <c r="L64" s="997"/>
      <c r="M64" s="998"/>
      <c r="N64" s="494"/>
    </row>
    <row r="65" spans="1:15" ht="15" thickBot="1">
      <c r="B65" s="825" t="s">
        <v>1037</v>
      </c>
      <c r="C65" s="826"/>
      <c r="D65" s="826"/>
      <c r="E65" s="826"/>
      <c r="F65" s="826"/>
      <c r="G65" s="826"/>
      <c r="H65" s="826"/>
      <c r="I65" s="826"/>
      <c r="J65" s="826"/>
      <c r="K65" s="826"/>
      <c r="L65" s="826"/>
      <c r="M65" s="827"/>
      <c r="N65" s="403"/>
    </row>
    <row r="66" spans="1:15">
      <c r="B66" s="38"/>
      <c r="C66" s="39"/>
      <c r="D66" s="39"/>
      <c r="E66" s="39"/>
      <c r="F66" s="39"/>
      <c r="G66" s="39"/>
      <c r="H66" s="39"/>
      <c r="I66" s="39"/>
      <c r="J66" s="39"/>
      <c r="K66" s="39"/>
      <c r="L66" s="39"/>
      <c r="M66" s="39"/>
      <c r="N66" s="40"/>
    </row>
    <row r="67" spans="1:15">
      <c r="B67" s="69" t="s">
        <v>1046</v>
      </c>
      <c r="C67" s="70"/>
      <c r="D67" s="70"/>
      <c r="E67" s="70"/>
      <c r="F67" s="70"/>
      <c r="G67" s="70"/>
      <c r="H67" s="70"/>
      <c r="I67" s="70"/>
      <c r="J67" s="70"/>
      <c r="K67" s="70"/>
      <c r="L67" s="70"/>
      <c r="M67" s="70"/>
      <c r="N67" s="71"/>
    </row>
    <row r="68" spans="1:15" ht="15" thickBot="1">
      <c r="B68" s="73"/>
      <c r="C68" s="66"/>
      <c r="D68" s="66"/>
      <c r="E68" s="66"/>
      <c r="F68" s="66"/>
      <c r="G68" s="66"/>
      <c r="H68" s="66"/>
      <c r="I68" s="66"/>
      <c r="J68" s="66"/>
      <c r="K68" s="66"/>
      <c r="L68" s="66"/>
      <c r="M68" s="66"/>
      <c r="N68" s="68"/>
    </row>
    <row r="69" spans="1:15" ht="26.4">
      <c r="B69" s="851" t="s">
        <v>1047</v>
      </c>
      <c r="C69" s="852"/>
      <c r="D69" s="852"/>
      <c r="E69" s="852"/>
      <c r="F69" s="852"/>
      <c r="G69" s="852"/>
      <c r="H69" s="852"/>
      <c r="I69" s="78" t="s">
        <v>1048</v>
      </c>
      <c r="J69" s="80" t="s">
        <v>1493</v>
      </c>
      <c r="K69" s="79" t="s">
        <v>1050</v>
      </c>
      <c r="L69" s="853" t="s">
        <v>1034</v>
      </c>
      <c r="M69" s="977"/>
      <c r="N69" s="103" t="s">
        <v>1035</v>
      </c>
    </row>
    <row r="70" spans="1:15">
      <c r="A70" s="176" t="s">
        <v>13</v>
      </c>
      <c r="B70" s="54" t="str">
        <f>VLOOKUP(A70,'MANO DE OBRA'!A8:D68,3,FALSE)</f>
        <v>Obrero (5)</v>
      </c>
      <c r="C70" s="52"/>
      <c r="D70" s="52"/>
      <c r="E70" s="52"/>
      <c r="F70" s="52"/>
      <c r="G70" s="52"/>
      <c r="H70" s="52"/>
      <c r="I70" s="301">
        <f>K70/J70*100</f>
        <v>138019.47352999999</v>
      </c>
      <c r="J70" s="302">
        <v>185</v>
      </c>
      <c r="K70" s="303">
        <f>VLOOKUP(A70,'MANO DE OBRA'!A8:D99,4,FALSE)</f>
        <v>255336.02603049998</v>
      </c>
      <c r="L70" s="55"/>
      <c r="M70" s="496">
        <v>0.15</v>
      </c>
      <c r="N70" s="404">
        <f>K70/M70</f>
        <v>1702240.1735366667</v>
      </c>
      <c r="O70" s="111"/>
    </row>
    <row r="71" spans="1:15">
      <c r="A71" s="176"/>
      <c r="B71" s="54"/>
      <c r="C71" s="52"/>
      <c r="D71" s="52"/>
      <c r="E71" s="52"/>
      <c r="F71" s="52"/>
      <c r="G71" s="52"/>
      <c r="H71" s="52"/>
      <c r="I71" s="301"/>
      <c r="J71" s="302"/>
      <c r="K71" s="303"/>
      <c r="L71" s="55"/>
      <c r="M71" s="443"/>
      <c r="N71" s="404"/>
    </row>
    <row r="72" spans="1:15">
      <c r="B72" s="54"/>
      <c r="C72" s="52"/>
      <c r="D72" s="52"/>
      <c r="E72" s="52"/>
      <c r="F72" s="52"/>
      <c r="G72" s="52"/>
      <c r="H72" s="52"/>
      <c r="I72" s="301"/>
      <c r="J72" s="302"/>
      <c r="K72" s="303"/>
      <c r="L72" s="55"/>
      <c r="M72" s="441"/>
      <c r="N72" s="404"/>
    </row>
    <row r="73" spans="1:15">
      <c r="B73" s="54"/>
      <c r="C73" s="52"/>
      <c r="D73" s="52"/>
      <c r="E73" s="52"/>
      <c r="F73" s="52"/>
      <c r="G73" s="52"/>
      <c r="H73" s="52"/>
      <c r="I73" s="288"/>
      <c r="J73" s="306"/>
      <c r="K73" s="307"/>
      <c r="L73" s="327"/>
      <c r="M73" s="309"/>
      <c r="N73" s="305"/>
    </row>
    <row r="74" spans="1:15">
      <c r="B74" s="54"/>
      <c r="C74" s="52"/>
      <c r="D74" s="52"/>
      <c r="E74" s="52"/>
      <c r="F74" s="52"/>
      <c r="G74" s="52"/>
      <c r="H74" s="52"/>
      <c r="I74" s="288"/>
      <c r="J74" s="306"/>
      <c r="K74" s="307"/>
      <c r="L74" s="327"/>
      <c r="M74" s="309"/>
      <c r="N74" s="305"/>
    </row>
    <row r="75" spans="1:15" ht="15" thickBot="1">
      <c r="B75" s="993"/>
      <c r="C75" s="994"/>
      <c r="D75" s="994"/>
      <c r="E75" s="994"/>
      <c r="F75" s="994"/>
      <c r="G75" s="994"/>
      <c r="H75" s="994"/>
      <c r="I75" s="174"/>
      <c r="J75" s="174"/>
      <c r="K75" s="174"/>
      <c r="L75" s="995"/>
      <c r="M75" s="996"/>
      <c r="N75" s="50"/>
    </row>
    <row r="76" spans="1:15" ht="15" thickBot="1">
      <c r="B76" s="825" t="s">
        <v>1037</v>
      </c>
      <c r="C76" s="826"/>
      <c r="D76" s="826"/>
      <c r="E76" s="826"/>
      <c r="F76" s="826"/>
      <c r="G76" s="826"/>
      <c r="H76" s="826"/>
      <c r="I76" s="826"/>
      <c r="J76" s="826"/>
      <c r="K76" s="826"/>
      <c r="L76" s="826"/>
      <c r="M76" s="827"/>
      <c r="N76" s="310">
        <f>SUM(N70:N75)</f>
        <v>1702240.1735366667</v>
      </c>
    </row>
    <row r="77" spans="1:15" ht="15" thickBot="1">
      <c r="B77" s="38"/>
      <c r="C77" s="39"/>
      <c r="D77" s="39"/>
      <c r="E77" s="39"/>
      <c r="F77" s="39"/>
      <c r="G77" s="39"/>
      <c r="H77" s="39"/>
      <c r="I77" s="39"/>
      <c r="J77" s="39"/>
      <c r="K77" s="39"/>
      <c r="L77" s="39"/>
      <c r="M77" s="39"/>
      <c r="N77" s="40"/>
    </row>
    <row r="78" spans="1:15" ht="15" thickBot="1">
      <c r="B78" s="825" t="s">
        <v>1051</v>
      </c>
      <c r="C78" s="826"/>
      <c r="D78" s="826"/>
      <c r="E78" s="826"/>
      <c r="F78" s="826"/>
      <c r="G78" s="826"/>
      <c r="H78" s="826"/>
      <c r="I78" s="826"/>
      <c r="J78" s="826"/>
      <c r="K78" s="826"/>
      <c r="L78" s="826"/>
      <c r="M78" s="827"/>
      <c r="N78" s="104">
        <f>N43+N54+N65+N76</f>
        <v>62481755.1822135</v>
      </c>
    </row>
    <row r="79" spans="1:15">
      <c r="B79" s="38"/>
      <c r="C79" s="39"/>
      <c r="D79" s="39"/>
      <c r="E79" s="39"/>
      <c r="F79" s="39"/>
      <c r="G79" s="39"/>
      <c r="H79" s="39"/>
      <c r="I79" s="39"/>
      <c r="J79" s="39"/>
      <c r="K79" s="39"/>
      <c r="L79" s="39"/>
      <c r="M79" s="39"/>
      <c r="N79" s="40"/>
    </row>
    <row r="80" spans="1: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12496351.036442701</v>
      </c>
      <c r="M83" s="860"/>
      <c r="N83" s="56"/>
    </row>
    <row r="84" spans="1:14">
      <c r="B84" s="94" t="s">
        <v>1057</v>
      </c>
      <c r="C84" s="95"/>
      <c r="D84" s="95"/>
      <c r="E84" s="95"/>
      <c r="F84" s="95"/>
      <c r="G84" s="95"/>
      <c r="H84" s="95"/>
      <c r="I84" s="92"/>
      <c r="J84" s="93"/>
      <c r="K84" s="313">
        <v>0.05</v>
      </c>
      <c r="L84" s="859">
        <f>N78*K84</f>
        <v>3124087.7591106752</v>
      </c>
      <c r="M84" s="860"/>
      <c r="N84" s="56"/>
    </row>
    <row r="85" spans="1:14" ht="15" thickBot="1">
      <c r="B85" s="96" t="s">
        <v>1058</v>
      </c>
      <c r="C85" s="97"/>
      <c r="D85" s="97"/>
      <c r="E85" s="97"/>
      <c r="F85" s="97"/>
      <c r="G85" s="97"/>
      <c r="H85" s="97"/>
      <c r="I85" s="98"/>
      <c r="J85" s="99"/>
      <c r="K85" s="314">
        <v>0.05</v>
      </c>
      <c r="L85" s="861">
        <f>N78*K85</f>
        <v>3124087.7591106752</v>
      </c>
      <c r="M85" s="862"/>
      <c r="N85" s="56"/>
    </row>
    <row r="86" spans="1:14" ht="15" thickBot="1">
      <c r="B86" s="825" t="s">
        <v>1037</v>
      </c>
      <c r="C86" s="826"/>
      <c r="D86" s="826"/>
      <c r="E86" s="826"/>
      <c r="F86" s="826"/>
      <c r="G86" s="826"/>
      <c r="H86" s="826"/>
      <c r="I86" s="826"/>
      <c r="J86" s="826"/>
      <c r="K86" s="826"/>
      <c r="L86" s="826"/>
      <c r="M86" s="827"/>
      <c r="N86" s="57">
        <f>L83+L84+L85</f>
        <v>18744526.554664049</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81226281.736877546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2321</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2322</v>
      </c>
      <c r="C104" s="264"/>
      <c r="D104" s="264"/>
      <c r="E104" s="264"/>
      <c r="F104" s="264"/>
      <c r="G104" s="264"/>
      <c r="H104" s="264"/>
      <c r="I104" s="264"/>
      <c r="J104" s="264"/>
      <c r="K104" s="264"/>
      <c r="L104" s="264"/>
      <c r="M104" s="264"/>
      <c r="N104" s="265"/>
    </row>
    <row r="105" spans="2:14" ht="15" customHeight="1">
      <c r="B105" s="967" t="s">
        <v>2323</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2324</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2325</v>
      </c>
      <c r="C118" s="266"/>
      <c r="D118" s="266"/>
      <c r="E118" s="252"/>
      <c r="F118" s="252"/>
      <c r="G118" s="252"/>
      <c r="H118" s="252"/>
      <c r="I118" s="252"/>
      <c r="J118" s="973"/>
      <c r="K118" s="973"/>
      <c r="L118" s="973"/>
      <c r="M118" s="973"/>
      <c r="N118" s="974"/>
    </row>
    <row r="119" spans="2:14" ht="15" thickBot="1">
      <c r="B119" s="428" t="s">
        <v>2326</v>
      </c>
      <c r="C119" s="429"/>
      <c r="D119" s="429"/>
      <c r="E119" s="268"/>
      <c r="F119" s="268"/>
      <c r="G119" s="268"/>
      <c r="H119" s="268"/>
      <c r="I119" s="268"/>
      <c r="J119" s="975"/>
      <c r="K119" s="975"/>
      <c r="L119" s="975"/>
      <c r="M119" s="975"/>
      <c r="N119" s="976"/>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28.5" customHeight="1" thickBot="1">
      <c r="A31" t="s">
        <v>1928</v>
      </c>
      <c r="B31" s="112" t="s">
        <v>1250</v>
      </c>
      <c r="C31" s="999" t="s">
        <v>2298</v>
      </c>
      <c r="D31" s="1000"/>
      <c r="E31" s="1000"/>
      <c r="F31" s="1000"/>
      <c r="G31" s="1000"/>
      <c r="H31" s="1000"/>
      <c r="I31" s="1000"/>
      <c r="J31" s="1000"/>
      <c r="K31" s="497"/>
      <c r="L31" s="467" t="s">
        <v>1813</v>
      </c>
      <c r="M31" s="213"/>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s="176" t="s">
        <v>373</v>
      </c>
      <c r="B36" s="838" t="str">
        <f>VLOOKUP(A36,EQUIPOS!A6:D154,3,FALSE)</f>
        <v>Volqueta 6 m3</v>
      </c>
      <c r="C36" s="839"/>
      <c r="D36" s="839"/>
      <c r="E36" s="839"/>
      <c r="F36" s="839"/>
      <c r="G36" s="839"/>
      <c r="H36" s="840"/>
      <c r="I36" s="276"/>
      <c r="J36" s="277"/>
      <c r="K36" s="278">
        <f>VLOOKUP(A36,EQUIPOS!A6:D161,4,FALSE)</f>
        <v>68200.108000000007</v>
      </c>
      <c r="L36" s="279"/>
      <c r="M36" s="464">
        <v>81</v>
      </c>
      <c r="N36" s="281">
        <f>K36/M36</f>
        <v>841.97664197530878</v>
      </c>
    </row>
    <row r="37" spans="1:14">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2"/>
    </row>
    <row r="39" spans="1:14">
      <c r="B39" s="838"/>
      <c r="C39" s="839"/>
      <c r="D39" s="839"/>
      <c r="E39" s="839"/>
      <c r="F39" s="839"/>
      <c r="G39" s="839"/>
      <c r="H39" s="840"/>
      <c r="I39" s="841"/>
      <c r="J39" s="822"/>
      <c r="K39" s="283"/>
      <c r="L39" s="842"/>
      <c r="M39" s="843"/>
      <c r="N39" s="284"/>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104">
        <f>SUM(N36:N42)</f>
        <v>841.97664197530878</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2:14">
      <c r="B49" s="48"/>
      <c r="C49" s="290"/>
      <c r="D49" s="290"/>
      <c r="E49" s="290"/>
      <c r="F49" s="290"/>
      <c r="G49" s="290"/>
      <c r="H49" s="290"/>
      <c r="I49" s="277"/>
      <c r="J49" s="233"/>
      <c r="K49" s="291"/>
      <c r="L49" s="276"/>
      <c r="M49" s="292"/>
      <c r="N49" s="293"/>
    </row>
    <row r="50" spans="2:14">
      <c r="B50" s="48"/>
      <c r="C50" s="290"/>
      <c r="D50" s="290"/>
      <c r="E50" s="290"/>
      <c r="F50" s="290"/>
      <c r="G50" s="290"/>
      <c r="H50" s="290"/>
      <c r="I50" s="277"/>
      <c r="J50" s="233"/>
      <c r="K50" s="291"/>
      <c r="L50" s="276"/>
      <c r="M50" s="292"/>
      <c r="N50" s="293"/>
    </row>
    <row r="51" spans="2:14">
      <c r="B51" s="48"/>
      <c r="C51" s="290"/>
      <c r="D51" s="290"/>
      <c r="E51" s="290"/>
      <c r="F51" s="290"/>
      <c r="G51" s="290"/>
      <c r="H51" s="290"/>
      <c r="I51" s="277"/>
      <c r="J51" s="233"/>
      <c r="K51" s="291"/>
      <c r="L51" s="276"/>
      <c r="M51" s="292"/>
      <c r="N51" s="293"/>
    </row>
    <row r="52" spans="2:14">
      <c r="B52" s="48"/>
      <c r="C52" s="290"/>
      <c r="D52" s="290"/>
      <c r="E52" s="290"/>
      <c r="F52" s="290"/>
      <c r="G52" s="290"/>
      <c r="H52" s="290"/>
      <c r="I52" s="277"/>
      <c r="J52" s="233"/>
      <c r="K52" s="291"/>
      <c r="L52" s="276"/>
      <c r="M52" s="292"/>
      <c r="N52" s="293"/>
    </row>
    <row r="53" spans="2:14" ht="15" thickBot="1">
      <c r="B53" s="820"/>
      <c r="C53" s="821"/>
      <c r="D53" s="821"/>
      <c r="E53" s="821"/>
      <c r="F53" s="821"/>
      <c r="G53" s="821"/>
      <c r="H53" s="821"/>
      <c r="I53" s="822"/>
      <c r="J53" s="47"/>
      <c r="K53" s="49"/>
      <c r="L53" s="823"/>
      <c r="M53" s="824"/>
      <c r="N53" s="50"/>
    </row>
    <row r="54" spans="2:14" ht="15" thickBot="1">
      <c r="B54" s="825" t="s">
        <v>1037</v>
      </c>
      <c r="C54" s="826"/>
      <c r="D54" s="826"/>
      <c r="E54" s="826"/>
      <c r="F54" s="826"/>
      <c r="G54" s="826"/>
      <c r="H54" s="826"/>
      <c r="I54" s="826"/>
      <c r="J54" s="826"/>
      <c r="K54" s="826"/>
      <c r="L54" s="826"/>
      <c r="M54" s="827"/>
      <c r="N54" s="294"/>
    </row>
    <row r="55" spans="2:14">
      <c r="B55" s="38"/>
      <c r="C55" s="39"/>
      <c r="D55" s="39"/>
      <c r="E55" s="39"/>
      <c r="F55" s="39"/>
      <c r="G55" s="39"/>
      <c r="H55" s="39"/>
      <c r="I55" s="39"/>
      <c r="J55" s="39"/>
      <c r="K55" s="39"/>
      <c r="L55" s="39"/>
      <c r="M55" s="39"/>
      <c r="N55" s="40"/>
    </row>
    <row r="56" spans="2:14">
      <c r="B56" s="69" t="s">
        <v>1040</v>
      </c>
      <c r="C56" s="70"/>
      <c r="D56" s="70"/>
      <c r="E56" s="70"/>
      <c r="F56" s="70"/>
      <c r="G56" s="70"/>
      <c r="H56" s="70"/>
      <c r="I56" s="70"/>
      <c r="J56" s="70"/>
      <c r="K56" s="70"/>
      <c r="L56" s="70"/>
      <c r="M56" s="70"/>
      <c r="N56" s="71"/>
    </row>
    <row r="57" spans="2:14" ht="15" thickBot="1">
      <c r="B57" s="73"/>
      <c r="C57" s="66"/>
      <c r="D57" s="66"/>
      <c r="E57" s="66"/>
      <c r="F57" s="66"/>
      <c r="G57" s="66"/>
      <c r="H57" s="66"/>
      <c r="I57" s="66"/>
      <c r="J57" s="66"/>
      <c r="K57" s="66"/>
      <c r="L57" s="66"/>
      <c r="M57" s="66"/>
      <c r="N57" s="68"/>
    </row>
    <row r="58" spans="2:14" ht="26.4">
      <c r="B58" s="322" t="s">
        <v>1041</v>
      </c>
      <c r="C58" s="323"/>
      <c r="D58" s="323"/>
      <c r="E58" s="323"/>
      <c r="F58" s="323"/>
      <c r="G58" s="323"/>
      <c r="H58" s="78" t="s">
        <v>1029</v>
      </c>
      <c r="I58" s="79" t="s">
        <v>1042</v>
      </c>
      <c r="J58" s="80" t="s">
        <v>1043</v>
      </c>
      <c r="K58" s="78" t="s">
        <v>1044</v>
      </c>
      <c r="L58" s="828" t="s">
        <v>1045</v>
      </c>
      <c r="M58" s="801"/>
      <c r="N58" s="81" t="s">
        <v>1035</v>
      </c>
    </row>
    <row r="59" spans="2:14">
      <c r="B59" s="51"/>
      <c r="C59" s="326"/>
      <c r="D59" s="326"/>
      <c r="E59" s="326"/>
      <c r="F59" s="326"/>
      <c r="G59" s="326"/>
      <c r="H59" s="320"/>
      <c r="I59" s="288"/>
      <c r="J59" s="295"/>
      <c r="K59" s="288"/>
      <c r="L59" s="829"/>
      <c r="M59" s="830"/>
      <c r="N59" s="296"/>
    </row>
    <row r="60" spans="2:14">
      <c r="B60" s="51"/>
      <c r="C60" s="52"/>
      <c r="D60" s="52"/>
      <c r="E60" s="52"/>
      <c r="F60" s="52"/>
      <c r="G60" s="52"/>
      <c r="H60" s="297"/>
      <c r="I60" s="288"/>
      <c r="J60" s="288"/>
      <c r="K60" s="288"/>
      <c r="L60" s="298"/>
      <c r="M60" s="299"/>
      <c r="N60" s="300"/>
    </row>
    <row r="61" spans="2:14">
      <c r="B61" s="51"/>
      <c r="C61" s="52"/>
      <c r="D61" s="52"/>
      <c r="E61" s="52"/>
      <c r="F61" s="52"/>
      <c r="G61" s="52"/>
      <c r="H61" s="297"/>
      <c r="I61" s="288"/>
      <c r="J61" s="288"/>
      <c r="K61" s="288"/>
      <c r="L61" s="298"/>
      <c r="M61" s="299"/>
      <c r="N61" s="300"/>
    </row>
    <row r="62" spans="2:14">
      <c r="B62" s="51"/>
      <c r="C62" s="52"/>
      <c r="D62" s="52"/>
      <c r="E62" s="52"/>
      <c r="F62" s="52"/>
      <c r="G62" s="52"/>
      <c r="H62" s="297"/>
      <c r="I62" s="288"/>
      <c r="J62" s="288"/>
      <c r="K62" s="288"/>
      <c r="L62" s="298"/>
      <c r="M62" s="299"/>
      <c r="N62" s="300"/>
    </row>
    <row r="63" spans="2:14">
      <c r="B63" s="51"/>
      <c r="C63" s="52"/>
      <c r="D63" s="52"/>
      <c r="E63" s="52"/>
      <c r="F63" s="52"/>
      <c r="G63" s="52"/>
      <c r="H63" s="297"/>
      <c r="I63" s="288"/>
      <c r="J63" s="288"/>
      <c r="K63" s="288"/>
      <c r="L63" s="298"/>
      <c r="M63" s="299"/>
      <c r="N63" s="300"/>
    </row>
    <row r="64" spans="2:14" ht="15" thickBot="1">
      <c r="B64" s="54"/>
      <c r="C64" s="52"/>
      <c r="D64" s="52"/>
      <c r="E64" s="52"/>
      <c r="F64" s="52"/>
      <c r="G64" s="52"/>
      <c r="H64" s="493"/>
      <c r="I64" s="174"/>
      <c r="J64" s="174"/>
      <c r="K64" s="174"/>
      <c r="L64" s="997"/>
      <c r="M64" s="998"/>
      <c r="N64" s="494"/>
    </row>
    <row r="65" spans="2:15" ht="15" thickBot="1">
      <c r="B65" s="825" t="s">
        <v>1037</v>
      </c>
      <c r="C65" s="826"/>
      <c r="D65" s="826"/>
      <c r="E65" s="826"/>
      <c r="F65" s="826"/>
      <c r="G65" s="826"/>
      <c r="H65" s="826"/>
      <c r="I65" s="826"/>
      <c r="J65" s="826"/>
      <c r="K65" s="826"/>
      <c r="L65" s="826"/>
      <c r="M65" s="827"/>
      <c r="N65" s="403"/>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305"/>
      <c r="O70" s="111"/>
    </row>
    <row r="71" spans="2:15">
      <c r="B71" s="54"/>
      <c r="C71" s="52"/>
      <c r="D71" s="52"/>
      <c r="E71" s="52"/>
      <c r="F71" s="52"/>
      <c r="G71" s="52"/>
      <c r="H71" s="52"/>
      <c r="I71" s="288"/>
      <c r="J71" s="306"/>
      <c r="K71" s="307"/>
      <c r="L71" s="55"/>
      <c r="M71" s="308"/>
      <c r="N71" s="305"/>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993"/>
      <c r="C75" s="994"/>
      <c r="D75" s="994"/>
      <c r="E75" s="994"/>
      <c r="F75" s="994"/>
      <c r="G75" s="994"/>
      <c r="H75" s="994"/>
      <c r="I75" s="174"/>
      <c r="J75" s="174"/>
      <c r="K75" s="174"/>
      <c r="L75" s="995"/>
      <c r="M75" s="996"/>
      <c r="N75" s="50"/>
    </row>
    <row r="76" spans="2:15" ht="15" thickBot="1">
      <c r="B76" s="825" t="s">
        <v>1037</v>
      </c>
      <c r="C76" s="826"/>
      <c r="D76" s="826"/>
      <c r="E76" s="826"/>
      <c r="F76" s="826"/>
      <c r="G76" s="826"/>
      <c r="H76" s="826"/>
      <c r="I76" s="826"/>
      <c r="J76" s="826"/>
      <c r="K76" s="826"/>
      <c r="L76" s="826"/>
      <c r="M76" s="827"/>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841.97664197530878</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168.39532839506177</v>
      </c>
      <c r="M83" s="860"/>
      <c r="N83" s="56"/>
    </row>
    <row r="84" spans="1:14">
      <c r="B84" s="94" t="s">
        <v>1057</v>
      </c>
      <c r="C84" s="95"/>
      <c r="D84" s="95"/>
      <c r="E84" s="95"/>
      <c r="F84" s="95"/>
      <c r="G84" s="95"/>
      <c r="H84" s="95"/>
      <c r="I84" s="92"/>
      <c r="J84" s="93"/>
      <c r="K84" s="313">
        <v>0.05</v>
      </c>
      <c r="L84" s="859">
        <f>N78*K84</f>
        <v>42.098832098765442</v>
      </c>
      <c r="M84" s="860"/>
      <c r="N84" s="56"/>
    </row>
    <row r="85" spans="1:14" ht="15" thickBot="1">
      <c r="B85" s="96" t="s">
        <v>1058</v>
      </c>
      <c r="C85" s="97"/>
      <c r="D85" s="97"/>
      <c r="E85" s="97"/>
      <c r="F85" s="97"/>
      <c r="G85" s="97"/>
      <c r="H85" s="97"/>
      <c r="I85" s="98"/>
      <c r="J85" s="99"/>
      <c r="K85" s="314">
        <v>0.05</v>
      </c>
      <c r="L85" s="861">
        <f>N78*K85</f>
        <v>42.098832098765442</v>
      </c>
      <c r="M85" s="862"/>
      <c r="N85" s="56"/>
    </row>
    <row r="86" spans="1:14" ht="15" thickBot="1">
      <c r="B86" s="825" t="s">
        <v>1037</v>
      </c>
      <c r="C86" s="826"/>
      <c r="D86" s="826"/>
      <c r="E86" s="826"/>
      <c r="F86" s="826"/>
      <c r="G86" s="826"/>
      <c r="H86" s="826"/>
      <c r="I86" s="826"/>
      <c r="J86" s="826"/>
      <c r="K86" s="826"/>
      <c r="L86" s="826"/>
      <c r="M86" s="827"/>
      <c r="N86" s="57">
        <f>L83+L84+L85</f>
        <v>252.59299259259268</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1094.5696345679014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2321</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2322</v>
      </c>
      <c r="C104" s="264"/>
      <c r="D104" s="264"/>
      <c r="E104" s="264"/>
      <c r="F104" s="264"/>
      <c r="G104" s="264"/>
      <c r="H104" s="264"/>
      <c r="I104" s="264"/>
      <c r="J104" s="264"/>
      <c r="K104" s="264"/>
      <c r="L104" s="264"/>
      <c r="M104" s="264"/>
      <c r="N104" s="265"/>
    </row>
    <row r="105" spans="2:14" ht="15" customHeight="1">
      <c r="B105" s="967" t="s">
        <v>2323</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2324</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2325</v>
      </c>
      <c r="C118" s="266"/>
      <c r="D118" s="266"/>
      <c r="E118" s="252"/>
      <c r="F118" s="252"/>
      <c r="G118" s="252"/>
      <c r="H118" s="252"/>
      <c r="I118" s="252"/>
      <c r="J118" s="973"/>
      <c r="K118" s="973"/>
      <c r="L118" s="973"/>
      <c r="M118" s="973"/>
      <c r="N118" s="974"/>
    </row>
    <row r="119" spans="2:14" ht="15" thickBot="1">
      <c r="B119" s="428" t="s">
        <v>2326</v>
      </c>
      <c r="C119" s="429"/>
      <c r="D119" s="429"/>
      <c r="E119" s="268"/>
      <c r="F119" s="268"/>
      <c r="G119" s="268"/>
      <c r="H119" s="268"/>
      <c r="I119" s="268"/>
      <c r="J119" s="975"/>
      <c r="K119" s="975"/>
      <c r="L119" s="975"/>
      <c r="M119" s="975"/>
      <c r="N119" s="976"/>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7"/>
      <c r="H25" s="907"/>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910" t="s">
        <v>1026</v>
      </c>
      <c r="C27" s="911"/>
      <c r="D27" s="911"/>
      <c r="E27" s="911"/>
      <c r="F27" s="911"/>
      <c r="G27" s="911"/>
      <c r="H27" s="911"/>
      <c r="I27" s="911"/>
      <c r="J27" s="911"/>
      <c r="K27" s="911"/>
      <c r="L27" s="911"/>
      <c r="M27" s="911"/>
      <c r="N27" s="912"/>
    </row>
    <row r="28" spans="1:14" ht="15" thickBot="1">
      <c r="B28" s="38"/>
      <c r="C28" s="39"/>
      <c r="D28" s="39"/>
      <c r="E28" s="39"/>
      <c r="F28" s="39"/>
      <c r="G28" s="39"/>
      <c r="H28" s="39"/>
      <c r="I28" s="39"/>
      <c r="J28" s="39"/>
      <c r="K28" s="39"/>
      <c r="L28" s="39"/>
      <c r="M28" s="39"/>
      <c r="N28" s="40"/>
    </row>
    <row r="29" spans="1:14" ht="27" thickBot="1">
      <c r="B29" s="76" t="s">
        <v>1027</v>
      </c>
      <c r="C29" s="834" t="s">
        <v>1028</v>
      </c>
      <c r="D29" s="835"/>
      <c r="E29" s="835"/>
      <c r="F29" s="835"/>
      <c r="G29" s="835"/>
      <c r="H29" s="835"/>
      <c r="I29" s="835"/>
      <c r="J29" s="77"/>
      <c r="K29" s="351" t="s">
        <v>2320</v>
      </c>
      <c r="L29" s="836" t="s">
        <v>1029</v>
      </c>
      <c r="M29" s="837"/>
      <c r="N29" s="76" t="s">
        <v>1030</v>
      </c>
    </row>
    <row r="30" spans="1:14" hidden="1">
      <c r="B30" s="76" t="s">
        <v>1027</v>
      </c>
      <c r="C30" s="834" t="s">
        <v>1028</v>
      </c>
      <c r="D30" s="835"/>
      <c r="E30" s="835"/>
      <c r="F30" s="835"/>
      <c r="G30" s="835"/>
      <c r="H30" s="835"/>
      <c r="I30" s="835"/>
      <c r="J30" s="77"/>
      <c r="K30" s="316"/>
      <c r="L30" s="836" t="s">
        <v>1029</v>
      </c>
      <c r="M30" s="837"/>
      <c r="N30" s="76" t="s">
        <v>1030</v>
      </c>
    </row>
    <row r="31" spans="1:14" ht="41.25" customHeight="1" thickBot="1">
      <c r="A31" t="s">
        <v>1928</v>
      </c>
      <c r="B31" s="112" t="s">
        <v>1251</v>
      </c>
      <c r="C31" s="999" t="s">
        <v>2301</v>
      </c>
      <c r="D31" s="1000"/>
      <c r="E31" s="1000"/>
      <c r="F31" s="1000"/>
      <c r="G31" s="1000"/>
      <c r="H31" s="1000"/>
      <c r="I31" s="1000"/>
      <c r="J31" s="1000"/>
      <c r="K31" s="497"/>
      <c r="L31" s="467" t="s">
        <v>2104</v>
      </c>
      <c r="M31" s="213"/>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373</v>
      </c>
      <c r="B36" s="838" t="str">
        <f>VLOOKUP(A36,EQUIPOS!A6:D154,3,FALSE)</f>
        <v>Volqueta 6 m3</v>
      </c>
      <c r="C36" s="839"/>
      <c r="D36" s="839"/>
      <c r="E36" s="839"/>
      <c r="F36" s="839"/>
      <c r="G36" s="839"/>
      <c r="H36" s="840"/>
      <c r="I36" s="276"/>
      <c r="J36" s="277"/>
      <c r="K36" s="278">
        <f>VLOOKUP(A36,EQUIPOS!A6:D161,4,FALSE)</f>
        <v>68200.108000000007</v>
      </c>
      <c r="L36" s="279"/>
      <c r="M36" s="292">
        <v>66</v>
      </c>
      <c r="N36" s="281">
        <f>K36/M36</f>
        <v>1033.3349696969699</v>
      </c>
    </row>
    <row r="37" spans="1:14">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2"/>
    </row>
    <row r="39" spans="1:14">
      <c r="B39" s="838"/>
      <c r="C39" s="839"/>
      <c r="D39" s="839"/>
      <c r="E39" s="839"/>
      <c r="F39" s="839"/>
      <c r="G39" s="839"/>
      <c r="H39" s="840"/>
      <c r="I39" s="841"/>
      <c r="J39" s="822"/>
      <c r="K39" s="283"/>
      <c r="L39" s="842"/>
      <c r="M39" s="843"/>
      <c r="N39" s="284"/>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104">
        <f>SUM(N36:N42)</f>
        <v>1033.3349696969699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2:14">
      <c r="B49" s="48"/>
      <c r="C49" s="290"/>
      <c r="D49" s="290"/>
      <c r="E49" s="290"/>
      <c r="F49" s="290"/>
      <c r="G49" s="290"/>
      <c r="H49" s="290"/>
      <c r="I49" s="277"/>
      <c r="J49" s="233"/>
      <c r="K49" s="291"/>
      <c r="L49" s="276"/>
      <c r="M49" s="292"/>
      <c r="N49" s="293"/>
    </row>
    <row r="50" spans="2:14">
      <c r="B50" s="48"/>
      <c r="C50" s="290"/>
      <c r="D50" s="290"/>
      <c r="E50" s="290"/>
      <c r="F50" s="290"/>
      <c r="G50" s="290"/>
      <c r="H50" s="290"/>
      <c r="I50" s="277"/>
      <c r="J50" s="233"/>
      <c r="K50" s="291"/>
      <c r="L50" s="276"/>
      <c r="M50" s="292"/>
      <c r="N50" s="293"/>
    </row>
    <row r="51" spans="2:14">
      <c r="B51" s="48"/>
      <c r="C51" s="290"/>
      <c r="D51" s="290"/>
      <c r="E51" s="290"/>
      <c r="F51" s="290"/>
      <c r="G51" s="290"/>
      <c r="H51" s="290"/>
      <c r="I51" s="277"/>
      <c r="J51" s="233"/>
      <c r="K51" s="291"/>
      <c r="L51" s="276"/>
      <c r="M51" s="292"/>
      <c r="N51" s="293"/>
    </row>
    <row r="52" spans="2:14">
      <c r="B52" s="48"/>
      <c r="C52" s="290"/>
      <c r="D52" s="290"/>
      <c r="E52" s="290"/>
      <c r="F52" s="290"/>
      <c r="G52" s="290"/>
      <c r="H52" s="290"/>
      <c r="I52" s="277"/>
      <c r="J52" s="233"/>
      <c r="K52" s="291"/>
      <c r="L52" s="276"/>
      <c r="M52" s="292"/>
      <c r="N52" s="293"/>
    </row>
    <row r="53" spans="2:14" ht="15" thickBot="1">
      <c r="B53" s="820"/>
      <c r="C53" s="821"/>
      <c r="D53" s="821"/>
      <c r="E53" s="821"/>
      <c r="F53" s="821"/>
      <c r="G53" s="821"/>
      <c r="H53" s="821"/>
      <c r="I53" s="822"/>
      <c r="J53" s="47"/>
      <c r="K53" s="49"/>
      <c r="L53" s="823"/>
      <c r="M53" s="824"/>
      <c r="N53" s="50"/>
    </row>
    <row r="54" spans="2:14" ht="15" thickBot="1">
      <c r="B54" s="825" t="s">
        <v>1037</v>
      </c>
      <c r="C54" s="826"/>
      <c r="D54" s="826"/>
      <c r="E54" s="826"/>
      <c r="F54" s="826"/>
      <c r="G54" s="826"/>
      <c r="H54" s="826"/>
      <c r="I54" s="826"/>
      <c r="J54" s="826"/>
      <c r="K54" s="826"/>
      <c r="L54" s="826"/>
      <c r="M54" s="827"/>
      <c r="N54" s="294"/>
    </row>
    <row r="55" spans="2:14">
      <c r="B55" s="38"/>
      <c r="C55" s="39"/>
      <c r="D55" s="39"/>
      <c r="E55" s="39"/>
      <c r="F55" s="39"/>
      <c r="G55" s="39"/>
      <c r="H55" s="39"/>
      <c r="I55" s="39"/>
      <c r="J55" s="39"/>
      <c r="K55" s="39"/>
      <c r="L55" s="39"/>
      <c r="M55" s="39"/>
      <c r="N55" s="40"/>
    </row>
    <row r="56" spans="2:14">
      <c r="B56" s="69" t="s">
        <v>1040</v>
      </c>
      <c r="C56" s="70"/>
      <c r="D56" s="70"/>
      <c r="E56" s="70"/>
      <c r="F56" s="70"/>
      <c r="G56" s="70"/>
      <c r="H56" s="70"/>
      <c r="I56" s="70"/>
      <c r="J56" s="70"/>
      <c r="K56" s="70"/>
      <c r="L56" s="70"/>
      <c r="M56" s="70"/>
      <c r="N56" s="71"/>
    </row>
    <row r="57" spans="2:14" ht="15" thickBot="1">
      <c r="B57" s="73"/>
      <c r="C57" s="66"/>
      <c r="D57" s="66"/>
      <c r="E57" s="66"/>
      <c r="F57" s="66"/>
      <c r="G57" s="66"/>
      <c r="H57" s="66"/>
      <c r="I57" s="66"/>
      <c r="J57" s="66"/>
      <c r="K57" s="66"/>
      <c r="L57" s="66"/>
      <c r="M57" s="66"/>
      <c r="N57" s="68"/>
    </row>
    <row r="58" spans="2:14" ht="26.4">
      <c r="B58" s="322" t="s">
        <v>1041</v>
      </c>
      <c r="C58" s="323"/>
      <c r="D58" s="323"/>
      <c r="E58" s="323"/>
      <c r="F58" s="323"/>
      <c r="G58" s="323"/>
      <c r="H58" s="78" t="s">
        <v>1029</v>
      </c>
      <c r="I58" s="79" t="s">
        <v>1042</v>
      </c>
      <c r="J58" s="80" t="s">
        <v>1043</v>
      </c>
      <c r="K58" s="78" t="s">
        <v>1044</v>
      </c>
      <c r="L58" s="828" t="s">
        <v>1045</v>
      </c>
      <c r="M58" s="801"/>
      <c r="N58" s="81" t="s">
        <v>1035</v>
      </c>
    </row>
    <row r="59" spans="2:14">
      <c r="B59" s="51"/>
      <c r="C59" s="326"/>
      <c r="D59" s="326"/>
      <c r="E59" s="326"/>
      <c r="F59" s="326"/>
      <c r="G59" s="326"/>
      <c r="H59" s="320"/>
      <c r="I59" s="288"/>
      <c r="J59" s="295"/>
      <c r="K59" s="288"/>
      <c r="L59" s="829"/>
      <c r="M59" s="830"/>
      <c r="N59" s="296"/>
    </row>
    <row r="60" spans="2:14">
      <c r="B60" s="51"/>
      <c r="C60" s="52"/>
      <c r="D60" s="52"/>
      <c r="E60" s="52"/>
      <c r="F60" s="52"/>
      <c r="G60" s="52"/>
      <c r="H60" s="297"/>
      <c r="I60" s="288"/>
      <c r="J60" s="288"/>
      <c r="K60" s="288"/>
      <c r="L60" s="298"/>
      <c r="M60" s="299"/>
      <c r="N60" s="300"/>
    </row>
    <row r="61" spans="2:14">
      <c r="B61" s="51"/>
      <c r="C61" s="52"/>
      <c r="D61" s="52"/>
      <c r="E61" s="52"/>
      <c r="F61" s="52"/>
      <c r="G61" s="52"/>
      <c r="H61" s="297"/>
      <c r="I61" s="288"/>
      <c r="J61" s="288"/>
      <c r="K61" s="288"/>
      <c r="L61" s="298"/>
      <c r="M61" s="299"/>
      <c r="N61" s="300"/>
    </row>
    <row r="62" spans="2:14">
      <c r="B62" s="51"/>
      <c r="C62" s="52"/>
      <c r="D62" s="52"/>
      <c r="E62" s="52"/>
      <c r="F62" s="52"/>
      <c r="G62" s="52"/>
      <c r="H62" s="297"/>
      <c r="I62" s="288"/>
      <c r="J62" s="288"/>
      <c r="K62" s="288"/>
      <c r="L62" s="298"/>
      <c r="M62" s="299"/>
      <c r="N62" s="300"/>
    </row>
    <row r="63" spans="2:14">
      <c r="B63" s="51"/>
      <c r="C63" s="52"/>
      <c r="D63" s="52"/>
      <c r="E63" s="52"/>
      <c r="F63" s="52"/>
      <c r="G63" s="52"/>
      <c r="H63" s="297"/>
      <c r="I63" s="288"/>
      <c r="J63" s="288"/>
      <c r="K63" s="288"/>
      <c r="L63" s="298"/>
      <c r="M63" s="299"/>
      <c r="N63" s="300"/>
    </row>
    <row r="64" spans="2:14" ht="15" thickBot="1">
      <c r="B64" s="54"/>
      <c r="C64" s="52"/>
      <c r="D64" s="52"/>
      <c r="E64" s="52"/>
      <c r="F64" s="52"/>
      <c r="G64" s="52"/>
      <c r="H64" s="493"/>
      <c r="I64" s="174"/>
      <c r="J64" s="174"/>
      <c r="K64" s="174"/>
      <c r="L64" s="997"/>
      <c r="M64" s="998"/>
      <c r="N64" s="494"/>
    </row>
    <row r="65" spans="2:15" ht="15" thickBot="1">
      <c r="B65" s="825" t="s">
        <v>1037</v>
      </c>
      <c r="C65" s="826"/>
      <c r="D65" s="826"/>
      <c r="E65" s="826"/>
      <c r="F65" s="826"/>
      <c r="G65" s="826"/>
      <c r="H65" s="826"/>
      <c r="I65" s="826"/>
      <c r="J65" s="826"/>
      <c r="K65" s="826"/>
      <c r="L65" s="826"/>
      <c r="M65" s="827"/>
      <c r="N65" s="403"/>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305"/>
      <c r="O70" s="111"/>
    </row>
    <row r="71" spans="2:15">
      <c r="B71" s="54"/>
      <c r="C71" s="52"/>
      <c r="D71" s="52"/>
      <c r="E71" s="52"/>
      <c r="F71" s="52"/>
      <c r="G71" s="52"/>
      <c r="H71" s="52"/>
      <c r="I71" s="288"/>
      <c r="J71" s="306"/>
      <c r="K71" s="307"/>
      <c r="L71" s="55"/>
      <c r="M71" s="308"/>
      <c r="N71" s="305"/>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993"/>
      <c r="C75" s="994"/>
      <c r="D75" s="994"/>
      <c r="E75" s="994"/>
      <c r="F75" s="994"/>
      <c r="G75" s="994"/>
      <c r="H75" s="994"/>
      <c r="I75" s="174"/>
      <c r="J75" s="174"/>
      <c r="K75" s="174"/>
      <c r="L75" s="995"/>
      <c r="M75" s="996"/>
      <c r="N75" s="50"/>
    </row>
    <row r="76" spans="2:15" ht="15" thickBot="1">
      <c r="B76" s="825" t="s">
        <v>1037</v>
      </c>
      <c r="C76" s="826"/>
      <c r="D76" s="826"/>
      <c r="E76" s="826"/>
      <c r="F76" s="826"/>
      <c r="G76" s="826"/>
      <c r="H76" s="826"/>
      <c r="I76" s="826"/>
      <c r="J76" s="826"/>
      <c r="K76" s="826"/>
      <c r="L76" s="826"/>
      <c r="M76" s="827"/>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1033.3349696969699</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206.66699393939399</v>
      </c>
      <c r="M83" s="860"/>
      <c r="N83" s="56"/>
    </row>
    <row r="84" spans="1:14">
      <c r="B84" s="94" t="s">
        <v>1057</v>
      </c>
      <c r="C84" s="95"/>
      <c r="D84" s="95"/>
      <c r="E84" s="95"/>
      <c r="F84" s="95"/>
      <c r="G84" s="95"/>
      <c r="H84" s="95"/>
      <c r="I84" s="92"/>
      <c r="J84" s="93"/>
      <c r="K84" s="313">
        <v>0.05</v>
      </c>
      <c r="L84" s="859">
        <f>N78*K84</f>
        <v>51.666748484848497</v>
      </c>
      <c r="M84" s="860"/>
      <c r="N84" s="56"/>
    </row>
    <row r="85" spans="1:14" ht="15" thickBot="1">
      <c r="B85" s="96" t="s">
        <v>1058</v>
      </c>
      <c r="C85" s="97"/>
      <c r="D85" s="97"/>
      <c r="E85" s="97"/>
      <c r="F85" s="97"/>
      <c r="G85" s="97"/>
      <c r="H85" s="97"/>
      <c r="I85" s="98"/>
      <c r="J85" s="99"/>
      <c r="K85" s="314">
        <v>0.05</v>
      </c>
      <c r="L85" s="861">
        <f>N78*K85</f>
        <v>51.666748484848497</v>
      </c>
      <c r="M85" s="862"/>
      <c r="N85" s="56"/>
    </row>
    <row r="86" spans="1:14" ht="15" thickBot="1">
      <c r="B86" s="825" t="s">
        <v>1037</v>
      </c>
      <c r="C86" s="826"/>
      <c r="D86" s="826"/>
      <c r="E86" s="826"/>
      <c r="F86" s="826"/>
      <c r="G86" s="826"/>
      <c r="H86" s="826"/>
      <c r="I86" s="826"/>
      <c r="J86" s="826"/>
      <c r="K86" s="826"/>
      <c r="L86" s="826"/>
      <c r="M86" s="827"/>
      <c r="N86" s="57">
        <f>L83+L84+L85</f>
        <v>310.00049090909096</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1343.3354606060609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2321</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2322</v>
      </c>
      <c r="C104" s="264"/>
      <c r="D104" s="264"/>
      <c r="E104" s="264"/>
      <c r="F104" s="264"/>
      <c r="G104" s="264"/>
      <c r="H104" s="264"/>
      <c r="I104" s="264"/>
      <c r="J104" s="264"/>
      <c r="K104" s="264"/>
      <c r="L104" s="264"/>
      <c r="M104" s="264"/>
      <c r="N104" s="265"/>
    </row>
    <row r="105" spans="2:14" ht="15" customHeight="1">
      <c r="B105" s="967" t="s">
        <v>2323</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2324</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2325</v>
      </c>
      <c r="C118" s="266"/>
      <c r="D118" s="266"/>
      <c r="E118" s="252"/>
      <c r="F118" s="252"/>
      <c r="G118" s="252"/>
      <c r="H118" s="252"/>
      <c r="I118" s="252"/>
      <c r="J118" s="973"/>
      <c r="K118" s="973"/>
      <c r="L118" s="973"/>
      <c r="M118" s="973"/>
      <c r="N118" s="974"/>
    </row>
    <row r="119" spans="2:14" ht="15" thickBot="1">
      <c r="B119" s="428" t="s">
        <v>2326</v>
      </c>
      <c r="C119" s="429"/>
      <c r="D119" s="429"/>
      <c r="E119" s="268"/>
      <c r="F119" s="268"/>
      <c r="G119" s="268"/>
      <c r="H119" s="268"/>
      <c r="I119" s="268"/>
      <c r="J119" s="975"/>
      <c r="K119" s="975"/>
      <c r="L119" s="975"/>
      <c r="M119" s="975"/>
      <c r="N119" s="976"/>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2303</v>
      </c>
      <c r="M1" s="932"/>
      <c r="N1" s="933"/>
    </row>
    <row r="2" spans="2:14">
      <c r="B2" s="915"/>
      <c r="C2" s="937" t="s">
        <v>1018</v>
      </c>
      <c r="D2" s="938"/>
      <c r="E2" s="938"/>
      <c r="F2" s="938"/>
      <c r="G2" s="938"/>
      <c r="H2" s="938"/>
      <c r="I2" s="938"/>
      <c r="J2" s="939"/>
      <c r="K2" s="930"/>
      <c r="L2" s="934"/>
      <c r="M2" s="935"/>
      <c r="N2" s="936"/>
    </row>
    <row r="3" spans="2:14">
      <c r="B3" s="915"/>
      <c r="C3" s="937" t="s">
        <v>2304</v>
      </c>
      <c r="D3" s="938"/>
      <c r="E3" s="938"/>
      <c r="F3" s="938"/>
      <c r="G3" s="938"/>
      <c r="H3" s="938"/>
      <c r="I3" s="938"/>
      <c r="J3" s="939"/>
      <c r="K3" s="917" t="s">
        <v>1019</v>
      </c>
      <c r="L3" s="941">
        <v>1</v>
      </c>
      <c r="M3" s="942"/>
      <c r="N3" s="943"/>
    </row>
    <row r="4" spans="2:14">
      <c r="B4" s="915"/>
      <c r="C4" s="937" t="s">
        <v>2305</v>
      </c>
      <c r="D4" s="938"/>
      <c r="E4" s="938"/>
      <c r="F4" s="938"/>
      <c r="G4" s="938"/>
      <c r="H4" s="938"/>
      <c r="I4" s="938"/>
      <c r="J4" s="939"/>
      <c r="K4" s="940"/>
      <c r="L4" s="944"/>
      <c r="M4" s="945"/>
      <c r="N4" s="946"/>
    </row>
    <row r="5" spans="2:14">
      <c r="B5" s="915"/>
      <c r="C5" s="937" t="s">
        <v>2306</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2307</v>
      </c>
      <c r="M9" s="395" t="s">
        <v>2308</v>
      </c>
      <c r="N9" s="396" t="s">
        <v>2309</v>
      </c>
    </row>
    <row r="10" spans="2:14" ht="36.6">
      <c r="B10" s="947" t="s">
        <v>2310</v>
      </c>
      <c r="C10" s="948"/>
      <c r="D10" s="948"/>
      <c r="E10" s="948"/>
      <c r="F10" s="397" t="s">
        <v>2311</v>
      </c>
      <c r="G10" s="392"/>
      <c r="H10" s="398"/>
      <c r="I10" s="949" t="s">
        <v>2312</v>
      </c>
      <c r="J10" s="949"/>
      <c r="K10" s="399" t="s">
        <v>2311</v>
      </c>
      <c r="L10" s="395"/>
      <c r="M10" s="395"/>
      <c r="N10" s="396"/>
    </row>
    <row r="11" spans="2:14">
      <c r="B11" s="370" t="s">
        <v>1023</v>
      </c>
      <c r="C11" s="371"/>
      <c r="D11" s="896"/>
      <c r="E11" s="896"/>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8"/>
      <c r="M12" s="908"/>
      <c r="N12" s="909"/>
    </row>
    <row r="13" spans="2:14">
      <c r="B13" s="18"/>
      <c r="C13" s="19"/>
      <c r="D13" s="19"/>
      <c r="E13" s="19"/>
      <c r="F13" s="19"/>
      <c r="G13" s="19"/>
      <c r="H13" s="19"/>
      <c r="I13" s="19"/>
      <c r="J13" s="19"/>
      <c r="K13" s="19"/>
      <c r="L13" s="19"/>
      <c r="M13" s="19"/>
      <c r="N13" s="20"/>
    </row>
    <row r="14" spans="2:14">
      <c r="B14" s="23" t="s">
        <v>1025</v>
      </c>
      <c r="C14" s="24"/>
      <c r="D14" s="26" t="s">
        <v>1021</v>
      </c>
      <c r="E14" s="25"/>
      <c r="F14" s="17"/>
      <c r="G14" s="17"/>
      <c r="H14" s="27"/>
      <c r="I14" s="27"/>
      <c r="J14" s="27"/>
      <c r="K14" s="27"/>
      <c r="L14" s="27"/>
      <c r="M14" s="27"/>
      <c r="N14" s="22"/>
    </row>
    <row r="15" spans="2:14" ht="19.5" customHeight="1">
      <c r="B15" s="28" t="s">
        <v>2313</v>
      </c>
      <c r="C15" s="29"/>
      <c r="D15" s="31"/>
      <c r="E15" s="31"/>
      <c r="F15" s="31"/>
      <c r="G15" s="31"/>
      <c r="H15" s="31"/>
      <c r="I15" s="31"/>
      <c r="J15" s="31"/>
      <c r="K15" s="31"/>
      <c r="L15" s="31"/>
      <c r="M15" s="31"/>
      <c r="N15" s="22"/>
    </row>
    <row r="16" spans="2:14">
      <c r="B16" s="28"/>
      <c r="C16" s="232"/>
      <c r="D16" s="30"/>
      <c r="E16" s="31"/>
      <c r="F16" s="31"/>
      <c r="G16" s="31"/>
      <c r="H16" s="31"/>
      <c r="I16" s="31"/>
      <c r="J16" s="31"/>
      <c r="K16" s="31"/>
      <c r="L16" s="31"/>
      <c r="M16" s="31"/>
      <c r="N16" s="22"/>
    </row>
    <row r="17" spans="1:14">
      <c r="B17" s="28"/>
      <c r="C17" s="29"/>
      <c r="D17" s="33"/>
      <c r="E17" s="33"/>
      <c r="F17" s="33"/>
      <c r="G17" s="33"/>
      <c r="H17" s="33"/>
      <c r="I17" s="33"/>
      <c r="J17" s="33"/>
      <c r="K17" s="33"/>
      <c r="L17" s="33"/>
      <c r="M17" s="33"/>
      <c r="N17" s="34"/>
    </row>
    <row r="18" spans="1:14">
      <c r="B18" s="28" t="s">
        <v>2314</v>
      </c>
      <c r="C18" s="232"/>
      <c r="D18" s="31"/>
      <c r="E18" s="31"/>
      <c r="F18" s="31"/>
      <c r="G18" s="31"/>
      <c r="H18" s="31"/>
      <c r="I18" s="58"/>
      <c r="J18" s="26" t="s">
        <v>2315</v>
      </c>
      <c r="K18" s="31"/>
      <c r="L18" s="31"/>
      <c r="M18" s="31"/>
      <c r="N18" s="32"/>
    </row>
    <row r="19" spans="1:14">
      <c r="B19" s="28"/>
      <c r="C19" s="29"/>
      <c r="D19" s="33"/>
      <c r="E19" s="33"/>
      <c r="F19" s="33"/>
      <c r="G19" s="33"/>
      <c r="H19" s="33"/>
      <c r="I19" s="33"/>
      <c r="J19" s="33"/>
      <c r="K19" s="33"/>
      <c r="L19" s="33"/>
      <c r="M19" s="33"/>
      <c r="N19" s="34"/>
    </row>
    <row r="20" spans="1:14">
      <c r="B20" s="28" t="s">
        <v>2316</v>
      </c>
      <c r="C20" s="232"/>
      <c r="D20" s="336"/>
      <c r="E20" s="336"/>
      <c r="F20" s="336"/>
      <c r="G20" s="336"/>
      <c r="H20" s="336"/>
      <c r="I20" s="336"/>
      <c r="J20" s="336"/>
      <c r="K20" s="336"/>
      <c r="L20" s="336"/>
      <c r="M20" s="336"/>
      <c r="N20" s="35"/>
    </row>
    <row r="21" spans="1:14">
      <c r="B21" s="28"/>
      <c r="C21" s="29"/>
      <c r="D21" s="36"/>
      <c r="E21" s="36"/>
      <c r="F21" s="36"/>
      <c r="G21" s="36"/>
      <c r="H21" s="36"/>
      <c r="I21" s="36"/>
      <c r="J21" s="36"/>
      <c r="K21" s="36"/>
      <c r="L21" s="36"/>
      <c r="M21" s="36"/>
      <c r="N21" s="37"/>
    </row>
    <row r="22" spans="1:14">
      <c r="B22" s="28" t="s">
        <v>2317</v>
      </c>
      <c r="C22" s="232"/>
      <c r="D22" s="336"/>
      <c r="E22" s="336"/>
      <c r="F22" s="336"/>
      <c r="G22" s="336"/>
      <c r="H22" s="336"/>
      <c r="I22" s="336"/>
      <c r="J22" s="336"/>
      <c r="K22" s="338" t="s">
        <v>2318</v>
      </c>
      <c r="L22" s="233"/>
      <c r="M22" s="338" t="s">
        <v>1021</v>
      </c>
      <c r="N22" s="234"/>
    </row>
    <row r="23" spans="1:14">
      <c r="B23" s="28"/>
      <c r="C23" s="29"/>
      <c r="D23" s="36"/>
      <c r="E23" s="36"/>
      <c r="F23" s="36"/>
      <c r="G23" s="36"/>
      <c r="H23" s="36"/>
      <c r="I23" s="36"/>
      <c r="J23" s="36"/>
      <c r="K23" s="36"/>
      <c r="L23" s="36"/>
      <c r="M23" s="36"/>
      <c r="N23" s="37"/>
    </row>
    <row r="24" spans="1:14">
      <c r="B24" s="28" t="s">
        <v>2319</v>
      </c>
      <c r="C24" s="29"/>
      <c r="D24" s="36"/>
      <c r="E24" s="36"/>
      <c r="F24" s="269"/>
      <c r="G24" s="235"/>
      <c r="H24" s="58"/>
      <c r="I24" s="336"/>
      <c r="J24" s="336"/>
      <c r="K24" s="17"/>
      <c r="L24" s="36"/>
      <c r="M24" s="36"/>
      <c r="N24" s="37"/>
    </row>
    <row r="25" spans="1:14">
      <c r="B25" s="271"/>
      <c r="C25" s="272"/>
      <c r="D25" s="352"/>
      <c r="E25" s="352"/>
      <c r="F25" s="906" t="s">
        <v>2327</v>
      </c>
      <c r="G25" s="906"/>
      <c r="H25" s="906"/>
      <c r="I25" s="352" t="s">
        <v>2308</v>
      </c>
      <c r="J25" s="352" t="s">
        <v>2309</v>
      </c>
      <c r="K25" s="273"/>
      <c r="L25" s="352"/>
      <c r="M25" s="352"/>
      <c r="N25" s="274"/>
    </row>
    <row r="26" spans="1:14">
      <c r="B26" s="21"/>
      <c r="C26" s="27"/>
      <c r="D26" s="27"/>
      <c r="E26" s="27"/>
      <c r="F26" s="27"/>
      <c r="G26" s="27"/>
      <c r="H26" s="27"/>
      <c r="I26" s="27"/>
      <c r="J26" s="27"/>
      <c r="K26" s="27"/>
      <c r="L26" s="27"/>
      <c r="M26" s="27"/>
      <c r="N26" s="22"/>
    </row>
    <row r="27" spans="1:14">
      <c r="B27" s="1003" t="s">
        <v>1026</v>
      </c>
      <c r="C27" s="1004"/>
      <c r="D27" s="1004"/>
      <c r="E27" s="1004"/>
      <c r="F27" s="1004"/>
      <c r="G27" s="1004"/>
      <c r="H27" s="1004"/>
      <c r="I27" s="1004"/>
      <c r="J27" s="1004"/>
      <c r="K27" s="1004"/>
      <c r="L27" s="1004"/>
      <c r="M27" s="1004"/>
      <c r="N27" s="1005"/>
    </row>
    <row r="28" spans="1:14" ht="15" thickBot="1">
      <c r="B28" s="38"/>
      <c r="C28" s="39"/>
      <c r="D28" s="39"/>
      <c r="E28" s="39"/>
      <c r="F28" s="39"/>
      <c r="G28" s="39"/>
      <c r="H28" s="39"/>
      <c r="I28" s="39"/>
      <c r="J28" s="39"/>
      <c r="K28" s="39"/>
      <c r="L28" s="39"/>
      <c r="M28" s="39"/>
      <c r="N28" s="40"/>
    </row>
    <row r="29" spans="1:14" ht="27" thickBot="1">
      <c r="B29" s="76" t="s">
        <v>1027</v>
      </c>
      <c r="C29" s="1001" t="s">
        <v>1028</v>
      </c>
      <c r="D29" s="1002"/>
      <c r="E29" s="1002"/>
      <c r="F29" s="1002"/>
      <c r="G29" s="1002"/>
      <c r="H29" s="1002"/>
      <c r="I29" s="1002"/>
      <c r="J29" s="77"/>
      <c r="K29" s="351" t="s">
        <v>2320</v>
      </c>
      <c r="L29" s="1006" t="s">
        <v>1029</v>
      </c>
      <c r="M29" s="1007"/>
      <c r="N29" s="76" t="s">
        <v>1030</v>
      </c>
    </row>
    <row r="30" spans="1:14" hidden="1">
      <c r="B30" s="76" t="s">
        <v>1027</v>
      </c>
      <c r="C30" s="834" t="s">
        <v>1028</v>
      </c>
      <c r="D30" s="835"/>
      <c r="E30" s="835"/>
      <c r="F30" s="835"/>
      <c r="G30" s="835"/>
      <c r="H30" s="835"/>
      <c r="I30" s="835"/>
      <c r="J30" s="77"/>
      <c r="K30" s="316"/>
      <c r="L30" s="836" t="s">
        <v>1029</v>
      </c>
      <c r="M30" s="837"/>
      <c r="N30" s="76" t="s">
        <v>1030</v>
      </c>
    </row>
    <row r="31" spans="1:14" ht="15" thickBot="1">
      <c r="A31" t="s">
        <v>1928</v>
      </c>
      <c r="B31" s="112" t="s">
        <v>1252</v>
      </c>
      <c r="C31" s="465" t="s">
        <v>2299</v>
      </c>
      <c r="D31" s="466"/>
      <c r="E31" s="466"/>
      <c r="F31" s="466"/>
      <c r="G31" s="466"/>
      <c r="H31" s="466"/>
      <c r="I31" s="466"/>
      <c r="J31" s="466"/>
      <c r="K31" s="468"/>
      <c r="L31" s="467" t="s">
        <v>2104</v>
      </c>
      <c r="M31" s="213"/>
      <c r="N31" s="89"/>
    </row>
    <row r="32" spans="1:14" ht="5.25" customHeight="1">
      <c r="B32" s="100"/>
      <c r="C32" s="101"/>
      <c r="D32" s="101"/>
      <c r="E32" s="101"/>
      <c r="F32" s="101"/>
      <c r="G32" s="101"/>
      <c r="H32" s="101"/>
      <c r="I32" s="101"/>
      <c r="J32" s="101"/>
      <c r="K32" s="101"/>
      <c r="L32" s="101"/>
      <c r="M32" s="101"/>
      <c r="N32" s="102"/>
    </row>
    <row r="33" spans="1:14">
      <c r="B33" s="63" t="s">
        <v>1031</v>
      </c>
      <c r="C33" s="64"/>
      <c r="D33" s="64"/>
      <c r="E33" s="64"/>
      <c r="F33" s="64"/>
      <c r="G33" s="64"/>
      <c r="H33" s="64"/>
      <c r="I33" s="64"/>
      <c r="J33" s="64"/>
      <c r="K33" s="64"/>
      <c r="L33" s="64"/>
      <c r="M33" s="64"/>
      <c r="N33" s="65"/>
    </row>
    <row r="34" spans="1:14" ht="15" thickBot="1">
      <c r="B34" s="275"/>
      <c r="C34" s="66"/>
      <c r="D34" s="66"/>
      <c r="E34" s="66"/>
      <c r="F34" s="66"/>
      <c r="G34" s="66"/>
      <c r="H34" s="66"/>
      <c r="I34" s="67"/>
      <c r="J34" s="67"/>
      <c r="K34" s="66"/>
      <c r="L34" s="66"/>
      <c r="M34" s="66"/>
      <c r="N34" s="68"/>
    </row>
    <row r="35" spans="1:14">
      <c r="B35" s="806" t="s">
        <v>1028</v>
      </c>
      <c r="C35" s="807"/>
      <c r="D35" s="807"/>
      <c r="E35" s="807"/>
      <c r="F35" s="807"/>
      <c r="G35" s="807"/>
      <c r="H35" s="808"/>
      <c r="I35" s="809" t="s">
        <v>1032</v>
      </c>
      <c r="J35" s="810"/>
      <c r="K35" s="74" t="s">
        <v>1033</v>
      </c>
      <c r="L35" s="811" t="s">
        <v>1034</v>
      </c>
      <c r="M35" s="808"/>
      <c r="N35" s="75" t="s">
        <v>1035</v>
      </c>
    </row>
    <row r="36" spans="1:14">
      <c r="A36" t="s">
        <v>373</v>
      </c>
      <c r="B36" s="838" t="str">
        <f>VLOOKUP(A36,EQUIPOS!A6:D154,3,FALSE)</f>
        <v>Volqueta 6 m3</v>
      </c>
      <c r="C36" s="839"/>
      <c r="D36" s="839"/>
      <c r="E36" s="839"/>
      <c r="F36" s="839"/>
      <c r="G36" s="839"/>
      <c r="H36" s="840"/>
      <c r="I36" s="276"/>
      <c r="J36" s="277"/>
      <c r="K36" s="278">
        <f>VLOOKUP(A36,EQUIPOS!A6:D161,4,FALSE)</f>
        <v>68200.108000000007</v>
      </c>
      <c r="L36" s="279"/>
      <c r="M36" s="292">
        <v>66</v>
      </c>
      <c r="N36" s="281">
        <f>K36/M36</f>
        <v>1033.3349696969699</v>
      </c>
    </row>
    <row r="37" spans="1:14">
      <c r="B37" s="838"/>
      <c r="C37" s="839"/>
      <c r="D37" s="839"/>
      <c r="E37" s="839"/>
      <c r="F37" s="839"/>
      <c r="G37" s="839"/>
      <c r="H37" s="840"/>
      <c r="I37" s="276"/>
      <c r="J37" s="277"/>
      <c r="K37" s="278"/>
      <c r="L37" s="279"/>
      <c r="M37" s="280"/>
      <c r="N37" s="281"/>
    </row>
    <row r="38" spans="1:14">
      <c r="B38" s="838"/>
      <c r="C38" s="839"/>
      <c r="D38" s="839"/>
      <c r="E38" s="839"/>
      <c r="F38" s="839"/>
      <c r="G38" s="839"/>
      <c r="H38" s="840"/>
      <c r="I38" s="276"/>
      <c r="J38" s="277"/>
      <c r="K38" s="278"/>
      <c r="L38" s="279"/>
      <c r="M38" s="280"/>
      <c r="N38" s="282"/>
    </row>
    <row r="39" spans="1:14">
      <c r="B39" s="838"/>
      <c r="C39" s="839"/>
      <c r="D39" s="839"/>
      <c r="E39" s="839"/>
      <c r="F39" s="839"/>
      <c r="G39" s="839"/>
      <c r="H39" s="840"/>
      <c r="I39" s="841"/>
      <c r="J39" s="822"/>
      <c r="K39" s="283"/>
      <c r="L39" s="842"/>
      <c r="M39" s="843"/>
      <c r="N39" s="284"/>
    </row>
    <row r="40" spans="1:14">
      <c r="B40" s="838"/>
      <c r="C40" s="839"/>
      <c r="D40" s="839"/>
      <c r="E40" s="844"/>
      <c r="F40" s="839"/>
      <c r="G40" s="839"/>
      <c r="H40" s="840"/>
      <c r="I40" s="41"/>
      <c r="J40" s="42"/>
      <c r="K40" s="283"/>
      <c r="L40" s="285"/>
      <c r="M40" s="286"/>
      <c r="N40" s="287"/>
    </row>
    <row r="41" spans="1:14">
      <c r="B41" s="845"/>
      <c r="C41" s="846"/>
      <c r="D41" s="846"/>
      <c r="E41" s="43"/>
      <c r="F41" s="44"/>
      <c r="G41" s="44"/>
      <c r="H41" s="45"/>
      <c r="I41" s="41"/>
      <c r="J41" s="42"/>
      <c r="K41" s="288"/>
      <c r="L41" s="285"/>
      <c r="M41" s="286"/>
      <c r="N41" s="353"/>
    </row>
    <row r="42" spans="1:14" ht="15" thickBot="1">
      <c r="B42" s="838"/>
      <c r="C42" s="839"/>
      <c r="D42" s="839"/>
      <c r="E42" s="839"/>
      <c r="F42" s="839"/>
      <c r="G42" s="839"/>
      <c r="H42" s="840"/>
      <c r="I42" s="847"/>
      <c r="J42" s="848"/>
      <c r="K42" s="46"/>
      <c r="L42" s="849"/>
      <c r="M42" s="850"/>
      <c r="N42" s="110"/>
    </row>
    <row r="43" spans="1:14" ht="15" thickBot="1">
      <c r="B43" s="825" t="s">
        <v>1037</v>
      </c>
      <c r="C43" s="826"/>
      <c r="D43" s="826"/>
      <c r="E43" s="826"/>
      <c r="F43" s="826"/>
      <c r="G43" s="826"/>
      <c r="H43" s="826"/>
      <c r="I43" s="826"/>
      <c r="J43" s="826"/>
      <c r="K43" s="826"/>
      <c r="L43" s="826"/>
      <c r="M43" s="827"/>
      <c r="N43" s="104">
        <f>SUM(N36:N42)</f>
        <v>1033.3349696969699</v>
      </c>
    </row>
    <row r="44" spans="1:14">
      <c r="B44" s="289"/>
      <c r="C44" s="39"/>
      <c r="D44" s="39"/>
      <c r="E44" s="39"/>
      <c r="F44" s="39"/>
      <c r="G44" s="39"/>
      <c r="H44" s="39"/>
      <c r="I44" s="39"/>
      <c r="J44" s="39"/>
      <c r="K44" s="39"/>
      <c r="L44" s="39"/>
      <c r="M44" s="39"/>
      <c r="N44" s="40"/>
    </row>
    <row r="45" spans="1:14">
      <c r="B45" s="69" t="s">
        <v>1038</v>
      </c>
      <c r="C45" s="70"/>
      <c r="D45" s="70"/>
      <c r="E45" s="70"/>
      <c r="F45" s="70"/>
      <c r="G45" s="70"/>
      <c r="H45" s="70"/>
      <c r="I45" s="70"/>
      <c r="J45" s="70"/>
      <c r="K45" s="70"/>
      <c r="L45" s="70"/>
      <c r="M45" s="70"/>
      <c r="N45" s="71"/>
    </row>
    <row r="46" spans="1:14" ht="15" thickBot="1">
      <c r="B46" s="72"/>
      <c r="C46" s="67"/>
      <c r="D46" s="67"/>
      <c r="E46" s="67"/>
      <c r="F46" s="67"/>
      <c r="G46" s="67"/>
      <c r="H46" s="67"/>
      <c r="I46" s="67"/>
      <c r="J46" s="66"/>
      <c r="K46" s="66"/>
      <c r="L46" s="66"/>
      <c r="M46" s="66"/>
      <c r="N46" s="68"/>
    </row>
    <row r="47" spans="1:14">
      <c r="B47" s="816" t="s">
        <v>1028</v>
      </c>
      <c r="C47" s="817"/>
      <c r="D47" s="817"/>
      <c r="E47" s="817"/>
      <c r="F47" s="817"/>
      <c r="G47" s="817"/>
      <c r="H47" s="817"/>
      <c r="I47" s="818"/>
      <c r="J47" s="324" t="s">
        <v>1029</v>
      </c>
      <c r="K47" s="90" t="s">
        <v>1030</v>
      </c>
      <c r="L47" s="819" t="s">
        <v>1039</v>
      </c>
      <c r="M47" s="818"/>
      <c r="N47" s="91" t="s">
        <v>1035</v>
      </c>
    </row>
    <row r="48" spans="1:14">
      <c r="B48" s="48"/>
      <c r="C48" s="290"/>
      <c r="D48" s="290"/>
      <c r="E48" s="290"/>
      <c r="F48" s="290"/>
      <c r="G48" s="290"/>
      <c r="H48" s="290"/>
      <c r="I48" s="277"/>
      <c r="J48" s="233"/>
      <c r="K48" s="291"/>
      <c r="L48" s="276"/>
      <c r="M48" s="292"/>
      <c r="N48" s="293"/>
    </row>
    <row r="49" spans="2:14">
      <c r="B49" s="48"/>
      <c r="C49" s="290"/>
      <c r="D49" s="290"/>
      <c r="E49" s="290"/>
      <c r="F49" s="290"/>
      <c r="G49" s="290"/>
      <c r="H49" s="290"/>
      <c r="I49" s="277"/>
      <c r="J49" s="233"/>
      <c r="K49" s="291"/>
      <c r="L49" s="276"/>
      <c r="M49" s="292"/>
      <c r="N49" s="293"/>
    </row>
    <row r="50" spans="2:14">
      <c r="B50" s="48"/>
      <c r="C50" s="290"/>
      <c r="D50" s="290"/>
      <c r="E50" s="290"/>
      <c r="F50" s="290"/>
      <c r="G50" s="290"/>
      <c r="H50" s="290"/>
      <c r="I50" s="277"/>
      <c r="J50" s="233"/>
      <c r="K50" s="291"/>
      <c r="L50" s="276"/>
      <c r="M50" s="292"/>
      <c r="N50" s="293"/>
    </row>
    <row r="51" spans="2:14">
      <c r="B51" s="48"/>
      <c r="C51" s="290"/>
      <c r="D51" s="290"/>
      <c r="E51" s="290"/>
      <c r="F51" s="290"/>
      <c r="G51" s="290"/>
      <c r="H51" s="290"/>
      <c r="I51" s="277"/>
      <c r="J51" s="233"/>
      <c r="K51" s="291"/>
      <c r="L51" s="276"/>
      <c r="M51" s="292"/>
      <c r="N51" s="293"/>
    </row>
    <row r="52" spans="2:14">
      <c r="B52" s="48"/>
      <c r="C52" s="290"/>
      <c r="D52" s="290"/>
      <c r="E52" s="290"/>
      <c r="F52" s="290"/>
      <c r="G52" s="290"/>
      <c r="H52" s="290"/>
      <c r="I52" s="277"/>
      <c r="J52" s="233"/>
      <c r="K52" s="291"/>
      <c r="L52" s="276"/>
      <c r="M52" s="292"/>
      <c r="N52" s="293"/>
    </row>
    <row r="53" spans="2:14" ht="15" thickBot="1">
      <c r="B53" s="820"/>
      <c r="C53" s="821"/>
      <c r="D53" s="821"/>
      <c r="E53" s="821"/>
      <c r="F53" s="821"/>
      <c r="G53" s="821"/>
      <c r="H53" s="821"/>
      <c r="I53" s="822"/>
      <c r="J53" s="47"/>
      <c r="K53" s="49"/>
      <c r="L53" s="823"/>
      <c r="M53" s="824"/>
      <c r="N53" s="50"/>
    </row>
    <row r="54" spans="2:14" ht="15" thickBot="1">
      <c r="B54" s="825" t="s">
        <v>1037</v>
      </c>
      <c r="C54" s="826"/>
      <c r="D54" s="826"/>
      <c r="E54" s="826"/>
      <c r="F54" s="826"/>
      <c r="G54" s="826"/>
      <c r="H54" s="826"/>
      <c r="I54" s="826"/>
      <c r="J54" s="826"/>
      <c r="K54" s="826"/>
      <c r="L54" s="826"/>
      <c r="M54" s="827"/>
      <c r="N54" s="294"/>
    </row>
    <row r="55" spans="2:14">
      <c r="B55" s="38"/>
      <c r="C55" s="39"/>
      <c r="D55" s="39"/>
      <c r="E55" s="39"/>
      <c r="F55" s="39"/>
      <c r="G55" s="39"/>
      <c r="H55" s="39"/>
      <c r="I55" s="39"/>
      <c r="J55" s="39"/>
      <c r="K55" s="39"/>
      <c r="L55" s="39"/>
      <c r="M55" s="39"/>
      <c r="N55" s="40"/>
    </row>
    <row r="56" spans="2:14">
      <c r="B56" s="69" t="s">
        <v>1040</v>
      </c>
      <c r="C56" s="70"/>
      <c r="D56" s="70"/>
      <c r="E56" s="70"/>
      <c r="F56" s="70"/>
      <c r="G56" s="70"/>
      <c r="H56" s="70"/>
      <c r="I56" s="70"/>
      <c r="J56" s="70"/>
      <c r="K56" s="70"/>
      <c r="L56" s="70"/>
      <c r="M56" s="70"/>
      <c r="N56" s="71"/>
    </row>
    <row r="57" spans="2:14" ht="15" thickBot="1">
      <c r="B57" s="73"/>
      <c r="C57" s="66"/>
      <c r="D57" s="66"/>
      <c r="E57" s="66"/>
      <c r="F57" s="66"/>
      <c r="G57" s="66"/>
      <c r="H57" s="66"/>
      <c r="I57" s="66"/>
      <c r="J57" s="66"/>
      <c r="K57" s="66"/>
      <c r="L57" s="66"/>
      <c r="M57" s="66"/>
      <c r="N57" s="68"/>
    </row>
    <row r="58" spans="2:14" ht="26.4">
      <c r="B58" s="322" t="s">
        <v>1041</v>
      </c>
      <c r="C58" s="323"/>
      <c r="D58" s="323"/>
      <c r="E58" s="323"/>
      <c r="F58" s="323"/>
      <c r="G58" s="323"/>
      <c r="H58" s="78" t="s">
        <v>1029</v>
      </c>
      <c r="I58" s="79" t="s">
        <v>1042</v>
      </c>
      <c r="J58" s="80" t="s">
        <v>1043</v>
      </c>
      <c r="K58" s="78" t="s">
        <v>1044</v>
      </c>
      <c r="L58" s="828" t="s">
        <v>1045</v>
      </c>
      <c r="M58" s="801"/>
      <c r="N58" s="81" t="s">
        <v>1035</v>
      </c>
    </row>
    <row r="59" spans="2:14">
      <c r="B59" s="51"/>
      <c r="C59" s="326"/>
      <c r="D59" s="326"/>
      <c r="E59" s="326"/>
      <c r="F59" s="326"/>
      <c r="G59" s="326"/>
      <c r="H59" s="320"/>
      <c r="I59" s="288"/>
      <c r="J59" s="295"/>
      <c r="K59" s="288"/>
      <c r="L59" s="829"/>
      <c r="M59" s="830"/>
      <c r="N59" s="296"/>
    </row>
    <row r="60" spans="2:14">
      <c r="B60" s="51"/>
      <c r="C60" s="52"/>
      <c r="D60" s="52"/>
      <c r="E60" s="52"/>
      <c r="F60" s="52"/>
      <c r="G60" s="52"/>
      <c r="H60" s="297"/>
      <c r="I60" s="288"/>
      <c r="J60" s="288"/>
      <c r="K60" s="288"/>
      <c r="L60" s="298"/>
      <c r="M60" s="299"/>
      <c r="N60" s="300"/>
    </row>
    <row r="61" spans="2:14">
      <c r="B61" s="51"/>
      <c r="C61" s="52"/>
      <c r="D61" s="52"/>
      <c r="E61" s="52"/>
      <c r="F61" s="52"/>
      <c r="G61" s="52"/>
      <c r="H61" s="297"/>
      <c r="I61" s="288"/>
      <c r="J61" s="288"/>
      <c r="K61" s="288"/>
      <c r="L61" s="298"/>
      <c r="M61" s="299"/>
      <c r="N61" s="300"/>
    </row>
    <row r="62" spans="2:14">
      <c r="B62" s="51"/>
      <c r="C62" s="52"/>
      <c r="D62" s="52"/>
      <c r="E62" s="52"/>
      <c r="F62" s="52"/>
      <c r="G62" s="52"/>
      <c r="H62" s="297"/>
      <c r="I62" s="288"/>
      <c r="J62" s="288"/>
      <c r="K62" s="288"/>
      <c r="L62" s="298"/>
      <c r="M62" s="299"/>
      <c r="N62" s="300"/>
    </row>
    <row r="63" spans="2:14">
      <c r="B63" s="51"/>
      <c r="C63" s="52"/>
      <c r="D63" s="52"/>
      <c r="E63" s="52"/>
      <c r="F63" s="52"/>
      <c r="G63" s="52"/>
      <c r="H63" s="297"/>
      <c r="I63" s="288"/>
      <c r="J63" s="288"/>
      <c r="K63" s="288"/>
      <c r="L63" s="298"/>
      <c r="M63" s="299"/>
      <c r="N63" s="300"/>
    </row>
    <row r="64" spans="2:14" ht="15" thickBot="1">
      <c r="B64" s="54"/>
      <c r="C64" s="52"/>
      <c r="D64" s="52"/>
      <c r="E64" s="52"/>
      <c r="F64" s="52"/>
      <c r="G64" s="52"/>
      <c r="H64" s="493"/>
      <c r="I64" s="174"/>
      <c r="J64" s="174"/>
      <c r="K64" s="174"/>
      <c r="L64" s="997"/>
      <c r="M64" s="998"/>
      <c r="N64" s="494"/>
    </row>
    <row r="65" spans="2:15" ht="15" thickBot="1">
      <c r="B65" s="825" t="s">
        <v>1037</v>
      </c>
      <c r="C65" s="826"/>
      <c r="D65" s="826"/>
      <c r="E65" s="826"/>
      <c r="F65" s="826"/>
      <c r="G65" s="826"/>
      <c r="H65" s="826"/>
      <c r="I65" s="826"/>
      <c r="J65" s="826"/>
      <c r="K65" s="826"/>
      <c r="L65" s="826"/>
      <c r="M65" s="827"/>
      <c r="N65" s="403"/>
    </row>
    <row r="66" spans="2:15">
      <c r="B66" s="38"/>
      <c r="C66" s="39"/>
      <c r="D66" s="39"/>
      <c r="E66" s="39"/>
      <c r="F66" s="39"/>
      <c r="G66" s="39"/>
      <c r="H66" s="39"/>
      <c r="I66" s="39"/>
      <c r="J66" s="39"/>
      <c r="K66" s="39"/>
      <c r="L66" s="39"/>
      <c r="M66" s="39"/>
      <c r="N66" s="40"/>
    </row>
    <row r="67" spans="2:15">
      <c r="B67" s="69" t="s">
        <v>1046</v>
      </c>
      <c r="C67" s="70"/>
      <c r="D67" s="70"/>
      <c r="E67" s="70"/>
      <c r="F67" s="70"/>
      <c r="G67" s="70"/>
      <c r="H67" s="70"/>
      <c r="I67" s="70"/>
      <c r="J67" s="70"/>
      <c r="K67" s="70"/>
      <c r="L67" s="70"/>
      <c r="M67" s="70"/>
      <c r="N67" s="71"/>
    </row>
    <row r="68" spans="2:15" ht="15" thickBot="1">
      <c r="B68" s="73"/>
      <c r="C68" s="66"/>
      <c r="D68" s="66"/>
      <c r="E68" s="66"/>
      <c r="F68" s="66"/>
      <c r="G68" s="66"/>
      <c r="H68" s="66"/>
      <c r="I68" s="66"/>
      <c r="J68" s="66"/>
      <c r="K68" s="66"/>
      <c r="L68" s="66"/>
      <c r="M68" s="66"/>
      <c r="N68" s="68"/>
    </row>
    <row r="69" spans="2:15" ht="26.4">
      <c r="B69" s="851" t="s">
        <v>1047</v>
      </c>
      <c r="C69" s="852"/>
      <c r="D69" s="852"/>
      <c r="E69" s="852"/>
      <c r="F69" s="852"/>
      <c r="G69" s="852"/>
      <c r="H69" s="852"/>
      <c r="I69" s="78" t="s">
        <v>1048</v>
      </c>
      <c r="J69" s="80" t="s">
        <v>1493</v>
      </c>
      <c r="K69" s="79" t="s">
        <v>1050</v>
      </c>
      <c r="L69" s="853" t="s">
        <v>1034</v>
      </c>
      <c r="M69" s="854"/>
      <c r="N69" s="103" t="s">
        <v>1035</v>
      </c>
    </row>
    <row r="70" spans="2:15">
      <c r="B70" s="54"/>
      <c r="C70" s="52"/>
      <c r="D70" s="52"/>
      <c r="E70" s="52"/>
      <c r="F70" s="52"/>
      <c r="G70" s="52"/>
      <c r="H70" s="52"/>
      <c r="I70" s="301"/>
      <c r="J70" s="302"/>
      <c r="K70" s="303"/>
      <c r="L70" s="55"/>
      <c r="M70" s="304"/>
      <c r="N70" s="305"/>
      <c r="O70" s="111"/>
    </row>
    <row r="71" spans="2:15">
      <c r="B71" s="54"/>
      <c r="C71" s="52"/>
      <c r="D71" s="52"/>
      <c r="E71" s="52"/>
      <c r="F71" s="52"/>
      <c r="G71" s="52"/>
      <c r="H71" s="52"/>
      <c r="I71" s="288"/>
      <c r="J71" s="306"/>
      <c r="K71" s="307"/>
      <c r="L71" s="55"/>
      <c r="M71" s="308"/>
      <c r="N71" s="305"/>
    </row>
    <row r="72" spans="2:15">
      <c r="B72" s="54"/>
      <c r="C72" s="52"/>
      <c r="D72" s="52"/>
      <c r="E72" s="52"/>
      <c r="F72" s="52"/>
      <c r="G72" s="52"/>
      <c r="H72" s="52"/>
      <c r="I72" s="288"/>
      <c r="J72" s="306"/>
      <c r="K72" s="307"/>
      <c r="L72" s="55"/>
      <c r="M72" s="309"/>
      <c r="N72" s="305"/>
    </row>
    <row r="73" spans="2:15">
      <c r="B73" s="54"/>
      <c r="C73" s="52"/>
      <c r="D73" s="52"/>
      <c r="E73" s="52"/>
      <c r="F73" s="52"/>
      <c r="G73" s="52"/>
      <c r="H73" s="52"/>
      <c r="I73" s="288"/>
      <c r="J73" s="306"/>
      <c r="K73" s="307"/>
      <c r="L73" s="327"/>
      <c r="M73" s="309"/>
      <c r="N73" s="305"/>
    </row>
    <row r="74" spans="2:15">
      <c r="B74" s="54"/>
      <c r="C74" s="52"/>
      <c r="D74" s="52"/>
      <c r="E74" s="52"/>
      <c r="F74" s="52"/>
      <c r="G74" s="52"/>
      <c r="H74" s="52"/>
      <c r="I74" s="288"/>
      <c r="J74" s="306"/>
      <c r="K74" s="307"/>
      <c r="L74" s="327"/>
      <c r="M74" s="309"/>
      <c r="N74" s="305"/>
    </row>
    <row r="75" spans="2:15" ht="15" thickBot="1">
      <c r="B75" s="993"/>
      <c r="C75" s="994"/>
      <c r="D75" s="994"/>
      <c r="E75" s="994"/>
      <c r="F75" s="994"/>
      <c r="G75" s="994"/>
      <c r="H75" s="994"/>
      <c r="I75" s="174"/>
      <c r="J75" s="174"/>
      <c r="K75" s="174"/>
      <c r="L75" s="995"/>
      <c r="M75" s="996"/>
      <c r="N75" s="50"/>
    </row>
    <row r="76" spans="2:15" ht="15" thickBot="1">
      <c r="B76" s="825" t="s">
        <v>1037</v>
      </c>
      <c r="C76" s="826"/>
      <c r="D76" s="826"/>
      <c r="E76" s="826"/>
      <c r="F76" s="826"/>
      <c r="G76" s="826"/>
      <c r="H76" s="826"/>
      <c r="I76" s="826"/>
      <c r="J76" s="826"/>
      <c r="K76" s="826"/>
      <c r="L76" s="826"/>
      <c r="M76" s="827"/>
      <c r="N76" s="310"/>
    </row>
    <row r="77" spans="2:15" ht="15" thickBot="1">
      <c r="B77" s="38"/>
      <c r="C77" s="39"/>
      <c r="D77" s="39"/>
      <c r="E77" s="39"/>
      <c r="F77" s="39"/>
      <c r="G77" s="39"/>
      <c r="H77" s="39"/>
      <c r="I77" s="39"/>
      <c r="J77" s="39"/>
      <c r="K77" s="39"/>
      <c r="L77" s="39"/>
      <c r="M77" s="39"/>
      <c r="N77" s="40"/>
    </row>
    <row r="78" spans="2:15" ht="15" thickBot="1">
      <c r="B78" s="825" t="s">
        <v>1051</v>
      </c>
      <c r="C78" s="826"/>
      <c r="D78" s="826"/>
      <c r="E78" s="826"/>
      <c r="F78" s="826"/>
      <c r="G78" s="826"/>
      <c r="H78" s="826"/>
      <c r="I78" s="826"/>
      <c r="J78" s="826"/>
      <c r="K78" s="826"/>
      <c r="L78" s="826"/>
      <c r="M78" s="827"/>
      <c r="N78" s="104">
        <f>N43+N54+N65+N76</f>
        <v>1033.3349696969699</v>
      </c>
    </row>
    <row r="79" spans="2:15">
      <c r="B79" s="38"/>
      <c r="C79" s="39"/>
      <c r="D79" s="39"/>
      <c r="E79" s="39"/>
      <c r="F79" s="39"/>
      <c r="G79" s="39"/>
      <c r="H79" s="39"/>
      <c r="I79" s="39"/>
      <c r="J79" s="39"/>
      <c r="K79" s="39"/>
      <c r="L79" s="39"/>
      <c r="M79" s="39"/>
      <c r="N79" s="40"/>
    </row>
    <row r="80" spans="2:15">
      <c r="B80" s="69" t="s">
        <v>1052</v>
      </c>
      <c r="C80" s="70"/>
      <c r="D80" s="70"/>
      <c r="E80" s="70"/>
      <c r="F80" s="70"/>
      <c r="G80" s="70"/>
      <c r="H80" s="70"/>
      <c r="I80" s="70"/>
      <c r="J80" s="70"/>
      <c r="K80" s="70"/>
      <c r="L80" s="70"/>
      <c r="M80" s="70"/>
      <c r="N80" s="71"/>
    </row>
    <row r="81" spans="1:14" ht="15" thickBot="1">
      <c r="B81" s="73"/>
      <c r="C81" s="66"/>
      <c r="D81" s="66"/>
      <c r="E81" s="66"/>
      <c r="F81" s="66"/>
      <c r="G81" s="66"/>
      <c r="H81" s="66"/>
      <c r="I81" s="66"/>
      <c r="J81" s="66"/>
      <c r="K81" s="66"/>
      <c r="L81" s="66"/>
      <c r="M81" s="66"/>
      <c r="N81" s="68"/>
    </row>
    <row r="82" spans="1:14">
      <c r="B82" s="816" t="s">
        <v>1053</v>
      </c>
      <c r="C82" s="817"/>
      <c r="D82" s="817"/>
      <c r="E82" s="817"/>
      <c r="F82" s="817"/>
      <c r="G82" s="817"/>
      <c r="H82" s="817"/>
      <c r="I82" s="323"/>
      <c r="J82" s="343"/>
      <c r="K82" s="311" t="s">
        <v>1054</v>
      </c>
      <c r="L82" s="855" t="s">
        <v>1055</v>
      </c>
      <c r="M82" s="856"/>
      <c r="N82" s="312"/>
    </row>
    <row r="83" spans="1:14">
      <c r="B83" s="857" t="s">
        <v>1056</v>
      </c>
      <c r="C83" s="858"/>
      <c r="D83" s="858"/>
      <c r="E83" s="858"/>
      <c r="F83" s="858"/>
      <c r="G83" s="858"/>
      <c r="H83" s="858"/>
      <c r="I83" s="92"/>
      <c r="J83" s="93"/>
      <c r="K83" s="313">
        <v>0.2</v>
      </c>
      <c r="L83" s="859">
        <f>N78*K83</f>
        <v>206.66699393939399</v>
      </c>
      <c r="M83" s="860"/>
      <c r="N83" s="56"/>
    </row>
    <row r="84" spans="1:14">
      <c r="B84" s="94" t="s">
        <v>1057</v>
      </c>
      <c r="C84" s="95"/>
      <c r="D84" s="95"/>
      <c r="E84" s="95"/>
      <c r="F84" s="95"/>
      <c r="G84" s="95"/>
      <c r="H84" s="95"/>
      <c r="I84" s="92"/>
      <c r="J84" s="93"/>
      <c r="K84" s="313">
        <v>0.05</v>
      </c>
      <c r="L84" s="859">
        <f>N78*K84</f>
        <v>51.666748484848497</v>
      </c>
      <c r="M84" s="860"/>
      <c r="N84" s="56"/>
    </row>
    <row r="85" spans="1:14" ht="15" thickBot="1">
      <c r="B85" s="96" t="s">
        <v>1058</v>
      </c>
      <c r="C85" s="97"/>
      <c r="D85" s="97"/>
      <c r="E85" s="97"/>
      <c r="F85" s="97"/>
      <c r="G85" s="97"/>
      <c r="H85" s="97"/>
      <c r="I85" s="98"/>
      <c r="J85" s="99"/>
      <c r="K85" s="314">
        <v>0.05</v>
      </c>
      <c r="L85" s="861">
        <f>N78*K85</f>
        <v>51.666748484848497</v>
      </c>
      <c r="M85" s="862"/>
      <c r="N85" s="56"/>
    </row>
    <row r="86" spans="1:14" ht="15" thickBot="1">
      <c r="B86" s="825" t="s">
        <v>1037</v>
      </c>
      <c r="C86" s="826"/>
      <c r="D86" s="826"/>
      <c r="E86" s="826"/>
      <c r="F86" s="826"/>
      <c r="G86" s="826"/>
      <c r="H86" s="826"/>
      <c r="I86" s="826"/>
      <c r="J86" s="826"/>
      <c r="K86" s="826"/>
      <c r="L86" s="826"/>
      <c r="M86" s="827"/>
      <c r="N86" s="57">
        <f>L83+L84+L85</f>
        <v>310.00049090909096</v>
      </c>
    </row>
    <row r="87" spans="1:14" ht="15" thickBot="1">
      <c r="B87" s="38"/>
      <c r="C87" s="39"/>
      <c r="D87" s="39"/>
      <c r="E87" s="39"/>
      <c r="F87" s="39"/>
      <c r="G87" s="39"/>
      <c r="H87" s="39"/>
      <c r="I87" s="39"/>
      <c r="J87" s="39"/>
      <c r="K87" s="39"/>
      <c r="L87" s="39"/>
      <c r="M87" s="39"/>
      <c r="N87" s="40"/>
    </row>
    <row r="88" spans="1:14" ht="15" thickBot="1">
      <c r="A88" t="s">
        <v>2121</v>
      </c>
      <c r="B88" s="825" t="s">
        <v>1059</v>
      </c>
      <c r="C88" s="826"/>
      <c r="D88" s="826"/>
      <c r="E88" s="826"/>
      <c r="F88" s="826"/>
      <c r="G88" s="826"/>
      <c r="H88" s="826"/>
      <c r="I88" s="826"/>
      <c r="J88" s="826"/>
      <c r="K88" s="826"/>
      <c r="L88" s="826"/>
      <c r="M88" s="827"/>
      <c r="N88" s="196">
        <f>N78+N86</f>
        <v>1343.3354606060609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2321</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2322</v>
      </c>
      <c r="C104" s="264"/>
      <c r="D104" s="264"/>
      <c r="E104" s="264"/>
      <c r="F104" s="264"/>
      <c r="G104" s="264"/>
      <c r="H104" s="264"/>
      <c r="I104" s="264"/>
      <c r="J104" s="264"/>
      <c r="K104" s="264"/>
      <c r="L104" s="264"/>
      <c r="M104" s="264"/>
      <c r="N104" s="265"/>
    </row>
    <row r="105" spans="2:14" ht="15" customHeight="1">
      <c r="B105" s="967" t="s">
        <v>2323</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2324</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2325</v>
      </c>
      <c r="C118" s="266"/>
      <c r="D118" s="266"/>
      <c r="E118" s="252"/>
      <c r="F118" s="252"/>
      <c r="G118" s="252"/>
      <c r="H118" s="252"/>
      <c r="I118" s="252"/>
      <c r="J118" s="973"/>
      <c r="K118" s="973"/>
      <c r="L118" s="973"/>
      <c r="M118" s="973"/>
      <c r="N118" s="974"/>
    </row>
    <row r="119" spans="2:14" ht="15" thickBot="1">
      <c r="B119" s="428" t="s">
        <v>2326</v>
      </c>
      <c r="C119" s="429"/>
      <c r="D119" s="429"/>
      <c r="E119" s="268"/>
      <c r="F119" s="268"/>
      <c r="G119" s="268"/>
      <c r="H119" s="268"/>
      <c r="I119" s="268"/>
      <c r="J119" s="975"/>
      <c r="K119" s="975"/>
      <c r="L119" s="975"/>
      <c r="M119" s="975"/>
      <c r="N119" s="976"/>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2019-06-28T15:58:59Z</dcterms:modified>
</cp:coreProperties>
</file>